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310" tabRatio="839" activeTab="1"/>
  </bookViews>
  <sheets>
    <sheet name="M026(3-1)" sheetId="1" r:id="rId1"/>
    <sheet name="M027(3-2)" sheetId="2" r:id="rId2"/>
    <sheet name="M028(3-3)" sheetId="3" r:id="rId3"/>
    <sheet name="M029(3-4)" sheetId="4" r:id="rId4"/>
    <sheet name="M030(3-5)" sheetId="5" r:id="rId5"/>
    <sheet name="M031(3-6)" sheetId="6" r:id="rId6"/>
    <sheet name="M032(3-7)" sheetId="7" r:id="rId7"/>
    <sheet name="M033(3-8)" sheetId="8" r:id="rId8"/>
    <sheet name="M034(3-9)" sheetId="9" r:id="rId9"/>
    <sheet name="M035(3-10)" sheetId="10" r:id="rId10"/>
  </sheets>
  <definedNames/>
  <calcPr fullCalcOnLoad="1"/>
</workbook>
</file>

<file path=xl/sharedStrings.xml><?xml version="1.0" encoding="utf-8"?>
<sst xmlns="http://schemas.openxmlformats.org/spreadsheetml/2006/main" count="958" uniqueCount="383">
  <si>
    <t>單位：座次</t>
  </si>
  <si>
    <t>種        類          別</t>
  </si>
  <si>
    <t>總    計</t>
  </si>
  <si>
    <t>計</t>
  </si>
  <si>
    <t>固定式起重機</t>
  </si>
  <si>
    <t>移動式起重機</t>
  </si>
  <si>
    <t>人字臂起重桿</t>
  </si>
  <si>
    <r>
      <t>表 3-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危險性機械定期檢查統計表</t>
    </r>
  </si>
  <si>
    <t>按合格、不合格與地區分</t>
  </si>
  <si>
    <t>表 3-3 危險性機械定期檢查統計表</t>
  </si>
  <si>
    <t>中華民國</t>
  </si>
  <si>
    <t>單位：座次</t>
  </si>
  <si>
    <t>項       目       別</t>
  </si>
  <si>
    <t>總      計</t>
  </si>
  <si>
    <t>台</t>
  </si>
  <si>
    <r>
      <t xml:space="preserve">         </t>
    </r>
    <r>
      <rPr>
        <sz val="8"/>
        <rFont val="新細明體"/>
        <family val="1"/>
      </rPr>
      <t>閩                                                        地                                                                       區</t>
    </r>
  </si>
  <si>
    <t>台                                        閩                                        地</t>
  </si>
  <si>
    <r>
      <t xml:space="preserve">           </t>
    </r>
    <r>
      <rPr>
        <sz val="8"/>
        <rFont val="新細明體"/>
        <family val="1"/>
      </rPr>
      <t>區</t>
    </r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</si>
  <si>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</si>
  <si>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</si>
  <si>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</si>
  <si>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</si>
  <si>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</si>
  <si>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</si>
  <si>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</si>
  <si>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</si>
  <si>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</si>
  <si>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</si>
  <si>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</si>
  <si>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</si>
  <si>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金  門  縣</t>
  </si>
  <si>
    <t>連  江  縣</t>
  </si>
  <si>
    <t>總                                        計</t>
  </si>
  <si>
    <r>
      <t>總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計</t>
    </r>
  </si>
  <si>
    <r>
      <t xml:space="preserve">                </t>
    </r>
    <r>
      <rPr>
        <sz val="8"/>
        <rFont val="新細明體"/>
        <family val="1"/>
      </rPr>
      <t>合       格        數</t>
    </r>
  </si>
  <si>
    <r>
      <t xml:space="preserve">          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</si>
  <si>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t xml:space="preserve">                不    合    格    數</t>
  </si>
  <si>
    <r>
      <t xml:space="preserve">               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</si>
  <si>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              百    分    率  (％)</t>
  </si>
  <si>
    <r>
      <t xml:space="preserve">              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</si>
  <si>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合  格  率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</si>
  <si>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</si>
  <si>
    <t>不合格率</t>
  </si>
  <si>
    <t>合  格  數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</si>
  <si>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</si>
  <si>
    <t>不合格數</t>
  </si>
  <si>
    <t>營建用提升機</t>
  </si>
  <si>
    <t>吊                籠</t>
  </si>
  <si>
    <r>
      <t>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籠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</si>
  <si>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合格率＝合格座數</t>
    </r>
    <r>
      <rPr>
        <sz val="8"/>
        <rFont val="Times New Roman"/>
        <family val="1"/>
      </rPr>
      <t>÷(</t>
    </r>
    <r>
      <rPr>
        <sz val="8"/>
        <rFont val="新細明體"/>
        <family val="1"/>
      </rPr>
      <t>合格座數＋不合格座數</t>
    </r>
    <r>
      <rPr>
        <sz val="8"/>
        <rFont val="Times New Roman"/>
        <family val="1"/>
      </rPr>
      <t>)×100</t>
    </r>
    <r>
      <rPr>
        <sz val="8"/>
        <rFont val="新細明體"/>
        <family val="1"/>
      </rPr>
      <t>。
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</si>
  <si>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表 3-</t>
    </r>
    <r>
      <rPr>
        <sz val="12"/>
        <rFont val="新細明體"/>
        <family val="1"/>
      </rPr>
      <t xml:space="preserve">4 </t>
    </r>
    <r>
      <rPr>
        <sz val="12"/>
        <rFont val="新細明體"/>
        <family val="1"/>
      </rPr>
      <t>危險性機械設置數</t>
    </r>
  </si>
  <si>
    <t>統計表按型式與地區分</t>
  </si>
  <si>
    <t>項        目        別</t>
  </si>
  <si>
    <t xml:space="preserve">總       計
</t>
  </si>
  <si>
    <t>型 別 比 率
(％)</t>
  </si>
  <si>
    <r>
      <t xml:space="preserve">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區</t>
    </r>
  </si>
  <si>
    <t>項        目         別</t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</si>
  <si>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</t>
    </r>
    <r>
      <rPr>
        <sz val="8"/>
        <rFont val="新細明體"/>
        <family val="1"/>
      </rPr>
      <t>地</t>
    </r>
  </si>
  <si>
    <r>
      <t xml:space="preserve">          </t>
    </r>
    <r>
      <rPr>
        <sz val="8"/>
        <rFont val="新細明體"/>
        <family val="1"/>
      </rPr>
      <t>區</t>
    </r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</si>
  <si>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</si>
  <si>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</si>
  <si>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</si>
  <si>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</si>
  <si>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</si>
  <si>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</si>
  <si>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</si>
  <si>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</si>
  <si>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</si>
  <si>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</si>
  <si>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</si>
  <si>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</si>
  <si>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嘉  義  市</t>
  </si>
  <si>
    <t>金  門  縣</t>
  </si>
  <si>
    <t>連  江  縣</t>
  </si>
  <si>
    <r>
      <t>總</t>
    </r>
    <r>
      <rPr>
        <sz val="8"/>
        <rFont val="Times New Roman"/>
        <family val="1"/>
      </rPr>
      <t xml:space="preserve">    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</si>
  <si>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</si>
  <si>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r>
      <t>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</si>
  <si>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</si>
  <si>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桿</t>
    </r>
  </si>
  <si>
    <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</si>
  <si>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吊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籠</t>
    </r>
  </si>
  <si>
    <r>
      <t>說明：1.型式比率＝各型座次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2.地區比率＝各地區座次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</si>
  <si>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</t>
  </si>
  <si>
    <t>高壓氣體特定設備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</si>
  <si>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</si>
  <si>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r>
      <t xml:space="preserve">    </t>
    </r>
    <r>
      <rPr>
        <sz val="8"/>
        <rFont val="新細明體"/>
        <family val="1"/>
      </rPr>
      <t>台</t>
    </r>
  </si>
  <si>
    <r>
      <t xml:space="preserve">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</si>
  <si>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</t>
    </r>
  </si>
  <si>
    <r>
      <t>鍋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爐   </t>
    </r>
  </si>
  <si>
    <t>壓    力    容    器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</si>
  <si>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</si>
  <si>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 xml:space="preserve">7 </t>
    </r>
    <r>
      <rPr>
        <sz val="12"/>
        <rFont val="新細明體"/>
        <family val="1"/>
      </rPr>
      <t>鍋爐設置數統計表</t>
    </r>
  </si>
  <si>
    <t>按型式與地區分</t>
  </si>
  <si>
    <r>
      <t>台</t>
    </r>
    <r>
      <rPr>
        <sz val="8"/>
        <rFont val="Times New Roman"/>
        <family val="1"/>
      </rPr>
      <t xml:space="preserve">  </t>
    </r>
  </si>
  <si>
    <r>
      <t xml:space="preserve">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</si>
  <si>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</si>
  <si>
    <r>
      <t>總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</si>
  <si>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(％)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</si>
  <si>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</si>
  <si>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</si>
  <si>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</si>
  <si>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車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型</t>
    </r>
  </si>
  <si>
    <r>
      <t>臥型爐筒</t>
    </r>
    <r>
      <rPr>
        <sz val="8"/>
        <rFont val="新細明體"/>
        <family val="1"/>
      </rPr>
      <t>煙</t>
    </r>
    <r>
      <rPr>
        <sz val="8"/>
        <rFont val="新細明體"/>
        <family val="1"/>
      </rPr>
      <t>管</t>
    </r>
    <r>
      <rPr>
        <sz val="8"/>
        <rFont val="新細明體"/>
        <family val="1"/>
      </rPr>
      <t>式</t>
    </r>
  </si>
  <si>
    <t>拔威兩式型水管式</t>
  </si>
  <si>
    <r>
      <t>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</si>
  <si>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t>雙鼓彎曲水管式</t>
  </si>
  <si>
    <t>其他各種水管式</t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</si>
  <si>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</si>
  <si>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</si>
  <si>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其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</si>
  <si>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8 壓力容器</t>
    </r>
    <r>
      <rPr>
        <sz val="12"/>
        <rFont val="新細明體"/>
        <family val="1"/>
      </rPr>
      <t>設置數統計表</t>
    </r>
  </si>
  <si>
    <r>
      <t xml:space="preserve">                                                          </t>
    </r>
    <r>
      <rPr>
        <sz val="8"/>
        <rFont val="新細明體"/>
        <family val="1"/>
      </rPr>
      <t>台</t>
    </r>
  </si>
  <si>
    <r>
      <t xml:space="preserve">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</si>
  <si>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</t>
    </r>
    <r>
      <rPr>
        <sz val="8"/>
        <rFont val="新細明體"/>
        <family val="1"/>
      </rPr>
      <t>地</t>
    </r>
  </si>
  <si>
    <r>
      <t xml:space="preserve">                             </t>
    </r>
    <r>
      <rPr>
        <sz val="8"/>
        <rFont val="新細明體"/>
        <family val="1"/>
      </rPr>
      <t>區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</si>
  <si>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器</t>
    </r>
  </si>
  <si>
    <r>
      <t>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</si>
  <si>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染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色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</si>
  <si>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</si>
  <si>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</si>
  <si>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反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</si>
  <si>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</si>
  <si>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</si>
  <si>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表 3-</t>
    </r>
    <r>
      <rPr>
        <sz val="12"/>
        <rFont val="新細明體"/>
        <family val="1"/>
      </rPr>
      <t xml:space="preserve">9 </t>
    </r>
    <r>
      <rPr>
        <sz val="12"/>
        <rFont val="新細明體"/>
        <family val="1"/>
      </rPr>
      <t>高壓氣體特定設備設置數</t>
    </r>
  </si>
  <si>
    <r>
      <t xml:space="preserve">                        </t>
    </r>
    <r>
      <rPr>
        <sz val="8"/>
        <rFont val="新細明體"/>
        <family val="1"/>
      </rPr>
      <t>台</t>
    </r>
  </si>
  <si>
    <r>
      <t xml:space="preserve">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</si>
  <si>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</si>
  <si>
    <r>
      <t xml:space="preserve">               </t>
    </r>
    <r>
      <rPr>
        <sz val="8"/>
        <rFont val="新細明體"/>
        <family val="1"/>
      </rPr>
      <t>區</t>
    </r>
  </si>
  <si>
    <r>
      <t xml:space="preserve">         </t>
    </r>
    <r>
      <rPr>
        <sz val="8"/>
        <rFont val="新細明體"/>
        <family val="1"/>
      </rPr>
      <t>塔</t>
    </r>
  </si>
  <si>
    <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器</t>
    </r>
  </si>
  <si>
    <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鍋</t>
    </r>
  </si>
  <si>
    <r>
      <t>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凝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器</t>
    </r>
  </si>
  <si>
    <r>
      <t>加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爐</t>
    </r>
  </si>
  <si>
    <r>
      <t xml:space="preserve">         </t>
    </r>
    <r>
      <rPr>
        <sz val="8"/>
        <rFont val="新細明體"/>
        <family val="1"/>
      </rPr>
      <t>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</si>
  <si>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 xml:space="preserve">         </t>
    </r>
    <r>
      <rPr>
        <sz val="8"/>
        <rFont val="新細明體"/>
        <family val="1"/>
      </rPr>
      <t>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</si>
  <si>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</si>
  <si>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</si>
  <si>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</si>
  <si>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10 高壓氣體容器</t>
    </r>
    <r>
      <rPr>
        <sz val="12"/>
        <rFont val="新細明體"/>
        <family val="1"/>
      </rPr>
      <t>設置數</t>
    </r>
  </si>
  <si>
    <r>
      <t xml:space="preserve">        </t>
    </r>
    <r>
      <rPr>
        <sz val="8"/>
        <rFont val="新細明體"/>
        <family val="1"/>
      </rPr>
      <t>台</t>
    </r>
  </si>
  <si>
    <r>
      <t xml:space="preserve">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</si>
  <si>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地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</si>
  <si>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車</t>
    </r>
  </si>
  <si>
    <r>
      <t xml:space="preserve">  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車</t>
    </r>
  </si>
  <si>
    <r>
      <t>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</si>
  <si>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</si>
  <si>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低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</si>
  <si>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</si>
  <si>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 xml:space="preserve">          </t>
    </r>
    <r>
      <rPr>
        <sz val="8"/>
        <rFont val="新細明體"/>
        <family val="1"/>
      </rPr>
      <t>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</si>
  <si>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</si>
  <si>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其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他</t>
    </r>
  </si>
  <si>
    <r>
      <t xml:space="preserve">表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-1  危險性機械及設備</t>
    </r>
  </si>
  <si>
    <t>各行業設置數</t>
  </si>
  <si>
    <t>行     業     別</t>
  </si>
  <si>
    <r>
      <t>危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                        </t>
    </r>
    <r>
      <rPr>
        <sz val="8"/>
        <rFont val="新細明體"/>
        <family val="1"/>
      </rPr>
      <t xml:space="preserve">機                    </t>
    </r>
  </si>
  <si>
    <t>械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</si>
  <si>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                險                            性                              設                            備 </t>
    </r>
  </si>
  <si>
    <r>
      <t>總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計</t>
    </r>
  </si>
  <si>
    <t>固定式
起重機</t>
  </si>
  <si>
    <t>移動式
起重機</t>
  </si>
  <si>
    <t>人字臂
起重桿</t>
  </si>
  <si>
    <r>
      <t>吊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籠　　</t>
    </r>
  </si>
  <si>
    <r>
      <t>總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計</t>
    </r>
  </si>
  <si>
    <r>
      <t>鍋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</si>
  <si>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</si>
  <si>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
特定設備</t>
  </si>
  <si>
    <t>高壓氣
體容器</t>
  </si>
  <si>
    <t xml:space="preserve"> 總                                             計</t>
  </si>
  <si>
    <t>農、林、漁、牧業</t>
  </si>
  <si>
    <t>礦業及土石採取業</t>
  </si>
  <si>
    <t>製      造      業</t>
  </si>
  <si>
    <t>住宿及餐飲業</t>
  </si>
  <si>
    <t>金融及保險業</t>
  </si>
  <si>
    <t>表 3-5 危險性設備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</si>
  <si>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</si>
  <si>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</si>
  <si>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</si>
  <si>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</si>
  <si>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</si>
  <si>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</si>
  <si>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</si>
  <si>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</si>
  <si>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</si>
  <si>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</si>
  <si>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</si>
  <si>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</si>
  <si>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</si>
  <si>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</si>
  <si>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</si>
  <si>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</si>
  <si>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</si>
  <si>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</si>
  <si>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</si>
  <si>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</si>
  <si>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</si>
  <si>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</si>
  <si>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</si>
  <si>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</si>
  <si>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</si>
  <si>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</si>
  <si>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</si>
  <si>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</si>
  <si>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</si>
  <si>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</si>
  <si>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</si>
  <si>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</si>
  <si>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</si>
  <si>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新  北  市</t>
  </si>
  <si>
    <t>嘉  義  市</t>
  </si>
  <si>
    <t>連  江  縣</t>
  </si>
  <si>
    <t>金  門  縣</t>
  </si>
  <si>
    <t>雲  林  縣</t>
  </si>
  <si>
    <t>新  北  市</t>
  </si>
  <si>
    <t>連  江  縣</t>
  </si>
  <si>
    <t>金  門  縣</t>
  </si>
  <si>
    <t>雲  林  縣</t>
  </si>
  <si>
    <t>苗  栗  縣</t>
  </si>
  <si>
    <t>臺  中  市</t>
  </si>
  <si>
    <t>臺  南  市</t>
  </si>
  <si>
    <t>臺  東  縣</t>
  </si>
  <si>
    <t>臺  中  市</t>
  </si>
  <si>
    <t>臺  南  市</t>
  </si>
  <si>
    <t>臺  東  縣</t>
  </si>
  <si>
    <t>新  北  市</t>
  </si>
  <si>
    <t>宜  蘭  縣</t>
  </si>
  <si>
    <t>嘉  義  市</t>
  </si>
  <si>
    <t>臺  中  市</t>
  </si>
  <si>
    <t>臺  南  市</t>
  </si>
  <si>
    <t>臺  東  縣</t>
  </si>
  <si>
    <t>臺  東  縣</t>
  </si>
  <si>
    <t>南  投  縣</t>
  </si>
  <si>
    <t>說明：1.型式比率＝各型座次÷總設置座次×100。
            2.地區比率＝各地區座次÷總設置座次×100。</t>
  </si>
  <si>
    <t>桃  園  市</t>
  </si>
  <si>
    <t>桃  園  市</t>
  </si>
  <si>
    <t>批發及零售業</t>
  </si>
  <si>
    <t>不動產業</t>
  </si>
  <si>
    <t>專業、科學及技術服務業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</si>
  <si>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</si>
  <si>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</si>
  <si>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</si>
  <si>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</si>
  <si>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</si>
  <si>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</si>
  <si>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表 3-2 起重升降</t>
  </si>
  <si>
    <t>機具檢查次數</t>
  </si>
  <si>
    <t>機具檢查次數(續一)</t>
  </si>
  <si>
    <t>備檢查次數(續一)</t>
  </si>
  <si>
    <t>檢查次數(續三完)</t>
  </si>
  <si>
    <t>表 3-2 起重升降</t>
  </si>
  <si>
    <t>機具檢查次數(續二)</t>
  </si>
  <si>
    <t>機具檢查次數(續三完)</t>
  </si>
  <si>
    <t>中華民國</t>
  </si>
  <si>
    <t>台閩地區</t>
  </si>
  <si>
    <t>台閩地區</t>
  </si>
  <si>
    <t>計</t>
  </si>
  <si>
    <t>台閩地區</t>
  </si>
  <si>
    <t>計</t>
  </si>
  <si>
    <t>總                                   計</t>
  </si>
  <si>
    <t>初                           查</t>
  </si>
  <si>
    <t>營建用提升機</t>
  </si>
  <si>
    <t>吊                 籠</t>
  </si>
  <si>
    <t>複                           查</t>
  </si>
  <si>
    <t>複  查  率 (％)</t>
  </si>
  <si>
    <t>複  查  率 (％)</t>
  </si>
  <si>
    <t>營建用提升機</t>
  </si>
  <si>
    <t>吊                 籠</t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</si>
  <si>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</t>
    </r>
  </si>
  <si>
    <t>中華民國</t>
  </si>
  <si>
    <t>熔                      接                      檢                       查</t>
  </si>
  <si>
    <r>
      <t>構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 xml:space="preserve">   造           檢             查</t>
    </r>
  </si>
  <si>
    <t>竣           工               檢                  查</t>
  </si>
  <si>
    <r>
      <t>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          檢             查</t>
    </r>
  </si>
  <si>
    <t xml:space="preserve">    重                新               檢               查</t>
  </si>
  <si>
    <t>變               更                檢                   查</t>
  </si>
  <si>
    <t>定              期                檢                 查</t>
  </si>
  <si>
    <r>
      <t>鍋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</si>
  <si>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</si>
  <si>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</si>
  <si>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營建用
提升機</t>
  </si>
  <si>
    <t>營建用
升降機</t>
  </si>
  <si>
    <t>營建用提升機</t>
  </si>
  <si>
    <t>營建用升降機</t>
  </si>
  <si>
    <t>營建用升降機</t>
  </si>
  <si>
    <t>營建用提升機</t>
  </si>
  <si>
    <t>臺北市勞動檢查處</t>
  </si>
  <si>
    <t>臺中市勞動檢查處</t>
  </si>
  <si>
    <t>高雄市政
府勞工局勞動檢查處</t>
  </si>
  <si>
    <t>經濟部加工出口區管理處</t>
  </si>
  <si>
    <t>新竹科學工業園區管理局</t>
  </si>
  <si>
    <t>中部科學工業園區管理局</t>
  </si>
  <si>
    <t>南部科學工業園區管理局</t>
  </si>
  <si>
    <t>臺北市勞
動檢查處</t>
  </si>
  <si>
    <t>臺中市勞
動檢查處</t>
  </si>
  <si>
    <t>高雄市政
府勞工局
勞動檢查
處</t>
  </si>
  <si>
    <t>經濟部加
工出口區
管理處</t>
  </si>
  <si>
    <t>新竹科學
工業園區
管理局</t>
  </si>
  <si>
    <t>中部科學
工業園區
管理局</t>
  </si>
  <si>
    <t>南部科學
工業園區
管理局</t>
  </si>
  <si>
    <t>經濟部加
工出口區
管理處</t>
  </si>
  <si>
    <t>新竹科學
工業園區
管理局</t>
  </si>
  <si>
    <t>臺北市勞
動檢查處</t>
  </si>
  <si>
    <t>臺中市勞
動檢查處</t>
  </si>
  <si>
    <t>高雄市政
府勞工局
勞動檢查
處</t>
  </si>
  <si>
    <t>中部科學
工業園區
管理局</t>
  </si>
  <si>
    <t>南部科學
工業園區
管理局</t>
  </si>
  <si>
    <t>臺北市勞
動檢查處</t>
  </si>
  <si>
    <t>臺中市勞
動檢查處</t>
  </si>
  <si>
    <t>高雄市政
府勞工局
勞動檢查
處</t>
  </si>
  <si>
    <t>中部科學
工業園區
管理局</t>
  </si>
  <si>
    <t>南部科學
工業園區
管理局</t>
  </si>
  <si>
    <r>
      <t>營建用升</t>
    </r>
    <r>
      <rPr>
        <sz val="8"/>
        <rFont val="新細明體"/>
        <family val="1"/>
      </rPr>
      <t>降</t>
    </r>
    <r>
      <rPr>
        <sz val="8"/>
        <rFont val="新細明體"/>
        <family val="1"/>
      </rPr>
      <t>機</t>
    </r>
  </si>
  <si>
    <t>營建用升降機</t>
  </si>
  <si>
    <t>備檢查次數</t>
  </si>
  <si>
    <t>表 3-5 危險性設</t>
  </si>
  <si>
    <r>
      <t>表 3-</t>
    </r>
    <r>
      <rPr>
        <sz val="12"/>
        <rFont val="新細明體"/>
        <family val="1"/>
      </rPr>
      <t>5 危險性設備</t>
    </r>
  </si>
  <si>
    <t>檢查次數(續二)</t>
  </si>
  <si>
    <t>台閩地區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</si>
  <si>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  式               檢                  查</t>
    </r>
  </si>
  <si>
    <t>型              式               檢                  查</t>
  </si>
  <si>
    <t>使              用               檢                  查</t>
  </si>
  <si>
    <t>竣              工               檢                  查</t>
  </si>
  <si>
    <t>既              有               檢                  查</t>
  </si>
  <si>
    <t>重              新               檢                  查</t>
  </si>
  <si>
    <t>變              更               檢                  查</t>
  </si>
  <si>
    <t xml:space="preserve">定                             期                  </t>
  </si>
  <si>
    <t>檢                             查</t>
  </si>
  <si>
    <t>按合格、不合格與地區分(續完)</t>
  </si>
  <si>
    <t>統計表按型別與地區分(續完)</t>
  </si>
  <si>
    <t>按型式與地區分(續完)</t>
  </si>
  <si>
    <t>統計表按型式與地區分(續完)</t>
  </si>
  <si>
    <t>106年</t>
  </si>
  <si>
    <t>106年</t>
  </si>
  <si>
    <t>106年</t>
  </si>
  <si>
    <t>0</t>
  </si>
  <si>
    <t>106年                                                                                                                                                                                  單位 : 座次</t>
  </si>
  <si>
    <t xml:space="preserve"> -160-</t>
  </si>
  <si>
    <t xml:space="preserve"> -161-</t>
  </si>
  <si>
    <t xml:space="preserve"> -162-</t>
  </si>
  <si>
    <t xml:space="preserve"> -163-</t>
  </si>
  <si>
    <t xml:space="preserve"> -164-</t>
  </si>
  <si>
    <t xml:space="preserve"> -165-</t>
  </si>
  <si>
    <t>-166-</t>
  </si>
  <si>
    <t xml:space="preserve"> -167-</t>
  </si>
  <si>
    <t xml:space="preserve"> -168-</t>
  </si>
  <si>
    <t xml:space="preserve"> -169-</t>
  </si>
  <si>
    <r>
      <t xml:space="preserve"> </t>
    </r>
    <r>
      <rPr>
        <sz val="9"/>
        <rFont val="新細明體"/>
        <family val="1"/>
      </rPr>
      <t>-170-</t>
    </r>
  </si>
  <si>
    <t xml:space="preserve"> -171-</t>
  </si>
  <si>
    <t xml:space="preserve"> -172-</t>
  </si>
  <si>
    <t xml:space="preserve"> -173-</t>
  </si>
  <si>
    <r>
      <t xml:space="preserve"> </t>
    </r>
    <r>
      <rPr>
        <sz val="9"/>
        <rFont val="新細明體"/>
        <family val="1"/>
      </rPr>
      <t>-174-</t>
    </r>
  </si>
  <si>
    <t xml:space="preserve"> -175-</t>
  </si>
  <si>
    <t xml:space="preserve"> -176-</t>
  </si>
  <si>
    <t xml:space="preserve"> -177-</t>
  </si>
  <si>
    <t xml:space="preserve"> -178-</t>
  </si>
  <si>
    <t xml:space="preserve"> -179-</t>
  </si>
  <si>
    <t xml:space="preserve"> -180-</t>
  </si>
  <si>
    <t xml:space="preserve"> -181-</t>
  </si>
  <si>
    <t xml:space="preserve"> -182-</t>
  </si>
  <si>
    <t xml:space="preserve"> -183-</t>
  </si>
  <si>
    <t xml:space="preserve"> -184-</t>
  </si>
  <si>
    <t xml:space="preserve"> -185-</t>
  </si>
  <si>
    <r>
      <t xml:space="preserve"> </t>
    </r>
    <r>
      <rPr>
        <sz val="9"/>
        <rFont val="新細明體"/>
        <family val="1"/>
      </rPr>
      <t>-186-</t>
    </r>
  </si>
  <si>
    <t xml:space="preserve"> -187-</t>
  </si>
  <si>
    <t xml:space="preserve"> -188-</t>
  </si>
  <si>
    <t xml:space="preserve"> -189-</t>
  </si>
  <si>
    <r>
      <t xml:space="preserve"> </t>
    </r>
    <r>
      <rPr>
        <sz val="9"/>
        <rFont val="新細明體"/>
        <family val="1"/>
      </rPr>
      <t>-190-</t>
    </r>
  </si>
  <si>
    <t xml:space="preserve"> -191-</t>
  </si>
  <si>
    <t xml:space="preserve"> -192-</t>
  </si>
  <si>
    <t xml:space="preserve"> -193-</t>
  </si>
  <si>
    <r>
      <t xml:space="preserve"> </t>
    </r>
    <r>
      <rPr>
        <sz val="9"/>
        <rFont val="新細明體"/>
        <family val="1"/>
      </rPr>
      <t>-194-</t>
    </r>
  </si>
  <si>
    <t xml:space="preserve"> -195-</t>
  </si>
  <si>
    <t xml:space="preserve"> -196-</t>
  </si>
  <si>
    <t xml:space="preserve"> -197-</t>
  </si>
  <si>
    <r>
      <t xml:space="preserve"> </t>
    </r>
    <r>
      <rPr>
        <sz val="9"/>
        <rFont val="新細明體"/>
        <family val="1"/>
      </rPr>
      <t>-198-</t>
    </r>
  </si>
  <si>
    <t xml:space="preserve"> -199-</t>
  </si>
  <si>
    <t xml:space="preserve"> -200-</t>
  </si>
  <si>
    <t xml:space="preserve"> -201-</t>
  </si>
  <si>
    <r>
      <t xml:space="preserve"> </t>
    </r>
    <r>
      <rPr>
        <sz val="9"/>
        <rFont val="新細明體"/>
        <family val="1"/>
      </rPr>
      <t>-202-</t>
    </r>
  </si>
  <si>
    <t xml:space="preserve"> -203-</t>
  </si>
  <si>
    <t xml:space="preserve"> -204-</t>
  </si>
  <si>
    <t xml:space="preserve"> -205-</t>
  </si>
  <si>
    <t>說明：1.初查不合格者須再實施複查。</t>
  </si>
  <si>
    <t xml:space="preserve">           2.複查率＝複查座次÷初查座次×100。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</si>
</sst>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###\ ##0_-;\-###\ 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  <numFmt numFmtId="187" formatCode="#,##0_ "/>
    <numFmt numFmtId="188" formatCode="#,##0_);[Red]\(#,##0\)"/>
    <numFmt numFmtId="189" formatCode="#,##0.00_ 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top"/>
    </xf>
    <xf numFmtId="178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180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0" fillId="0" borderId="0" xfId="0" applyFill="1" applyAlignment="1">
      <alignment horizontal="left" vertical="top"/>
    </xf>
    <xf numFmtId="0" fontId="3" fillId="0" borderId="13" xfId="0" applyFont="1" applyFill="1" applyBorder="1" applyAlignment="1">
      <alignment horizontal="left"/>
    </xf>
    <xf numFmtId="179" fontId="6" fillId="0" borderId="0" xfId="0" applyNumberFormat="1" applyFont="1" applyFill="1" applyAlignment="1">
      <alignment horizontal="right"/>
    </xf>
    <xf numFmtId="180" fontId="1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8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187" fontId="6" fillId="0" borderId="0" xfId="0" applyNumberFormat="1" applyFont="1" applyFill="1" applyAlignment="1">
      <alignment/>
    </xf>
    <xf numFmtId="188" fontId="6" fillId="0" borderId="0" xfId="0" applyNumberFormat="1" applyFont="1" applyFill="1" applyAlignment="1">
      <alignment/>
    </xf>
    <xf numFmtId="189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25" xfId="0" applyFill="1" applyBorder="1" applyAlignment="1">
      <alignment horizontal="center" vertical="center"/>
    </xf>
    <xf numFmtId="0" fontId="1" fillId="0" borderId="0" xfId="0" applyFont="1" applyFill="1" applyAlignment="1" quotePrefix="1">
      <alignment horizont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5" fillId="0" borderId="1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42" fontId="1" fillId="0" borderId="0" xfId="41" applyFont="1" applyFill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176" fontId="6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SheetLayoutView="110" zoomScalePageLayoutView="0" workbookViewId="0" topLeftCell="A10">
      <selection activeCell="H54" sqref="H54:M54"/>
    </sheetView>
  </sheetViews>
  <sheetFormatPr defaultColWidth="8.875" defaultRowHeight="16.5"/>
  <cols>
    <col min="1" max="1" width="26.00390625" style="13" customWidth="1"/>
    <col min="2" max="3" width="9.25390625" style="13" customWidth="1"/>
    <col min="4" max="4" width="9.125" style="13" customWidth="1"/>
    <col min="5" max="5" width="9.00390625" style="13" customWidth="1"/>
    <col min="6" max="7" width="8.875" style="13" customWidth="1"/>
    <col min="8" max="13" width="13.375" style="13" customWidth="1"/>
    <col min="14" max="16384" width="8.875" style="13" customWidth="1"/>
  </cols>
  <sheetData>
    <row r="1" spans="1:13" ht="48" customHeight="1">
      <c r="A1" s="68" t="s">
        <v>151</v>
      </c>
      <c r="B1" s="68"/>
      <c r="C1" s="68"/>
      <c r="D1" s="68"/>
      <c r="E1" s="68"/>
      <c r="F1" s="68"/>
      <c r="G1" s="68"/>
      <c r="H1" s="69" t="s">
        <v>152</v>
      </c>
      <c r="I1" s="69"/>
      <c r="J1" s="69"/>
      <c r="K1" s="69"/>
      <c r="L1" s="69"/>
      <c r="M1" s="69"/>
    </row>
    <row r="2" spans="1:15" ht="12.75" customHeight="1" thickBot="1">
      <c r="A2" s="70" t="s">
        <v>10</v>
      </c>
      <c r="B2" s="70"/>
      <c r="C2" s="70"/>
      <c r="D2" s="70"/>
      <c r="E2" s="70"/>
      <c r="F2" s="70"/>
      <c r="G2" s="70"/>
      <c r="H2" s="71" t="s">
        <v>334</v>
      </c>
      <c r="I2" s="71"/>
      <c r="J2" s="71"/>
      <c r="K2" s="71"/>
      <c r="L2" s="71"/>
      <c r="M2" s="71"/>
      <c r="N2" s="37"/>
      <c r="O2" s="37"/>
    </row>
    <row r="3" spans="1:15" s="6" customFormat="1" ht="18" customHeight="1">
      <c r="A3" s="72" t="s">
        <v>153</v>
      </c>
      <c r="B3" s="74" t="s">
        <v>154</v>
      </c>
      <c r="C3" s="75"/>
      <c r="D3" s="75"/>
      <c r="E3" s="75"/>
      <c r="F3" s="75"/>
      <c r="G3" s="75"/>
      <c r="H3" s="35" t="s">
        <v>155</v>
      </c>
      <c r="I3" s="76" t="s">
        <v>156</v>
      </c>
      <c r="J3" s="75"/>
      <c r="K3" s="75"/>
      <c r="L3" s="75"/>
      <c r="M3" s="77"/>
      <c r="N3" s="38"/>
      <c r="O3" s="38"/>
    </row>
    <row r="4" spans="1:13" ht="36" customHeight="1" thickBot="1">
      <c r="A4" s="73"/>
      <c r="B4" s="57" t="s">
        <v>157</v>
      </c>
      <c r="C4" s="39" t="s">
        <v>158</v>
      </c>
      <c r="D4" s="36" t="s">
        <v>159</v>
      </c>
      <c r="E4" s="40" t="s">
        <v>160</v>
      </c>
      <c r="F4" s="36" t="s">
        <v>279</v>
      </c>
      <c r="G4" s="36" t="s">
        <v>278</v>
      </c>
      <c r="H4" s="40" t="s">
        <v>161</v>
      </c>
      <c r="I4" s="41" t="s">
        <v>162</v>
      </c>
      <c r="J4" s="41" t="s">
        <v>163</v>
      </c>
      <c r="K4" s="41" t="s">
        <v>164</v>
      </c>
      <c r="L4" s="39" t="s">
        <v>165</v>
      </c>
      <c r="M4" s="62" t="s">
        <v>166</v>
      </c>
    </row>
    <row r="5" spans="1:13" ht="15" customHeight="1">
      <c r="A5" s="27" t="s">
        <v>167</v>
      </c>
      <c r="B5" s="21">
        <f aca="true" t="shared" si="0" ref="B5:M5">SUM(B6+B7+B8,B36:B51)</f>
        <v>43284</v>
      </c>
      <c r="C5" s="21">
        <f t="shared" si="0"/>
        <v>30163</v>
      </c>
      <c r="D5" s="21">
        <f t="shared" si="0"/>
        <v>11590</v>
      </c>
      <c r="E5" s="21">
        <f t="shared" si="0"/>
        <v>0</v>
      </c>
      <c r="F5" s="21">
        <f t="shared" si="0"/>
        <v>419</v>
      </c>
      <c r="G5" s="21">
        <f t="shared" si="0"/>
        <v>0</v>
      </c>
      <c r="H5" s="21">
        <f t="shared" si="0"/>
        <v>1112</v>
      </c>
      <c r="I5" s="21">
        <f t="shared" si="0"/>
        <v>66346</v>
      </c>
      <c r="J5" s="21">
        <f t="shared" si="0"/>
        <v>6050</v>
      </c>
      <c r="K5" s="21">
        <f t="shared" si="0"/>
        <v>26210</v>
      </c>
      <c r="L5" s="21">
        <f t="shared" si="0"/>
        <v>27815</v>
      </c>
      <c r="M5" s="21">
        <f t="shared" si="0"/>
        <v>6271</v>
      </c>
    </row>
    <row r="6" spans="1:13" ht="12" customHeight="1">
      <c r="A6" s="27" t="s">
        <v>168</v>
      </c>
      <c r="B6" s="21">
        <f>SUM(C6:H6)</f>
        <v>15</v>
      </c>
      <c r="C6" s="21">
        <v>2</v>
      </c>
      <c r="D6" s="21">
        <v>13</v>
      </c>
      <c r="E6" s="21">
        <v>0</v>
      </c>
      <c r="F6" s="21">
        <v>0</v>
      </c>
      <c r="G6" s="21">
        <v>0</v>
      </c>
      <c r="H6" s="21">
        <v>0</v>
      </c>
      <c r="I6" s="21">
        <v>199</v>
      </c>
      <c r="J6" s="21">
        <v>51</v>
      </c>
      <c r="K6" s="21">
        <v>137</v>
      </c>
      <c r="L6" s="21">
        <v>11</v>
      </c>
      <c r="M6" s="21">
        <v>0</v>
      </c>
    </row>
    <row r="7" spans="1:13" ht="12" customHeight="1">
      <c r="A7" s="27" t="s">
        <v>169</v>
      </c>
      <c r="B7" s="21">
        <f>SUM(C7:H7)</f>
        <v>73</v>
      </c>
      <c r="C7" s="21">
        <v>53</v>
      </c>
      <c r="D7" s="21">
        <v>20</v>
      </c>
      <c r="E7" s="21">
        <v>0</v>
      </c>
      <c r="F7" s="21">
        <v>0</v>
      </c>
      <c r="G7" s="21">
        <v>0</v>
      </c>
      <c r="H7" s="21">
        <v>0</v>
      </c>
      <c r="I7" s="21">
        <v>144</v>
      </c>
      <c r="J7" s="21">
        <v>2</v>
      </c>
      <c r="K7" s="21">
        <v>65</v>
      </c>
      <c r="L7" s="21">
        <v>50</v>
      </c>
      <c r="M7" s="21">
        <v>27</v>
      </c>
    </row>
    <row r="8" spans="1:13" ht="14.25" customHeight="1">
      <c r="A8" s="27" t="s">
        <v>170</v>
      </c>
      <c r="B8" s="21">
        <f aca="true" t="shared" si="1" ref="B8:M8">SUM(B9:B35)</f>
        <v>25751</v>
      </c>
      <c r="C8" s="21">
        <f t="shared" si="1"/>
        <v>24654</v>
      </c>
      <c r="D8" s="21">
        <f t="shared" si="1"/>
        <v>752</v>
      </c>
      <c r="E8" s="21">
        <f t="shared" si="1"/>
        <v>0</v>
      </c>
      <c r="F8" s="21">
        <f t="shared" si="1"/>
        <v>128</v>
      </c>
      <c r="G8" s="21">
        <f t="shared" si="1"/>
        <v>0</v>
      </c>
      <c r="H8" s="21">
        <f t="shared" si="1"/>
        <v>217</v>
      </c>
      <c r="I8" s="21">
        <f t="shared" si="1"/>
        <v>56458</v>
      </c>
      <c r="J8" s="21">
        <f t="shared" si="1"/>
        <v>5152</v>
      </c>
      <c r="K8" s="21">
        <f t="shared" si="1"/>
        <v>22479</v>
      </c>
      <c r="L8" s="21">
        <f t="shared" si="1"/>
        <v>24545</v>
      </c>
      <c r="M8" s="21">
        <f t="shared" si="1"/>
        <v>4282</v>
      </c>
    </row>
    <row r="9" spans="1:15" ht="11.25" customHeight="1">
      <c r="A9" s="25" t="s">
        <v>175</v>
      </c>
      <c r="B9" s="21">
        <f aca="true" t="shared" si="2" ref="B9:B51">SUM(C9:H9)</f>
        <v>45</v>
      </c>
      <c r="C9" s="21">
        <v>40</v>
      </c>
      <c r="D9" s="21">
        <v>5</v>
      </c>
      <c r="E9" s="21">
        <v>0</v>
      </c>
      <c r="F9" s="21">
        <v>0</v>
      </c>
      <c r="G9" s="21">
        <v>0</v>
      </c>
      <c r="H9" s="21">
        <v>0</v>
      </c>
      <c r="I9" s="21">
        <v>1992</v>
      </c>
      <c r="J9" s="21">
        <v>626</v>
      </c>
      <c r="K9" s="21">
        <v>1165</v>
      </c>
      <c r="L9" s="21">
        <v>201</v>
      </c>
      <c r="M9" s="21">
        <v>0</v>
      </c>
      <c r="N9" s="21"/>
      <c r="O9" s="21"/>
    </row>
    <row r="10" spans="1:15" ht="11.25" customHeight="1">
      <c r="A10" s="25" t="s">
        <v>176</v>
      </c>
      <c r="B10" s="21">
        <f t="shared" si="2"/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511</v>
      </c>
      <c r="J10" s="21">
        <v>77</v>
      </c>
      <c r="K10" s="21">
        <v>323</v>
      </c>
      <c r="L10" s="21">
        <v>111</v>
      </c>
      <c r="M10" s="21">
        <v>0</v>
      </c>
      <c r="N10" s="21"/>
      <c r="O10" s="21"/>
    </row>
    <row r="11" spans="1:15" ht="11.25" customHeight="1">
      <c r="A11" s="25" t="s">
        <v>177</v>
      </c>
      <c r="B11" s="21">
        <f t="shared" si="2"/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50</v>
      </c>
      <c r="J11" s="21">
        <v>12</v>
      </c>
      <c r="K11" s="21">
        <v>9</v>
      </c>
      <c r="L11" s="21">
        <v>29</v>
      </c>
      <c r="M11" s="21">
        <v>0</v>
      </c>
      <c r="N11" s="21"/>
      <c r="O11" s="21"/>
    </row>
    <row r="12" spans="1:15" ht="11.25" customHeight="1">
      <c r="A12" s="25" t="s">
        <v>178</v>
      </c>
      <c r="B12" s="21">
        <f t="shared" si="2"/>
        <v>102</v>
      </c>
      <c r="C12" s="21">
        <v>100</v>
      </c>
      <c r="D12" s="21">
        <v>0</v>
      </c>
      <c r="E12" s="21">
        <v>0</v>
      </c>
      <c r="F12" s="21">
        <v>0</v>
      </c>
      <c r="G12" s="21">
        <v>0</v>
      </c>
      <c r="H12" s="21">
        <v>2</v>
      </c>
      <c r="I12" s="21">
        <v>8547</v>
      </c>
      <c r="J12" s="21">
        <v>1272</v>
      </c>
      <c r="K12" s="21">
        <v>6941</v>
      </c>
      <c r="L12" s="21">
        <v>334</v>
      </c>
      <c r="M12" s="21">
        <v>0</v>
      </c>
      <c r="N12" s="21"/>
      <c r="O12" s="21"/>
    </row>
    <row r="13" spans="1:15" ht="11.25" customHeight="1">
      <c r="A13" s="25" t="s">
        <v>179</v>
      </c>
      <c r="B13" s="21">
        <f t="shared" si="2"/>
        <v>1</v>
      </c>
      <c r="C13" s="21">
        <v>0</v>
      </c>
      <c r="D13" s="21">
        <v>1</v>
      </c>
      <c r="E13" s="21">
        <v>0</v>
      </c>
      <c r="F13" s="21">
        <v>0</v>
      </c>
      <c r="G13" s="21">
        <v>0</v>
      </c>
      <c r="H13" s="21">
        <v>0</v>
      </c>
      <c r="I13" s="21">
        <v>44</v>
      </c>
      <c r="J13" s="21">
        <v>7</v>
      </c>
      <c r="K13" s="21">
        <v>34</v>
      </c>
      <c r="L13" s="21">
        <v>3</v>
      </c>
      <c r="M13" s="21">
        <v>0</v>
      </c>
      <c r="N13" s="21"/>
      <c r="O13" s="21"/>
    </row>
    <row r="14" spans="1:15" ht="11.25" customHeight="1">
      <c r="A14" s="25" t="s">
        <v>180</v>
      </c>
      <c r="B14" s="21">
        <f t="shared" si="2"/>
        <v>7</v>
      </c>
      <c r="C14" s="21">
        <v>7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38</v>
      </c>
      <c r="J14" s="21">
        <v>37</v>
      </c>
      <c r="K14" s="21">
        <v>1</v>
      </c>
      <c r="L14" s="21" t="s">
        <v>333</v>
      </c>
      <c r="M14" s="21">
        <v>0</v>
      </c>
      <c r="N14" s="21"/>
      <c r="O14" s="21"/>
    </row>
    <row r="15" spans="1:15" ht="11.25" customHeight="1">
      <c r="A15" s="25" t="s">
        <v>181</v>
      </c>
      <c r="B15" s="21">
        <f t="shared" si="2"/>
        <v>80</v>
      </c>
      <c r="C15" s="21">
        <v>73</v>
      </c>
      <c r="D15" s="21">
        <v>7</v>
      </c>
      <c r="E15" s="21">
        <v>0</v>
      </c>
      <c r="F15" s="21">
        <v>0</v>
      </c>
      <c r="G15" s="21">
        <v>0</v>
      </c>
      <c r="H15" s="21">
        <v>0</v>
      </c>
      <c r="I15" s="21">
        <v>67</v>
      </c>
      <c r="J15" s="21">
        <v>56</v>
      </c>
      <c r="K15" s="21">
        <v>8</v>
      </c>
      <c r="L15" s="21">
        <v>3</v>
      </c>
      <c r="M15" s="21">
        <v>0</v>
      </c>
      <c r="N15" s="21"/>
      <c r="O15" s="21"/>
    </row>
    <row r="16" spans="1:15" ht="11.25" customHeight="1">
      <c r="A16" s="25" t="s">
        <v>182</v>
      </c>
      <c r="B16" s="21">
        <f t="shared" si="2"/>
        <v>326</v>
      </c>
      <c r="C16" s="21">
        <v>326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913</v>
      </c>
      <c r="J16" s="21">
        <v>251</v>
      </c>
      <c r="K16" s="21">
        <v>287</v>
      </c>
      <c r="L16" s="21">
        <v>58</v>
      </c>
      <c r="M16" s="21">
        <v>317</v>
      </c>
      <c r="N16" s="21"/>
      <c r="O16" s="21"/>
    </row>
    <row r="17" spans="1:15" ht="11.25" customHeight="1">
      <c r="A17" s="25" t="s">
        <v>183</v>
      </c>
      <c r="B17" s="21">
        <f t="shared" si="2"/>
        <v>10</v>
      </c>
      <c r="C17" s="21">
        <v>9</v>
      </c>
      <c r="D17" s="21">
        <v>0</v>
      </c>
      <c r="E17" s="21">
        <v>0</v>
      </c>
      <c r="F17" s="21">
        <v>0</v>
      </c>
      <c r="G17" s="21">
        <v>0</v>
      </c>
      <c r="H17" s="21">
        <v>1</v>
      </c>
      <c r="I17" s="21">
        <v>24</v>
      </c>
      <c r="J17" s="21">
        <v>9</v>
      </c>
      <c r="K17" s="21">
        <v>4</v>
      </c>
      <c r="L17" s="21">
        <v>11</v>
      </c>
      <c r="M17" s="21">
        <v>0</v>
      </c>
      <c r="N17" s="21"/>
      <c r="O17" s="21"/>
    </row>
    <row r="18" spans="1:15" ht="11.25" customHeight="1">
      <c r="A18" s="25" t="s">
        <v>184</v>
      </c>
      <c r="B18" s="21">
        <f t="shared" si="2"/>
        <v>359</v>
      </c>
      <c r="C18" s="21">
        <v>350</v>
      </c>
      <c r="D18" s="21">
        <v>8</v>
      </c>
      <c r="E18" s="21">
        <v>0</v>
      </c>
      <c r="F18" s="21">
        <v>0</v>
      </c>
      <c r="G18" s="21">
        <v>0</v>
      </c>
      <c r="H18" s="21">
        <v>1</v>
      </c>
      <c r="I18" s="21">
        <v>10851</v>
      </c>
      <c r="J18" s="21">
        <v>203</v>
      </c>
      <c r="K18" s="21">
        <v>4371</v>
      </c>
      <c r="L18" s="21">
        <v>6126</v>
      </c>
      <c r="M18" s="21">
        <v>151</v>
      </c>
      <c r="N18" s="21"/>
      <c r="O18" s="21"/>
    </row>
    <row r="19" spans="1:15" ht="11.25" customHeight="1">
      <c r="A19" s="25" t="s">
        <v>185</v>
      </c>
      <c r="B19" s="21">
        <f t="shared" si="2"/>
        <v>314</v>
      </c>
      <c r="C19" s="21">
        <v>309</v>
      </c>
      <c r="D19" s="21">
        <v>5</v>
      </c>
      <c r="E19" s="21">
        <v>0</v>
      </c>
      <c r="F19" s="21">
        <v>0</v>
      </c>
      <c r="G19" s="21">
        <v>0</v>
      </c>
      <c r="H19" s="21">
        <v>0</v>
      </c>
      <c r="I19" s="21">
        <v>14194</v>
      </c>
      <c r="J19" s="21">
        <v>626</v>
      </c>
      <c r="K19" s="21">
        <v>4844</v>
      </c>
      <c r="L19" s="21">
        <v>6839</v>
      </c>
      <c r="M19" s="21">
        <v>1885</v>
      </c>
      <c r="N19" s="21"/>
      <c r="O19" s="21"/>
    </row>
    <row r="20" spans="1:15" ht="11.25" customHeight="1">
      <c r="A20" s="25" t="s">
        <v>186</v>
      </c>
      <c r="B20" s="21">
        <f t="shared" si="2"/>
        <v>192</v>
      </c>
      <c r="C20" s="21">
        <v>182</v>
      </c>
      <c r="D20" s="21">
        <v>10</v>
      </c>
      <c r="E20" s="21">
        <v>0</v>
      </c>
      <c r="F20" s="21">
        <v>0</v>
      </c>
      <c r="G20" s="21">
        <v>0</v>
      </c>
      <c r="H20" s="21">
        <v>0</v>
      </c>
      <c r="I20" s="21">
        <v>8973</v>
      </c>
      <c r="J20" s="21">
        <v>622</v>
      </c>
      <c r="K20" s="21">
        <v>2318</v>
      </c>
      <c r="L20" s="21">
        <v>4289</v>
      </c>
      <c r="M20" s="21">
        <v>1744</v>
      </c>
      <c r="N20" s="21"/>
      <c r="O20" s="21"/>
    </row>
    <row r="21" spans="1:15" ht="11.25" customHeight="1">
      <c r="A21" s="25" t="s">
        <v>187</v>
      </c>
      <c r="B21" s="21">
        <f t="shared" si="2"/>
        <v>4</v>
      </c>
      <c r="C21" s="21">
        <v>4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776</v>
      </c>
      <c r="J21" s="21">
        <v>89</v>
      </c>
      <c r="K21" s="21">
        <v>539</v>
      </c>
      <c r="L21" s="21">
        <v>148</v>
      </c>
      <c r="M21" s="21">
        <v>0</v>
      </c>
      <c r="N21" s="21"/>
      <c r="O21" s="21"/>
    </row>
    <row r="22" spans="1:15" ht="14.25" customHeight="1">
      <c r="A22" s="25" t="s">
        <v>188</v>
      </c>
      <c r="B22" s="21">
        <f t="shared" si="2"/>
        <v>215</v>
      </c>
      <c r="C22" s="21">
        <v>215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529</v>
      </c>
      <c r="J22" s="21">
        <v>148</v>
      </c>
      <c r="K22" s="21">
        <v>311</v>
      </c>
      <c r="L22" s="21">
        <v>70</v>
      </c>
      <c r="M22" s="21">
        <v>0</v>
      </c>
      <c r="N22" s="21"/>
      <c r="O22" s="21"/>
    </row>
    <row r="23" spans="1:15" ht="11.25" customHeight="1">
      <c r="A23" s="25" t="s">
        <v>189</v>
      </c>
      <c r="B23" s="21">
        <f t="shared" si="2"/>
        <v>729</v>
      </c>
      <c r="C23" s="21">
        <v>725</v>
      </c>
      <c r="D23" s="21">
        <v>4</v>
      </c>
      <c r="E23" s="21">
        <v>0</v>
      </c>
      <c r="F23" s="21">
        <v>0</v>
      </c>
      <c r="G23" s="21">
        <v>0</v>
      </c>
      <c r="H23" s="21">
        <v>0</v>
      </c>
      <c r="I23" s="21">
        <v>932</v>
      </c>
      <c r="J23" s="21">
        <v>267</v>
      </c>
      <c r="K23" s="21">
        <v>351</v>
      </c>
      <c r="L23" s="21">
        <v>314</v>
      </c>
      <c r="M23" s="21">
        <v>0</v>
      </c>
      <c r="N23" s="21"/>
      <c r="O23" s="21"/>
    </row>
    <row r="24" spans="1:15" ht="11.25" customHeight="1">
      <c r="A24" s="25" t="s">
        <v>190</v>
      </c>
      <c r="B24" s="21">
        <f t="shared" si="2"/>
        <v>1072</v>
      </c>
      <c r="C24" s="21">
        <v>1043</v>
      </c>
      <c r="D24" s="21">
        <v>29</v>
      </c>
      <c r="E24" s="21">
        <v>0</v>
      </c>
      <c r="F24" s="21">
        <v>0</v>
      </c>
      <c r="G24" s="21">
        <v>0</v>
      </c>
      <c r="H24" s="21">
        <v>0</v>
      </c>
      <c r="I24" s="21">
        <v>375</v>
      </c>
      <c r="J24" s="21">
        <v>103</v>
      </c>
      <c r="K24" s="21">
        <v>86</v>
      </c>
      <c r="L24" s="21">
        <v>185</v>
      </c>
      <c r="M24" s="21">
        <v>1</v>
      </c>
      <c r="N24" s="21"/>
      <c r="O24" s="21"/>
    </row>
    <row r="25" spans="1:15" ht="11.25" customHeight="1">
      <c r="A25" s="25" t="s">
        <v>191</v>
      </c>
      <c r="B25" s="21">
        <f t="shared" si="2"/>
        <v>4723</v>
      </c>
      <c r="C25" s="21">
        <v>4666</v>
      </c>
      <c r="D25" s="21">
        <v>38</v>
      </c>
      <c r="E25" s="21">
        <v>0</v>
      </c>
      <c r="F25" s="21">
        <v>0</v>
      </c>
      <c r="G25" s="21">
        <v>0</v>
      </c>
      <c r="H25" s="21">
        <v>19</v>
      </c>
      <c r="I25" s="21">
        <v>1451</v>
      </c>
      <c r="J25" s="21">
        <v>81</v>
      </c>
      <c r="K25" s="21">
        <v>240</v>
      </c>
      <c r="L25" s="21">
        <v>1116</v>
      </c>
      <c r="M25" s="21">
        <v>14</v>
      </c>
      <c r="N25" s="21"/>
      <c r="O25" s="21"/>
    </row>
    <row r="26" spans="1:15" ht="11.25" customHeight="1">
      <c r="A26" s="25" t="s">
        <v>192</v>
      </c>
      <c r="B26" s="21">
        <f t="shared" si="2"/>
        <v>6951</v>
      </c>
      <c r="C26" s="21">
        <v>6714</v>
      </c>
      <c r="D26" s="21">
        <v>111</v>
      </c>
      <c r="E26" s="21">
        <v>0</v>
      </c>
      <c r="F26" s="21">
        <v>125</v>
      </c>
      <c r="G26" s="21">
        <v>0</v>
      </c>
      <c r="H26" s="21">
        <v>1</v>
      </c>
      <c r="I26" s="21">
        <v>1621</v>
      </c>
      <c r="J26" s="21">
        <v>64</v>
      </c>
      <c r="K26" s="21">
        <v>143</v>
      </c>
      <c r="L26" s="21">
        <v>1371</v>
      </c>
      <c r="M26" s="21">
        <v>43</v>
      </c>
      <c r="N26" s="21"/>
      <c r="O26" s="21"/>
    </row>
    <row r="27" spans="1:15" ht="11.25" customHeight="1">
      <c r="A27" s="25" t="s">
        <v>193</v>
      </c>
      <c r="B27" s="21">
        <f t="shared" si="2"/>
        <v>423</v>
      </c>
      <c r="C27" s="21">
        <v>410</v>
      </c>
      <c r="D27" s="21">
        <v>11</v>
      </c>
      <c r="E27" s="21">
        <v>0</v>
      </c>
      <c r="F27" s="21">
        <v>0</v>
      </c>
      <c r="G27" s="21">
        <v>0</v>
      </c>
      <c r="H27" s="21">
        <v>2</v>
      </c>
      <c r="I27" s="21">
        <v>2089</v>
      </c>
      <c r="J27" s="21">
        <v>318</v>
      </c>
      <c r="K27" s="21">
        <v>205</v>
      </c>
      <c r="L27" s="21">
        <v>1556</v>
      </c>
      <c r="M27" s="21">
        <v>10</v>
      </c>
      <c r="N27" s="21"/>
      <c r="O27" s="21"/>
    </row>
    <row r="28" spans="1:15" ht="11.25" customHeight="1">
      <c r="A28" s="25" t="s">
        <v>194</v>
      </c>
      <c r="B28" s="21">
        <f t="shared" si="2"/>
        <v>328</v>
      </c>
      <c r="C28" s="21">
        <v>323</v>
      </c>
      <c r="D28" s="21">
        <v>4</v>
      </c>
      <c r="E28" s="21">
        <v>0</v>
      </c>
      <c r="F28" s="21">
        <v>0</v>
      </c>
      <c r="G28" s="21">
        <v>0</v>
      </c>
      <c r="H28" s="21">
        <v>1</v>
      </c>
      <c r="I28" s="21">
        <v>362</v>
      </c>
      <c r="J28" s="21">
        <v>49</v>
      </c>
      <c r="K28" s="21">
        <v>103</v>
      </c>
      <c r="L28" s="21">
        <v>210</v>
      </c>
      <c r="M28" s="21">
        <v>0</v>
      </c>
      <c r="N28" s="21"/>
      <c r="O28" s="21"/>
    </row>
    <row r="29" spans="1:15" ht="11.25" customHeight="1">
      <c r="A29" s="26" t="s">
        <v>195</v>
      </c>
      <c r="B29" s="21">
        <f t="shared" si="2"/>
        <v>595</v>
      </c>
      <c r="C29" s="21">
        <v>493</v>
      </c>
      <c r="D29" s="21">
        <v>101</v>
      </c>
      <c r="E29" s="21">
        <v>0</v>
      </c>
      <c r="F29" s="21">
        <v>0</v>
      </c>
      <c r="G29" s="21">
        <v>0</v>
      </c>
      <c r="H29" s="21">
        <v>1</v>
      </c>
      <c r="I29" s="21">
        <v>291</v>
      </c>
      <c r="J29" s="21">
        <v>56</v>
      </c>
      <c r="K29" s="21">
        <v>21</v>
      </c>
      <c r="L29" s="21">
        <v>210</v>
      </c>
      <c r="M29" s="21">
        <v>4</v>
      </c>
      <c r="N29" s="21"/>
      <c r="O29" s="21"/>
    </row>
    <row r="30" spans="1:15" ht="11.25" customHeight="1">
      <c r="A30" s="26" t="s">
        <v>196</v>
      </c>
      <c r="B30" s="21">
        <f t="shared" si="2"/>
        <v>6534</v>
      </c>
      <c r="C30" s="21">
        <v>6115</v>
      </c>
      <c r="D30" s="21">
        <v>233</v>
      </c>
      <c r="E30" s="21">
        <v>0</v>
      </c>
      <c r="F30" s="21">
        <v>3</v>
      </c>
      <c r="G30" s="21">
        <v>0</v>
      </c>
      <c r="H30" s="21">
        <v>183</v>
      </c>
      <c r="I30" s="21">
        <v>958</v>
      </c>
      <c r="J30" s="21">
        <v>42</v>
      </c>
      <c r="K30" s="21">
        <v>31</v>
      </c>
      <c r="L30" s="21">
        <v>783</v>
      </c>
      <c r="M30" s="21">
        <v>102</v>
      </c>
      <c r="N30" s="21"/>
      <c r="O30" s="21"/>
    </row>
    <row r="31" spans="1:15" ht="11.25" customHeight="1">
      <c r="A31" s="26" t="s">
        <v>197</v>
      </c>
      <c r="B31" s="21">
        <f t="shared" si="2"/>
        <v>633</v>
      </c>
      <c r="C31" s="21">
        <v>609</v>
      </c>
      <c r="D31" s="21">
        <v>23</v>
      </c>
      <c r="E31" s="21">
        <v>0</v>
      </c>
      <c r="F31" s="21">
        <v>0</v>
      </c>
      <c r="G31" s="21">
        <v>0</v>
      </c>
      <c r="H31" s="21">
        <v>1</v>
      </c>
      <c r="I31" s="21">
        <v>131</v>
      </c>
      <c r="J31" s="21">
        <v>27</v>
      </c>
      <c r="K31" s="21">
        <v>6</v>
      </c>
      <c r="L31" s="21">
        <v>91</v>
      </c>
      <c r="M31" s="21">
        <v>7</v>
      </c>
      <c r="N31" s="21"/>
      <c r="O31" s="21"/>
    </row>
    <row r="32" spans="1:15" ht="11.25" customHeight="1">
      <c r="A32" s="25" t="s">
        <v>198</v>
      </c>
      <c r="B32" s="21">
        <f t="shared" si="2"/>
        <v>884</v>
      </c>
      <c r="C32" s="21">
        <v>820</v>
      </c>
      <c r="D32" s="21">
        <v>63</v>
      </c>
      <c r="E32" s="21">
        <v>0</v>
      </c>
      <c r="F32" s="21">
        <v>0</v>
      </c>
      <c r="G32" s="21">
        <v>0</v>
      </c>
      <c r="H32" s="21">
        <v>1</v>
      </c>
      <c r="I32" s="21">
        <v>165</v>
      </c>
      <c r="J32" s="21">
        <v>4</v>
      </c>
      <c r="K32" s="21">
        <v>3</v>
      </c>
      <c r="L32" s="21">
        <v>154</v>
      </c>
      <c r="M32" s="21">
        <v>4</v>
      </c>
      <c r="N32" s="21"/>
      <c r="O32" s="21"/>
    </row>
    <row r="33" spans="1:15" ht="11.25" customHeight="1">
      <c r="A33" s="25" t="s">
        <v>199</v>
      </c>
      <c r="B33" s="21">
        <f t="shared" si="2"/>
        <v>113</v>
      </c>
      <c r="C33" s="21">
        <v>109</v>
      </c>
      <c r="D33" s="21">
        <v>4</v>
      </c>
      <c r="E33" s="21">
        <v>0</v>
      </c>
      <c r="F33" s="21">
        <v>0</v>
      </c>
      <c r="G33" s="21">
        <v>0</v>
      </c>
      <c r="H33" s="21">
        <v>0</v>
      </c>
      <c r="I33" s="21">
        <v>69</v>
      </c>
      <c r="J33" s="21">
        <v>5</v>
      </c>
      <c r="K33" s="21">
        <v>0</v>
      </c>
      <c r="L33" s="21">
        <v>64</v>
      </c>
      <c r="M33" s="21">
        <v>0</v>
      </c>
      <c r="N33" s="21"/>
      <c r="O33" s="21"/>
    </row>
    <row r="34" spans="1:15" ht="11.25" customHeight="1">
      <c r="A34" s="25" t="s">
        <v>200</v>
      </c>
      <c r="B34" s="21">
        <f t="shared" si="2"/>
        <v>1111</v>
      </c>
      <c r="C34" s="21">
        <v>1012</v>
      </c>
      <c r="D34" s="21">
        <v>95</v>
      </c>
      <c r="E34" s="21">
        <v>0</v>
      </c>
      <c r="F34" s="21">
        <v>0</v>
      </c>
      <c r="G34" s="21">
        <v>0</v>
      </c>
      <c r="H34" s="21">
        <v>4</v>
      </c>
      <c r="I34" s="21">
        <v>505</v>
      </c>
      <c r="J34" s="21">
        <v>101</v>
      </c>
      <c r="K34" s="21">
        <v>135</v>
      </c>
      <c r="L34" s="21">
        <v>269</v>
      </c>
      <c r="M34" s="21">
        <v>0</v>
      </c>
      <c r="N34" s="21"/>
      <c r="O34" s="21"/>
    </row>
    <row r="35" spans="1:15" ht="11.25" customHeight="1">
      <c r="A35" s="25" t="s">
        <v>201</v>
      </c>
      <c r="B35" s="21">
        <f t="shared" si="2"/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/>
      <c r="O35" s="21"/>
    </row>
    <row r="36" spans="1:15" ht="14.25" customHeight="1">
      <c r="A36" s="27" t="s">
        <v>202</v>
      </c>
      <c r="B36" s="21">
        <f t="shared" si="2"/>
        <v>1575</v>
      </c>
      <c r="C36" s="21">
        <v>1221</v>
      </c>
      <c r="D36" s="21">
        <v>348</v>
      </c>
      <c r="E36" s="21">
        <v>0</v>
      </c>
      <c r="F36" s="21">
        <v>2</v>
      </c>
      <c r="G36" s="21">
        <v>0</v>
      </c>
      <c r="H36" s="21">
        <v>4</v>
      </c>
      <c r="I36" s="21">
        <v>3557</v>
      </c>
      <c r="J36" s="21">
        <v>208</v>
      </c>
      <c r="K36" s="21">
        <v>709</v>
      </c>
      <c r="L36" s="21">
        <v>1976</v>
      </c>
      <c r="M36" s="21">
        <v>664</v>
      </c>
      <c r="N36" s="21"/>
      <c r="O36" s="21"/>
    </row>
    <row r="37" spans="1:15" ht="11.25" customHeight="1">
      <c r="A37" s="27" t="s">
        <v>203</v>
      </c>
      <c r="B37" s="21">
        <f t="shared" si="2"/>
        <v>405</v>
      </c>
      <c r="C37" s="21">
        <v>246</v>
      </c>
      <c r="D37" s="21">
        <v>66</v>
      </c>
      <c r="E37" s="21">
        <v>0</v>
      </c>
      <c r="F37" s="21">
        <v>0</v>
      </c>
      <c r="G37" s="21">
        <v>0</v>
      </c>
      <c r="H37" s="21">
        <v>93</v>
      </c>
      <c r="I37" s="21">
        <v>181</v>
      </c>
      <c r="J37" s="21">
        <v>45</v>
      </c>
      <c r="K37" s="21">
        <v>115</v>
      </c>
      <c r="L37" s="21">
        <v>21</v>
      </c>
      <c r="M37" s="21">
        <v>0</v>
      </c>
      <c r="N37" s="21"/>
      <c r="O37" s="21"/>
    </row>
    <row r="38" spans="1:15" ht="11.25" customHeight="1">
      <c r="A38" s="27" t="s">
        <v>204</v>
      </c>
      <c r="B38" s="21">
        <f t="shared" si="2"/>
        <v>3918</v>
      </c>
      <c r="C38" s="21">
        <v>545</v>
      </c>
      <c r="D38" s="21">
        <v>3105</v>
      </c>
      <c r="E38" s="21">
        <v>0</v>
      </c>
      <c r="F38" s="21">
        <v>150</v>
      </c>
      <c r="G38" s="21">
        <v>0</v>
      </c>
      <c r="H38" s="21">
        <v>118</v>
      </c>
      <c r="I38" s="21">
        <v>70</v>
      </c>
      <c r="J38" s="21">
        <v>2</v>
      </c>
      <c r="K38" s="21">
        <v>2</v>
      </c>
      <c r="L38" s="21">
        <v>39</v>
      </c>
      <c r="M38" s="21">
        <v>27</v>
      </c>
      <c r="N38" s="21"/>
      <c r="O38" s="21"/>
    </row>
    <row r="39" spans="1:15" ht="11.25" customHeight="1">
      <c r="A39" s="27" t="s">
        <v>234</v>
      </c>
      <c r="B39" s="21">
        <f t="shared" si="2"/>
        <v>2088</v>
      </c>
      <c r="C39" s="21">
        <v>1014</v>
      </c>
      <c r="D39" s="21">
        <v>973</v>
      </c>
      <c r="E39" s="21">
        <v>0</v>
      </c>
      <c r="F39" s="21">
        <v>10</v>
      </c>
      <c r="G39" s="21">
        <v>0</v>
      </c>
      <c r="H39" s="21">
        <v>91</v>
      </c>
      <c r="I39" s="21">
        <v>1394</v>
      </c>
      <c r="J39" s="21">
        <v>80</v>
      </c>
      <c r="K39" s="21">
        <v>323</v>
      </c>
      <c r="L39" s="21">
        <v>373</v>
      </c>
      <c r="M39" s="21">
        <v>618</v>
      </c>
      <c r="N39" s="21"/>
      <c r="O39" s="21"/>
    </row>
    <row r="40" spans="1:15" ht="11.25" customHeight="1">
      <c r="A40" s="27" t="s">
        <v>205</v>
      </c>
      <c r="B40" s="21">
        <f t="shared" si="2"/>
        <v>4323</v>
      </c>
      <c r="C40" s="21">
        <v>800</v>
      </c>
      <c r="D40" s="21">
        <v>3505</v>
      </c>
      <c r="E40" s="21">
        <v>0</v>
      </c>
      <c r="F40" s="21">
        <v>0</v>
      </c>
      <c r="G40" s="21">
        <v>0</v>
      </c>
      <c r="H40" s="21">
        <v>18</v>
      </c>
      <c r="I40" s="21">
        <v>676</v>
      </c>
      <c r="J40" s="21">
        <v>7</v>
      </c>
      <c r="K40" s="21">
        <v>0</v>
      </c>
      <c r="L40" s="21">
        <v>87</v>
      </c>
      <c r="M40" s="21">
        <v>582</v>
      </c>
      <c r="N40" s="21"/>
      <c r="O40" s="21"/>
    </row>
    <row r="41" spans="1:15" ht="11.25" customHeight="1">
      <c r="A41" s="27" t="s">
        <v>171</v>
      </c>
      <c r="B41" s="21">
        <f t="shared" si="2"/>
        <v>22</v>
      </c>
      <c r="C41" s="21">
        <v>1</v>
      </c>
      <c r="D41" s="21">
        <v>1</v>
      </c>
      <c r="E41" s="21">
        <v>0</v>
      </c>
      <c r="F41" s="21">
        <v>0</v>
      </c>
      <c r="G41" s="21">
        <v>0</v>
      </c>
      <c r="H41" s="21">
        <v>20</v>
      </c>
      <c r="I41" s="21">
        <v>205</v>
      </c>
      <c r="J41" s="21">
        <v>63</v>
      </c>
      <c r="K41" s="21">
        <v>118</v>
      </c>
      <c r="L41" s="21">
        <v>24</v>
      </c>
      <c r="M41" s="21">
        <v>0</v>
      </c>
      <c r="N41" s="21"/>
      <c r="O41" s="21"/>
    </row>
    <row r="42" spans="1:15" ht="11.25" customHeight="1">
      <c r="A42" s="27" t="s">
        <v>206</v>
      </c>
      <c r="B42" s="21">
        <f t="shared" si="2"/>
        <v>34</v>
      </c>
      <c r="C42" s="21">
        <v>1</v>
      </c>
      <c r="D42" s="21">
        <v>32</v>
      </c>
      <c r="E42" s="21">
        <v>0</v>
      </c>
      <c r="F42" s="21">
        <v>0</v>
      </c>
      <c r="G42" s="21">
        <v>0</v>
      </c>
      <c r="H42" s="21">
        <v>1</v>
      </c>
      <c r="I42" s="21">
        <v>6</v>
      </c>
      <c r="J42" s="21">
        <v>2</v>
      </c>
      <c r="K42" s="21">
        <v>0</v>
      </c>
      <c r="L42" s="21">
        <v>4</v>
      </c>
      <c r="M42" s="21">
        <v>0</v>
      </c>
      <c r="N42" s="21"/>
      <c r="O42" s="21"/>
    </row>
    <row r="43" spans="1:15" ht="11.25" customHeight="1">
      <c r="A43" s="27" t="s">
        <v>172</v>
      </c>
      <c r="B43" s="21">
        <f t="shared" si="2"/>
        <v>43</v>
      </c>
      <c r="C43" s="21">
        <v>1</v>
      </c>
      <c r="D43" s="21">
        <v>0</v>
      </c>
      <c r="E43" s="21">
        <v>0</v>
      </c>
      <c r="F43" s="21">
        <v>0</v>
      </c>
      <c r="G43" s="21">
        <v>0</v>
      </c>
      <c r="H43" s="21">
        <v>42</v>
      </c>
      <c r="I43" s="21">
        <v>2</v>
      </c>
      <c r="J43" s="21">
        <v>0</v>
      </c>
      <c r="K43" s="21">
        <v>2</v>
      </c>
      <c r="L43" s="21">
        <v>0</v>
      </c>
      <c r="M43" s="21">
        <v>0</v>
      </c>
      <c r="N43" s="21"/>
      <c r="O43" s="21"/>
    </row>
    <row r="44" spans="1:15" ht="11.25" customHeight="1">
      <c r="A44" s="28" t="s">
        <v>235</v>
      </c>
      <c r="B44" s="21">
        <f t="shared" si="2"/>
        <v>57</v>
      </c>
      <c r="C44" s="21">
        <v>15</v>
      </c>
      <c r="D44" s="21">
        <v>7</v>
      </c>
      <c r="E44" s="21">
        <v>0</v>
      </c>
      <c r="F44" s="21">
        <v>0</v>
      </c>
      <c r="G44" s="21">
        <v>0</v>
      </c>
      <c r="H44" s="21">
        <v>35</v>
      </c>
      <c r="I44" s="21">
        <v>10</v>
      </c>
      <c r="J44" s="21">
        <v>3</v>
      </c>
      <c r="K44" s="21">
        <v>0</v>
      </c>
      <c r="L44" s="21">
        <v>7</v>
      </c>
      <c r="M44" s="21">
        <v>0</v>
      </c>
      <c r="N44" s="21"/>
      <c r="O44" s="21"/>
    </row>
    <row r="45" spans="1:15" ht="11.25" customHeight="1">
      <c r="A45" s="28" t="s">
        <v>236</v>
      </c>
      <c r="B45" s="21">
        <f t="shared" si="2"/>
        <v>274</v>
      </c>
      <c r="C45" s="21">
        <v>154</v>
      </c>
      <c r="D45" s="21">
        <v>68</v>
      </c>
      <c r="E45" s="21">
        <v>0</v>
      </c>
      <c r="F45" s="21">
        <v>0</v>
      </c>
      <c r="G45" s="21">
        <v>0</v>
      </c>
      <c r="H45" s="21">
        <v>52</v>
      </c>
      <c r="I45" s="21">
        <v>370</v>
      </c>
      <c r="J45" s="21">
        <v>36</v>
      </c>
      <c r="K45" s="21">
        <v>206</v>
      </c>
      <c r="L45" s="21">
        <v>125</v>
      </c>
      <c r="M45" s="21">
        <v>3</v>
      </c>
      <c r="N45" s="21"/>
      <c r="O45" s="21"/>
    </row>
    <row r="46" spans="1:15" ht="11.25" customHeight="1">
      <c r="A46" s="28" t="s">
        <v>237</v>
      </c>
      <c r="B46" s="21">
        <f t="shared" si="2"/>
        <v>3058</v>
      </c>
      <c r="C46" s="21">
        <v>153</v>
      </c>
      <c r="D46" s="21">
        <v>2488</v>
      </c>
      <c r="E46" s="21">
        <v>0</v>
      </c>
      <c r="F46" s="21">
        <v>129</v>
      </c>
      <c r="G46" s="21">
        <v>0</v>
      </c>
      <c r="H46" s="21">
        <v>288</v>
      </c>
      <c r="I46" s="21">
        <v>86</v>
      </c>
      <c r="J46" s="21">
        <v>1</v>
      </c>
      <c r="K46" s="21">
        <v>2</v>
      </c>
      <c r="L46" s="21">
        <v>16</v>
      </c>
      <c r="M46" s="21">
        <v>67</v>
      </c>
      <c r="N46" s="21"/>
      <c r="O46" s="21"/>
    </row>
    <row r="47" spans="1:15" ht="11.25" customHeight="1">
      <c r="A47" s="28" t="s">
        <v>238</v>
      </c>
      <c r="B47" s="21">
        <f t="shared" si="2"/>
        <v>1219</v>
      </c>
      <c r="C47" s="21">
        <v>1077</v>
      </c>
      <c r="D47" s="21">
        <v>121</v>
      </c>
      <c r="E47" s="21">
        <v>0</v>
      </c>
      <c r="F47" s="21">
        <v>0</v>
      </c>
      <c r="G47" s="21">
        <v>0</v>
      </c>
      <c r="H47" s="21">
        <v>21</v>
      </c>
      <c r="I47" s="21">
        <v>564</v>
      </c>
      <c r="J47" s="21">
        <v>142</v>
      </c>
      <c r="K47" s="21">
        <v>288</v>
      </c>
      <c r="L47" s="21">
        <v>133</v>
      </c>
      <c r="M47" s="21">
        <v>1</v>
      </c>
      <c r="N47" s="21"/>
      <c r="O47" s="21"/>
    </row>
    <row r="48" spans="1:15" ht="11.25" customHeight="1">
      <c r="A48" s="28" t="s">
        <v>239</v>
      </c>
      <c r="B48" s="21">
        <f t="shared" si="2"/>
        <v>51</v>
      </c>
      <c r="C48" s="21">
        <v>49</v>
      </c>
      <c r="D48" s="21">
        <v>2</v>
      </c>
      <c r="E48" s="21">
        <v>0</v>
      </c>
      <c r="F48" s="21">
        <v>0</v>
      </c>
      <c r="G48" s="21">
        <v>0</v>
      </c>
      <c r="H48" s="21">
        <v>0</v>
      </c>
      <c r="I48" s="21">
        <v>238</v>
      </c>
      <c r="J48" s="21">
        <v>24</v>
      </c>
      <c r="K48" s="21">
        <v>178</v>
      </c>
      <c r="L48" s="21">
        <v>36</v>
      </c>
      <c r="M48" s="21">
        <v>0</v>
      </c>
      <c r="N48" s="21"/>
      <c r="O48" s="21"/>
    </row>
    <row r="49" spans="1:15" ht="11.25" customHeight="1">
      <c r="A49" s="28" t="s">
        <v>240</v>
      </c>
      <c r="B49" s="21">
        <f t="shared" si="2"/>
        <v>34</v>
      </c>
      <c r="C49" s="21">
        <v>10</v>
      </c>
      <c r="D49" s="21">
        <v>1</v>
      </c>
      <c r="E49" s="21">
        <v>0</v>
      </c>
      <c r="F49" s="21">
        <v>0</v>
      </c>
      <c r="G49" s="21">
        <v>0</v>
      </c>
      <c r="H49" s="21">
        <v>23</v>
      </c>
      <c r="I49" s="21">
        <v>2071</v>
      </c>
      <c r="J49" s="21">
        <v>178</v>
      </c>
      <c r="K49" s="21">
        <v>1551</v>
      </c>
      <c r="L49" s="21">
        <v>342</v>
      </c>
      <c r="M49" s="21">
        <v>0</v>
      </c>
      <c r="N49" s="21"/>
      <c r="O49" s="21"/>
    </row>
    <row r="50" spans="1:15" ht="11.25" customHeight="1">
      <c r="A50" s="28" t="s">
        <v>241</v>
      </c>
      <c r="B50" s="21">
        <f t="shared" si="2"/>
        <v>8</v>
      </c>
      <c r="C50" s="21">
        <v>3</v>
      </c>
      <c r="D50" s="21">
        <v>4</v>
      </c>
      <c r="E50" s="21">
        <v>0</v>
      </c>
      <c r="F50" s="21">
        <v>0</v>
      </c>
      <c r="G50" s="21">
        <v>0</v>
      </c>
      <c r="H50" s="21">
        <v>1</v>
      </c>
      <c r="I50" s="21">
        <v>15</v>
      </c>
      <c r="J50" s="21">
        <v>6</v>
      </c>
      <c r="K50" s="21">
        <v>3</v>
      </c>
      <c r="L50" s="21">
        <v>6</v>
      </c>
      <c r="M50" s="21">
        <v>0</v>
      </c>
      <c r="N50" s="19"/>
      <c r="O50" s="19"/>
    </row>
    <row r="51" spans="1:15" ht="12.75" customHeight="1" thickBot="1">
      <c r="A51" s="27" t="s">
        <v>242</v>
      </c>
      <c r="B51" s="21">
        <f t="shared" si="2"/>
        <v>336</v>
      </c>
      <c r="C51" s="21">
        <v>164</v>
      </c>
      <c r="D51" s="21">
        <v>84</v>
      </c>
      <c r="E51" s="21">
        <v>0</v>
      </c>
      <c r="F51" s="21">
        <v>0</v>
      </c>
      <c r="G51" s="21">
        <v>0</v>
      </c>
      <c r="H51" s="21">
        <v>88</v>
      </c>
      <c r="I51" s="21">
        <v>100</v>
      </c>
      <c r="J51" s="21">
        <v>48</v>
      </c>
      <c r="K51" s="21">
        <v>32</v>
      </c>
      <c r="L51" s="21">
        <v>20</v>
      </c>
      <c r="M51" s="21">
        <v>0</v>
      </c>
      <c r="N51" s="19"/>
      <c r="O51" s="19"/>
    </row>
    <row r="52" spans="1:15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9"/>
      <c r="O52" s="19"/>
    </row>
    <row r="53" spans="1:15" ht="23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19"/>
      <c r="O53" s="19"/>
    </row>
    <row r="54" spans="1:15" ht="10.5" customHeight="1">
      <c r="A54" s="67" t="s">
        <v>335</v>
      </c>
      <c r="B54" s="67"/>
      <c r="C54" s="67"/>
      <c r="D54" s="67"/>
      <c r="E54" s="67"/>
      <c r="F54" s="67"/>
      <c r="G54" s="67"/>
      <c r="H54" s="67" t="s">
        <v>336</v>
      </c>
      <c r="I54" s="67"/>
      <c r="J54" s="67"/>
      <c r="K54" s="67"/>
      <c r="L54" s="67"/>
      <c r="M54" s="67"/>
      <c r="N54" s="19"/>
      <c r="O54" s="19"/>
    </row>
  </sheetData>
  <sheetProtection/>
  <mergeCells count="9">
    <mergeCell ref="A54:G54"/>
    <mergeCell ref="H54:M54"/>
    <mergeCell ref="A1:G1"/>
    <mergeCell ref="H1:M1"/>
    <mergeCell ref="A2:G2"/>
    <mergeCell ref="H2:M2"/>
    <mergeCell ref="A3:A4"/>
    <mergeCell ref="B3:G3"/>
    <mergeCell ref="I3:M3"/>
  </mergeCells>
  <printOptions horizontalCentered="1" verticalCentered="1"/>
  <pageMargins left="0" right="0" top="0" bottom="0" header="0" footer="0"/>
  <pageSetup fitToWidth="2" horizontalDpi="600" verticalDpi="600" orientation="landscape" paperSize="9" scale="80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zoomScaleSheetLayoutView="110" zoomScalePageLayoutView="0" workbookViewId="0" topLeftCell="A10">
      <selection activeCell="X18" sqref="X18:AF18"/>
    </sheetView>
  </sheetViews>
  <sheetFormatPr defaultColWidth="9.00390625" defaultRowHeight="16.5"/>
  <cols>
    <col min="1" max="1" width="18.625" style="19" customWidth="1"/>
    <col min="2" max="2" width="9.25390625" style="19" customWidth="1"/>
    <col min="3" max="3" width="8.75390625" style="19" customWidth="1"/>
    <col min="4" max="4" width="8.875" style="19" customWidth="1"/>
    <col min="5" max="7" width="11.125" style="19" customWidth="1"/>
    <col min="8" max="14" width="11.50390625" style="19" customWidth="1"/>
    <col min="15" max="15" width="18.625" style="19" customWidth="1"/>
    <col min="16" max="16" width="7.625" style="19" customWidth="1"/>
    <col min="17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68" t="s">
        <v>138</v>
      </c>
      <c r="B1" s="68"/>
      <c r="C1" s="68"/>
      <c r="D1" s="68"/>
      <c r="E1" s="68"/>
      <c r="F1" s="68"/>
      <c r="G1" s="68"/>
      <c r="H1" s="1" t="s">
        <v>51</v>
      </c>
      <c r="I1" s="1"/>
      <c r="J1" s="1"/>
      <c r="K1" s="1"/>
      <c r="L1" s="1"/>
      <c r="M1" s="1"/>
      <c r="N1" s="1"/>
      <c r="O1" s="68" t="s">
        <v>138</v>
      </c>
      <c r="P1" s="68"/>
      <c r="Q1" s="68"/>
      <c r="R1" s="68"/>
      <c r="S1" s="68"/>
      <c r="T1" s="68"/>
      <c r="U1" s="68"/>
      <c r="V1" s="68"/>
      <c r="W1" s="68"/>
      <c r="X1" s="53" t="s">
        <v>329</v>
      </c>
      <c r="Y1" s="1"/>
      <c r="Z1" s="1"/>
      <c r="AA1" s="1"/>
      <c r="AB1" s="1"/>
      <c r="AC1" s="1"/>
      <c r="AD1" s="1"/>
      <c r="AE1" s="1"/>
      <c r="AF1" s="1"/>
    </row>
    <row r="2" spans="1:32" s="6" customFormat="1" ht="12.75" customHeight="1" thickBot="1">
      <c r="A2" s="110" t="s">
        <v>10</v>
      </c>
      <c r="B2" s="110"/>
      <c r="C2" s="110"/>
      <c r="D2" s="110"/>
      <c r="E2" s="110"/>
      <c r="F2" s="110"/>
      <c r="G2" s="110"/>
      <c r="H2" s="106" t="s">
        <v>331</v>
      </c>
      <c r="I2" s="106"/>
      <c r="J2" s="20"/>
      <c r="K2" s="20"/>
      <c r="L2" s="20"/>
      <c r="M2" s="20"/>
      <c r="N2" s="4" t="s">
        <v>0</v>
      </c>
      <c r="O2" s="110" t="s">
        <v>10</v>
      </c>
      <c r="P2" s="110"/>
      <c r="Q2" s="110"/>
      <c r="R2" s="110"/>
      <c r="S2" s="110"/>
      <c r="T2" s="110"/>
      <c r="U2" s="110"/>
      <c r="V2" s="110"/>
      <c r="W2" s="110"/>
      <c r="X2" s="20" t="s">
        <v>331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2" t="s">
        <v>52</v>
      </c>
      <c r="B3" s="112" t="s">
        <v>53</v>
      </c>
      <c r="C3" s="98" t="s">
        <v>54</v>
      </c>
      <c r="D3" s="100" t="s">
        <v>139</v>
      </c>
      <c r="E3" s="129"/>
      <c r="F3" s="129"/>
      <c r="G3" s="129"/>
      <c r="H3" s="97" t="s">
        <v>140</v>
      </c>
      <c r="I3" s="97"/>
      <c r="J3" s="97"/>
      <c r="K3" s="97"/>
      <c r="L3" s="97"/>
      <c r="M3" s="97"/>
      <c r="N3" s="97"/>
      <c r="O3" s="72" t="s">
        <v>56</v>
      </c>
      <c r="P3" s="74" t="s">
        <v>141</v>
      </c>
      <c r="Q3" s="75"/>
      <c r="R3" s="75"/>
      <c r="S3" s="75"/>
      <c r="T3" s="75"/>
      <c r="U3" s="75"/>
      <c r="V3" s="75"/>
      <c r="W3" s="75"/>
      <c r="X3" s="129" t="s">
        <v>17</v>
      </c>
      <c r="Y3" s="101"/>
      <c r="Z3" s="98" t="s">
        <v>305</v>
      </c>
      <c r="AA3" s="98" t="s">
        <v>306</v>
      </c>
      <c r="AB3" s="98" t="s">
        <v>307</v>
      </c>
      <c r="AC3" s="98" t="s">
        <v>294</v>
      </c>
      <c r="AD3" s="98" t="s">
        <v>295</v>
      </c>
      <c r="AE3" s="104" t="s">
        <v>308</v>
      </c>
      <c r="AF3" s="102" t="s">
        <v>309</v>
      </c>
    </row>
    <row r="4" spans="1:32" s="7" customFormat="1" ht="48" customHeight="1" thickBot="1">
      <c r="A4" s="73"/>
      <c r="B4" s="79"/>
      <c r="C4" s="111"/>
      <c r="D4" s="8" t="s">
        <v>3</v>
      </c>
      <c r="E4" s="9" t="s">
        <v>212</v>
      </c>
      <c r="F4" s="9" t="s">
        <v>220</v>
      </c>
      <c r="G4" s="9" t="s">
        <v>221</v>
      </c>
      <c r="H4" s="9" t="s">
        <v>59</v>
      </c>
      <c r="I4" s="9" t="s">
        <v>233</v>
      </c>
      <c r="J4" s="9" t="s">
        <v>60</v>
      </c>
      <c r="K4" s="8" t="s">
        <v>61</v>
      </c>
      <c r="L4" s="9" t="s">
        <v>62</v>
      </c>
      <c r="M4" s="9" t="s">
        <v>230</v>
      </c>
      <c r="N4" s="8" t="s">
        <v>211</v>
      </c>
      <c r="O4" s="73"/>
      <c r="P4" s="9" t="s">
        <v>65</v>
      </c>
      <c r="Q4" s="9" t="s">
        <v>66</v>
      </c>
      <c r="R4" s="9" t="s">
        <v>228</v>
      </c>
      <c r="S4" s="9" t="s">
        <v>67</v>
      </c>
      <c r="T4" s="9" t="s">
        <v>68</v>
      </c>
      <c r="U4" s="9" t="s">
        <v>69</v>
      </c>
      <c r="V4" s="9" t="s">
        <v>70</v>
      </c>
      <c r="W4" s="10" t="s">
        <v>71</v>
      </c>
      <c r="X4" s="10" t="s">
        <v>72</v>
      </c>
      <c r="Y4" s="10" t="s">
        <v>73</v>
      </c>
      <c r="Z4" s="99"/>
      <c r="AA4" s="99"/>
      <c r="AB4" s="99"/>
      <c r="AC4" s="99"/>
      <c r="AD4" s="99"/>
      <c r="AE4" s="105"/>
      <c r="AF4" s="103"/>
    </row>
    <row r="5" spans="1:32" s="13" customFormat="1" ht="48" customHeight="1">
      <c r="A5" s="11" t="s">
        <v>96</v>
      </c>
      <c r="B5" s="21">
        <f>SUM(B7:B15)</f>
        <v>6271</v>
      </c>
      <c r="C5" s="51"/>
      <c r="D5" s="21">
        <f aca="true" t="shared" si="0" ref="D5:N5">SUM(D7:D15)</f>
        <v>3415</v>
      </c>
      <c r="E5" s="21">
        <f t="shared" si="0"/>
        <v>90</v>
      </c>
      <c r="F5" s="21">
        <f t="shared" si="0"/>
        <v>141</v>
      </c>
      <c r="G5" s="21">
        <f t="shared" si="0"/>
        <v>1176</v>
      </c>
      <c r="H5" s="21">
        <f>SUM(H7:H15)</f>
        <v>7</v>
      </c>
      <c r="I5" s="21">
        <f>SUM(I7:I15)</f>
        <v>1155</v>
      </c>
      <c r="J5" s="21">
        <f t="shared" si="0"/>
        <v>97</v>
      </c>
      <c r="K5" s="21">
        <f t="shared" si="0"/>
        <v>55</v>
      </c>
      <c r="L5" s="21">
        <f t="shared" si="0"/>
        <v>375</v>
      </c>
      <c r="M5" s="21">
        <f t="shared" si="0"/>
        <v>8</v>
      </c>
      <c r="N5" s="21">
        <f t="shared" si="0"/>
        <v>86</v>
      </c>
      <c r="O5" s="11" t="s">
        <v>96</v>
      </c>
      <c r="P5" s="21">
        <f>SUM(P7:P15)</f>
        <v>55</v>
      </c>
      <c r="Q5" s="21">
        <f>SUM(Q7:Q15)</f>
        <v>22</v>
      </c>
      <c r="R5" s="21">
        <f aca="true" t="shared" si="1" ref="R5:AF5">SUM(R7:R15)</f>
        <v>6</v>
      </c>
      <c r="S5" s="21">
        <f t="shared" si="1"/>
        <v>7</v>
      </c>
      <c r="T5" s="21">
        <f t="shared" si="1"/>
        <v>8</v>
      </c>
      <c r="U5" s="21">
        <f t="shared" si="1"/>
        <v>4</v>
      </c>
      <c r="V5" s="21">
        <f t="shared" si="1"/>
        <v>18</v>
      </c>
      <c r="W5" s="21">
        <f t="shared" si="1"/>
        <v>64</v>
      </c>
      <c r="X5" s="21">
        <f t="shared" si="1"/>
        <v>14</v>
      </c>
      <c r="Y5" s="21">
        <f t="shared" si="1"/>
        <v>27</v>
      </c>
      <c r="Z5" s="21">
        <f t="shared" si="1"/>
        <v>200</v>
      </c>
      <c r="AA5" s="21">
        <f>SUM(AA7:AA15)</f>
        <v>174</v>
      </c>
      <c r="AB5" s="21">
        <f t="shared" si="1"/>
        <v>2100</v>
      </c>
      <c r="AC5" s="21">
        <f t="shared" si="1"/>
        <v>373</v>
      </c>
      <c r="AD5" s="21">
        <f t="shared" si="1"/>
        <v>8</v>
      </c>
      <c r="AE5" s="21">
        <f>SUM(AE7:AE15)</f>
        <v>1</v>
      </c>
      <c r="AF5" s="21">
        <f t="shared" si="1"/>
        <v>0</v>
      </c>
    </row>
    <row r="6" spans="1:32" s="13" customFormat="1" ht="38.25" customHeight="1">
      <c r="A6" s="11" t="s">
        <v>97</v>
      </c>
      <c r="B6" s="52"/>
      <c r="C6" s="2">
        <f>SUM(C7:C15)</f>
        <v>100</v>
      </c>
      <c r="D6" s="2">
        <f aca="true" t="shared" si="2" ref="D6:N6">IF(D5&gt;$B$5,999,IF($B$5=0,0,D5/$B$5*100))</f>
        <v>54.45702439802265</v>
      </c>
      <c r="E6" s="2">
        <f t="shared" si="2"/>
        <v>1.4351778025833202</v>
      </c>
      <c r="F6" s="2">
        <f t="shared" si="2"/>
        <v>2.248445224047201</v>
      </c>
      <c r="G6" s="2">
        <f t="shared" si="2"/>
        <v>18.75298995375538</v>
      </c>
      <c r="H6" s="2">
        <f t="shared" si="2"/>
        <v>0.1116249402009249</v>
      </c>
      <c r="I6" s="2">
        <f t="shared" si="2"/>
        <v>18.418115133152607</v>
      </c>
      <c r="J6" s="2">
        <f t="shared" si="2"/>
        <v>1.546802742784245</v>
      </c>
      <c r="K6" s="2">
        <f t="shared" si="2"/>
        <v>0.8770531015786956</v>
      </c>
      <c r="L6" s="2">
        <f t="shared" si="2"/>
        <v>5.979907510763834</v>
      </c>
      <c r="M6" s="2">
        <f t="shared" si="2"/>
        <v>0.12757136022962845</v>
      </c>
      <c r="N6" s="2">
        <f t="shared" si="2"/>
        <v>1.3713921224685057</v>
      </c>
      <c r="O6" s="11" t="s">
        <v>97</v>
      </c>
      <c r="P6" s="2">
        <f aca="true" t="shared" si="3" ref="P6:AF6">IF(P5&gt;$B$5,999,IF($B$5=0,0,P5/$B$5*100))</f>
        <v>0.8770531015786956</v>
      </c>
      <c r="Q6" s="2">
        <f t="shared" si="3"/>
        <v>0.35082124063147824</v>
      </c>
      <c r="R6" s="2">
        <f t="shared" si="3"/>
        <v>0.09567852017222134</v>
      </c>
      <c r="S6" s="2">
        <f t="shared" si="3"/>
        <v>0.1116249402009249</v>
      </c>
      <c r="T6" s="2">
        <f t="shared" si="3"/>
        <v>0.12757136022962845</v>
      </c>
      <c r="U6" s="2">
        <f t="shared" si="3"/>
        <v>0.06378568011481422</v>
      </c>
      <c r="V6" s="2">
        <f t="shared" si="3"/>
        <v>0.287035560516664</v>
      </c>
      <c r="W6" s="2">
        <f t="shared" si="3"/>
        <v>1.0205708818370276</v>
      </c>
      <c r="X6" s="2">
        <f t="shared" si="3"/>
        <v>0.2232498804018498</v>
      </c>
      <c r="Y6" s="2">
        <f t="shared" si="3"/>
        <v>0.430553340774996</v>
      </c>
      <c r="Z6" s="2">
        <f t="shared" si="3"/>
        <v>3.1892840057407112</v>
      </c>
      <c r="AA6" s="2">
        <f>IF(AA5&gt;$B$5,999,IF($B$5=0,0,AA5/$B$5*100))</f>
        <v>2.7746770849944187</v>
      </c>
      <c r="AB6" s="2">
        <f t="shared" si="3"/>
        <v>33.487482060277465</v>
      </c>
      <c r="AC6" s="2">
        <f t="shared" si="3"/>
        <v>5.948014670706427</v>
      </c>
      <c r="AD6" s="2">
        <f t="shared" si="3"/>
        <v>0.12757136022962845</v>
      </c>
      <c r="AE6" s="2">
        <f t="shared" si="3"/>
        <v>0.015946420028703556</v>
      </c>
      <c r="AF6" s="2">
        <f t="shared" si="3"/>
        <v>0</v>
      </c>
    </row>
    <row r="7" spans="1:32" s="13" customFormat="1" ht="45" customHeight="1">
      <c r="A7" s="11" t="s">
        <v>142</v>
      </c>
      <c r="B7" s="21">
        <f>SUM(D7,Z7:AF7)</f>
        <v>348</v>
      </c>
      <c r="C7" s="2">
        <f aca="true" t="shared" si="4" ref="C7:C15">B7/$B$5*100</f>
        <v>5.549354169988837</v>
      </c>
      <c r="D7" s="21">
        <f aca="true" t="shared" si="5" ref="D7:D15">SUM(E7:N7,P7:Y7)</f>
        <v>162</v>
      </c>
      <c r="E7" s="21">
        <v>17</v>
      </c>
      <c r="F7" s="21">
        <v>20</v>
      </c>
      <c r="G7" s="21">
        <v>25</v>
      </c>
      <c r="H7" s="21">
        <v>0</v>
      </c>
      <c r="I7" s="21">
        <v>60</v>
      </c>
      <c r="J7" s="21">
        <v>5</v>
      </c>
      <c r="K7" s="21">
        <v>1</v>
      </c>
      <c r="L7" s="21">
        <v>5</v>
      </c>
      <c r="M7" s="21">
        <v>0</v>
      </c>
      <c r="N7" s="21">
        <v>26</v>
      </c>
      <c r="O7" s="11" t="s">
        <v>142</v>
      </c>
      <c r="P7" s="21">
        <v>0</v>
      </c>
      <c r="Q7" s="21">
        <v>2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35</v>
      </c>
      <c r="AB7" s="21">
        <v>109</v>
      </c>
      <c r="AC7" s="21">
        <v>33</v>
      </c>
      <c r="AD7" s="21">
        <v>8</v>
      </c>
      <c r="AE7" s="21">
        <v>1</v>
      </c>
      <c r="AF7" s="21">
        <v>0</v>
      </c>
    </row>
    <row r="8" spans="1:32" s="13" customFormat="1" ht="42" customHeight="1">
      <c r="A8" s="14" t="s">
        <v>143</v>
      </c>
      <c r="B8" s="21">
        <f aca="true" t="shared" si="6" ref="B8:B15">SUM(D8,Z8:AF8)</f>
        <v>1497</v>
      </c>
      <c r="C8" s="2">
        <f t="shared" si="4"/>
        <v>23.871790782969224</v>
      </c>
      <c r="D8" s="21">
        <f t="shared" si="5"/>
        <v>927</v>
      </c>
      <c r="E8" s="21">
        <v>52</v>
      </c>
      <c r="F8" s="21">
        <v>67</v>
      </c>
      <c r="G8" s="21">
        <v>127</v>
      </c>
      <c r="H8" s="21">
        <v>7</v>
      </c>
      <c r="I8" s="21">
        <v>264</v>
      </c>
      <c r="J8" s="21">
        <v>79</v>
      </c>
      <c r="K8" s="21">
        <v>50</v>
      </c>
      <c r="L8" s="21">
        <v>41</v>
      </c>
      <c r="M8" s="21">
        <v>8</v>
      </c>
      <c r="N8" s="21">
        <v>60</v>
      </c>
      <c r="O8" s="14" t="s">
        <v>143</v>
      </c>
      <c r="P8" s="21">
        <v>54</v>
      </c>
      <c r="Q8" s="21">
        <v>8</v>
      </c>
      <c r="R8" s="21">
        <v>6</v>
      </c>
      <c r="S8" s="21">
        <v>6</v>
      </c>
      <c r="T8" s="21">
        <v>8</v>
      </c>
      <c r="U8" s="21">
        <v>4</v>
      </c>
      <c r="V8" s="21">
        <v>9</v>
      </c>
      <c r="W8" s="21">
        <v>63</v>
      </c>
      <c r="X8" s="21">
        <v>14</v>
      </c>
      <c r="Y8" s="21">
        <v>0</v>
      </c>
      <c r="Z8" s="21">
        <v>20</v>
      </c>
      <c r="AA8" s="21">
        <v>24</v>
      </c>
      <c r="AB8" s="21">
        <v>391</v>
      </c>
      <c r="AC8" s="21">
        <v>135</v>
      </c>
      <c r="AD8" s="21">
        <v>0</v>
      </c>
      <c r="AE8" s="21">
        <v>0</v>
      </c>
      <c r="AF8" s="21">
        <v>0</v>
      </c>
    </row>
    <row r="9" spans="1:32" s="13" customFormat="1" ht="37.5" customHeight="1">
      <c r="A9" s="11" t="s">
        <v>144</v>
      </c>
      <c r="B9" s="21">
        <f t="shared" si="6"/>
        <v>49</v>
      </c>
      <c r="C9" s="2">
        <f t="shared" si="4"/>
        <v>0.7813745814064743</v>
      </c>
      <c r="D9" s="21">
        <f t="shared" si="5"/>
        <v>44</v>
      </c>
      <c r="E9" s="21">
        <v>0</v>
      </c>
      <c r="F9" s="21">
        <v>3</v>
      </c>
      <c r="G9" s="21">
        <v>2</v>
      </c>
      <c r="H9" s="21">
        <v>0</v>
      </c>
      <c r="I9" s="21">
        <v>31</v>
      </c>
      <c r="J9" s="21">
        <v>7</v>
      </c>
      <c r="K9" s="21">
        <v>0</v>
      </c>
      <c r="L9" s="21">
        <v>1</v>
      </c>
      <c r="M9" s="21">
        <v>0</v>
      </c>
      <c r="N9" s="21">
        <v>0</v>
      </c>
      <c r="O9" s="11" t="s">
        <v>144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1</v>
      </c>
      <c r="AA9" s="21">
        <v>2</v>
      </c>
      <c r="AB9" s="21">
        <v>2</v>
      </c>
      <c r="AC9" s="21">
        <v>0</v>
      </c>
      <c r="AD9" s="21">
        <v>0</v>
      </c>
      <c r="AE9" s="21">
        <v>0</v>
      </c>
      <c r="AF9" s="21">
        <v>0</v>
      </c>
    </row>
    <row r="10" spans="1:32" s="13" customFormat="1" ht="37.5" customHeight="1">
      <c r="A10" s="11" t="s">
        <v>145</v>
      </c>
      <c r="B10" s="21">
        <f t="shared" si="6"/>
        <v>3</v>
      </c>
      <c r="C10" s="2">
        <f t="shared" si="4"/>
        <v>0.04783926008611067</v>
      </c>
      <c r="D10" s="21">
        <f t="shared" si="5"/>
        <v>2</v>
      </c>
      <c r="E10" s="21">
        <v>0</v>
      </c>
      <c r="F10" s="21">
        <v>0</v>
      </c>
      <c r="G10" s="21">
        <v>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11" t="s">
        <v>145</v>
      </c>
      <c r="P10" s="21">
        <v>1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1</v>
      </c>
      <c r="AC10" s="21">
        <v>0</v>
      </c>
      <c r="AD10" s="21">
        <v>0</v>
      </c>
      <c r="AE10" s="21">
        <v>0</v>
      </c>
      <c r="AF10" s="21">
        <v>0</v>
      </c>
    </row>
    <row r="11" spans="1:32" s="13" customFormat="1" ht="37.5" customHeight="1">
      <c r="A11" s="11" t="s">
        <v>146</v>
      </c>
      <c r="B11" s="21">
        <f t="shared" si="6"/>
        <v>13</v>
      </c>
      <c r="C11" s="2">
        <f t="shared" si="4"/>
        <v>0.20730346037314626</v>
      </c>
      <c r="D11" s="21">
        <f t="shared" si="5"/>
        <v>5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5</v>
      </c>
      <c r="M11" s="21">
        <v>0</v>
      </c>
      <c r="N11" s="21">
        <v>0</v>
      </c>
      <c r="O11" s="11" t="s">
        <v>146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8</v>
      </c>
      <c r="AC11" s="21">
        <v>0</v>
      </c>
      <c r="AD11" s="21">
        <v>0</v>
      </c>
      <c r="AE11" s="21">
        <v>0</v>
      </c>
      <c r="AF11" s="21">
        <v>0</v>
      </c>
    </row>
    <row r="12" spans="1:32" s="13" customFormat="1" ht="37.5" customHeight="1">
      <c r="A12" s="11" t="s">
        <v>147</v>
      </c>
      <c r="B12" s="21">
        <f t="shared" si="6"/>
        <v>643</v>
      </c>
      <c r="C12" s="2">
        <f t="shared" si="4"/>
        <v>10.253548078456387</v>
      </c>
      <c r="D12" s="21">
        <f t="shared" si="5"/>
        <v>128</v>
      </c>
      <c r="E12" s="21">
        <v>0</v>
      </c>
      <c r="F12" s="21">
        <v>0</v>
      </c>
      <c r="G12" s="21">
        <v>0</v>
      </c>
      <c r="H12" s="21">
        <v>0</v>
      </c>
      <c r="I12" s="21">
        <v>128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11" t="s">
        <v>147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91</v>
      </c>
      <c r="AA12" s="21">
        <v>0</v>
      </c>
      <c r="AB12" s="21">
        <v>424</v>
      </c>
      <c r="AC12" s="21">
        <v>0</v>
      </c>
      <c r="AD12" s="21">
        <v>0</v>
      </c>
      <c r="AE12" s="21">
        <v>0</v>
      </c>
      <c r="AF12" s="21">
        <v>0</v>
      </c>
    </row>
    <row r="13" spans="1:32" s="13" customFormat="1" ht="37.5" customHeight="1">
      <c r="A13" s="14" t="s">
        <v>148</v>
      </c>
      <c r="B13" s="21">
        <f t="shared" si="6"/>
        <v>0</v>
      </c>
      <c r="C13" s="2">
        <f t="shared" si="4"/>
        <v>0</v>
      </c>
      <c r="D13" s="21">
        <f t="shared" si="5"/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14" t="s">
        <v>148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</row>
    <row r="14" spans="1:32" s="13" customFormat="1" ht="37.5" customHeight="1">
      <c r="A14" s="11" t="s">
        <v>149</v>
      </c>
      <c r="B14" s="21">
        <f t="shared" si="6"/>
        <v>0</v>
      </c>
      <c r="C14" s="2">
        <f t="shared" si="4"/>
        <v>0</v>
      </c>
      <c r="D14" s="21">
        <f t="shared" si="5"/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11" t="s">
        <v>149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</row>
    <row r="15" spans="1:32" s="13" customFormat="1" ht="37.5" customHeight="1" thickBot="1">
      <c r="A15" s="11" t="s">
        <v>150</v>
      </c>
      <c r="B15" s="21">
        <f t="shared" si="6"/>
        <v>3718</v>
      </c>
      <c r="C15" s="2">
        <f t="shared" si="4"/>
        <v>59.28878966671982</v>
      </c>
      <c r="D15" s="21">
        <f t="shared" si="5"/>
        <v>2147</v>
      </c>
      <c r="E15" s="21">
        <v>21</v>
      </c>
      <c r="F15" s="21">
        <v>51</v>
      </c>
      <c r="G15" s="21">
        <v>1021</v>
      </c>
      <c r="H15" s="21">
        <v>0</v>
      </c>
      <c r="I15" s="21">
        <v>672</v>
      </c>
      <c r="J15" s="21">
        <v>6</v>
      </c>
      <c r="K15" s="21">
        <v>4</v>
      </c>
      <c r="L15" s="21">
        <v>323</v>
      </c>
      <c r="M15" s="21">
        <v>0</v>
      </c>
      <c r="N15" s="21">
        <v>0</v>
      </c>
      <c r="O15" s="11" t="s">
        <v>150</v>
      </c>
      <c r="P15" s="21">
        <v>0</v>
      </c>
      <c r="Q15" s="21">
        <v>12</v>
      </c>
      <c r="R15" s="21">
        <v>0</v>
      </c>
      <c r="S15" s="21">
        <v>0</v>
      </c>
      <c r="T15" s="21">
        <v>0</v>
      </c>
      <c r="U15" s="21">
        <v>0</v>
      </c>
      <c r="V15" s="21">
        <v>9</v>
      </c>
      <c r="W15" s="21">
        <v>1</v>
      </c>
      <c r="X15" s="21">
        <v>0</v>
      </c>
      <c r="Y15" s="21">
        <v>27</v>
      </c>
      <c r="Z15" s="21">
        <v>88</v>
      </c>
      <c r="AA15" s="21">
        <v>113</v>
      </c>
      <c r="AB15" s="21">
        <v>1165</v>
      </c>
      <c r="AC15" s="21">
        <v>205</v>
      </c>
      <c r="AD15" s="21">
        <v>0</v>
      </c>
      <c r="AE15" s="21">
        <v>0</v>
      </c>
      <c r="AF15" s="21">
        <v>0</v>
      </c>
    </row>
    <row r="16" spans="1:32" s="6" customFormat="1" ht="22.5" customHeight="1">
      <c r="A16" s="113" t="s">
        <v>231</v>
      </c>
      <c r="B16" s="113"/>
      <c r="C16" s="113"/>
      <c r="D16" s="113"/>
      <c r="E16" s="113"/>
      <c r="F16" s="113"/>
      <c r="G16" s="113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="13" customFormat="1" ht="95.25" customHeight="1">
      <c r="A17" s="13" t="s">
        <v>82</v>
      </c>
    </row>
    <row r="18" spans="1:32" s="13" customFormat="1" ht="11.25" customHeight="1">
      <c r="A18" s="95" t="s">
        <v>377</v>
      </c>
      <c r="B18" s="67"/>
      <c r="C18" s="67"/>
      <c r="D18" s="67"/>
      <c r="E18" s="67"/>
      <c r="F18" s="67"/>
      <c r="G18" s="67"/>
      <c r="H18" s="67" t="s">
        <v>378</v>
      </c>
      <c r="I18" s="67"/>
      <c r="J18" s="67"/>
      <c r="K18" s="67"/>
      <c r="L18" s="67"/>
      <c r="M18" s="67"/>
      <c r="N18" s="67"/>
      <c r="O18" s="67" t="s">
        <v>379</v>
      </c>
      <c r="P18" s="67"/>
      <c r="Q18" s="67"/>
      <c r="R18" s="67"/>
      <c r="S18" s="67"/>
      <c r="T18" s="67"/>
      <c r="U18" s="67"/>
      <c r="V18" s="67"/>
      <c r="W18" s="67"/>
      <c r="X18" s="67" t="s">
        <v>380</v>
      </c>
      <c r="Y18" s="67"/>
      <c r="Z18" s="67"/>
      <c r="AA18" s="67"/>
      <c r="AB18" s="67"/>
      <c r="AC18" s="67"/>
      <c r="AD18" s="67"/>
      <c r="AE18" s="67"/>
      <c r="AF18" s="67"/>
    </row>
  </sheetData>
  <sheetProtection/>
  <mergeCells count="25">
    <mergeCell ref="X18:AF18"/>
    <mergeCell ref="B3:B4"/>
    <mergeCell ref="C3:C4"/>
    <mergeCell ref="O1:W1"/>
    <mergeCell ref="H3:N3"/>
    <mergeCell ref="AF3:AF4"/>
    <mergeCell ref="Z3:Z4"/>
    <mergeCell ref="AB3:AB4"/>
    <mergeCell ref="A1:G1"/>
    <mergeCell ref="O3:O4"/>
    <mergeCell ref="A18:G18"/>
    <mergeCell ref="H18:N18"/>
    <mergeCell ref="O18:W18"/>
    <mergeCell ref="A16:G16"/>
    <mergeCell ref="H2:I2"/>
    <mergeCell ref="A3:A4"/>
    <mergeCell ref="D3:G3"/>
    <mergeCell ref="AE3:AE4"/>
    <mergeCell ref="X3:Y3"/>
    <mergeCell ref="AA3:AA4"/>
    <mergeCell ref="AD3:AD4"/>
    <mergeCell ref="P3:W3"/>
    <mergeCell ref="A2:G2"/>
    <mergeCell ref="AC3:AC4"/>
    <mergeCell ref="O2:W2"/>
  </mergeCells>
  <dataValidations count="1">
    <dataValidation type="whole" allowBlank="1" showInputMessage="1" showErrorMessage="1" errorTitle="嘿嘿！你粉混喔" error="數字必須素整數而且不得小於 0 也應該不會大於 50000000 吧" sqref="E7:N15 P7:AF15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fitToWidth="5" fitToHeight="1" horizontalDpi="600" verticalDpi="600" orientation="landscape" paperSize="9" scale="68" r:id="rId1"/>
  <colBreaks count="3" manualBreakCount="3">
    <brk id="7" max="65535" man="1"/>
    <brk id="14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24"/>
  <sheetViews>
    <sheetView tabSelected="1" zoomScaleSheetLayoutView="80" zoomScalePageLayoutView="0" workbookViewId="0" topLeftCell="A10">
      <selection activeCell="I23" sqref="I23"/>
    </sheetView>
  </sheetViews>
  <sheetFormatPr defaultColWidth="11.00390625" defaultRowHeight="16.5"/>
  <cols>
    <col min="1" max="1" width="18.625" style="48" customWidth="1"/>
    <col min="2" max="2" width="8.375" style="49" customWidth="1"/>
    <col min="3" max="11" width="6.375" style="49" customWidth="1"/>
    <col min="12" max="12" width="10.00390625" style="49" customWidth="1"/>
    <col min="13" max="20" width="8.50390625" style="49" customWidth="1"/>
    <col min="21" max="21" width="18.625" style="49" customWidth="1"/>
    <col min="22" max="22" width="8.00390625" style="49" customWidth="1"/>
    <col min="23" max="30" width="6.875" style="49" customWidth="1"/>
    <col min="31" max="39" width="9.00390625" style="49" customWidth="1"/>
    <col min="40" max="40" width="18.625" style="49" customWidth="1"/>
    <col min="41" max="49" width="7.125" style="49" customWidth="1"/>
    <col min="50" max="50" width="9.375" style="49" customWidth="1"/>
    <col min="51" max="58" width="8.625" style="49" customWidth="1"/>
    <col min="59" max="59" width="18.625" style="49" customWidth="1"/>
    <col min="60" max="60" width="21.375" style="49" customWidth="1"/>
    <col min="61" max="62" width="20.50390625" style="49" customWidth="1"/>
    <col min="63" max="68" width="13.625" style="49" customWidth="1"/>
    <col min="69" max="16384" width="11.00390625" style="49" customWidth="1"/>
  </cols>
  <sheetData>
    <row r="1" spans="1:68" s="3" customFormat="1" ht="45" customHeight="1">
      <c r="A1" s="80" t="s">
        <v>243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63" t="s">
        <v>244</v>
      </c>
      <c r="M1" s="60"/>
      <c r="N1" s="60"/>
      <c r="O1" s="60"/>
      <c r="P1" s="60"/>
      <c r="Q1" s="60"/>
      <c r="R1" s="60"/>
      <c r="S1" s="60"/>
      <c r="T1" s="60"/>
      <c r="U1" s="80" t="s">
        <v>248</v>
      </c>
      <c r="V1" s="80"/>
      <c r="W1" s="80"/>
      <c r="X1" s="80"/>
      <c r="Y1" s="80"/>
      <c r="Z1" s="80"/>
      <c r="AA1" s="80"/>
      <c r="AB1" s="80"/>
      <c r="AC1" s="81"/>
      <c r="AD1" s="81"/>
      <c r="AE1" s="63" t="s">
        <v>245</v>
      </c>
      <c r="AF1" s="60"/>
      <c r="AG1" s="60"/>
      <c r="AH1" s="60"/>
      <c r="AI1" s="60"/>
      <c r="AJ1" s="60"/>
      <c r="AK1" s="60"/>
      <c r="AL1" s="60"/>
      <c r="AM1" s="60"/>
      <c r="AN1" s="93" t="s">
        <v>248</v>
      </c>
      <c r="AO1" s="93"/>
      <c r="AP1" s="93"/>
      <c r="AQ1" s="93"/>
      <c r="AR1" s="93"/>
      <c r="AS1" s="93"/>
      <c r="AT1" s="93"/>
      <c r="AU1" s="93"/>
      <c r="AV1" s="93"/>
      <c r="AW1" s="93"/>
      <c r="AX1" s="89" t="s">
        <v>249</v>
      </c>
      <c r="AY1" s="94"/>
      <c r="AZ1" s="94"/>
      <c r="BA1" s="94"/>
      <c r="BB1" s="94"/>
      <c r="BC1" s="94"/>
      <c r="BD1" s="94"/>
      <c r="BE1" s="94"/>
      <c r="BF1" s="94"/>
      <c r="BG1" s="93" t="s">
        <v>248</v>
      </c>
      <c r="BH1" s="93"/>
      <c r="BI1" s="93"/>
      <c r="BJ1" s="93"/>
      <c r="BK1" s="89" t="s">
        <v>250</v>
      </c>
      <c r="BL1" s="90"/>
      <c r="BM1" s="90"/>
      <c r="BN1" s="90"/>
      <c r="BO1" s="90"/>
      <c r="BP1" s="90"/>
    </row>
    <row r="2" spans="1:68" s="6" customFormat="1" ht="13.5" customHeight="1" thickBot="1">
      <c r="A2" s="59"/>
      <c r="B2" s="59"/>
      <c r="C2" s="59"/>
      <c r="D2" s="59"/>
      <c r="E2" s="59"/>
      <c r="F2" s="59"/>
      <c r="G2" s="59"/>
      <c r="H2" s="59"/>
      <c r="I2" s="59"/>
      <c r="K2" s="45" t="s">
        <v>251</v>
      </c>
      <c r="L2" s="20" t="s">
        <v>330</v>
      </c>
      <c r="M2" s="20"/>
      <c r="N2" s="20"/>
      <c r="O2" s="20"/>
      <c r="P2" s="20"/>
      <c r="Q2" s="20"/>
      <c r="R2" s="20"/>
      <c r="S2" s="20"/>
      <c r="T2" s="20" t="s">
        <v>0</v>
      </c>
      <c r="W2" s="45"/>
      <c r="X2" s="45"/>
      <c r="Y2" s="45"/>
      <c r="Z2" s="45"/>
      <c r="AA2" s="45"/>
      <c r="AD2" s="45" t="s">
        <v>251</v>
      </c>
      <c r="AE2" s="20" t="s">
        <v>330</v>
      </c>
      <c r="AF2" s="45"/>
      <c r="AG2" s="45"/>
      <c r="AH2" s="43"/>
      <c r="AI2" s="43"/>
      <c r="AJ2" s="34"/>
      <c r="AK2" s="47"/>
      <c r="AL2" s="47"/>
      <c r="AM2" s="47" t="s">
        <v>0</v>
      </c>
      <c r="AN2" s="47"/>
      <c r="AW2" s="45" t="s">
        <v>251</v>
      </c>
      <c r="AX2" s="20" t="s">
        <v>330</v>
      </c>
      <c r="BC2" s="20"/>
      <c r="BD2" s="45"/>
      <c r="BF2" s="4" t="s">
        <v>0</v>
      </c>
      <c r="BG2" s="4"/>
      <c r="BI2" s="20"/>
      <c r="BJ2" s="45" t="s">
        <v>251</v>
      </c>
      <c r="BK2" s="20" t="s">
        <v>331</v>
      </c>
      <c r="BL2" s="20"/>
      <c r="BM2" s="20"/>
      <c r="BN2" s="20"/>
      <c r="BO2" s="20"/>
      <c r="BP2" s="4" t="s">
        <v>0</v>
      </c>
    </row>
    <row r="3" spans="1:68" s="7" customFormat="1" ht="24" customHeight="1">
      <c r="A3" s="72" t="s">
        <v>1</v>
      </c>
      <c r="B3" s="78" t="s">
        <v>2</v>
      </c>
      <c r="C3" s="76" t="s">
        <v>318</v>
      </c>
      <c r="D3" s="75"/>
      <c r="E3" s="75"/>
      <c r="F3" s="75"/>
      <c r="G3" s="75"/>
      <c r="H3" s="75"/>
      <c r="I3" s="75"/>
      <c r="J3" s="75"/>
      <c r="K3" s="78"/>
      <c r="L3" s="75" t="s">
        <v>319</v>
      </c>
      <c r="M3" s="85"/>
      <c r="N3" s="85"/>
      <c r="O3" s="85"/>
      <c r="P3" s="85"/>
      <c r="Q3" s="85"/>
      <c r="R3" s="85"/>
      <c r="S3" s="85"/>
      <c r="T3" s="86"/>
      <c r="U3" s="72" t="s">
        <v>1</v>
      </c>
      <c r="V3" s="74" t="s">
        <v>320</v>
      </c>
      <c r="W3" s="83"/>
      <c r="X3" s="83"/>
      <c r="Y3" s="83"/>
      <c r="Z3" s="83"/>
      <c r="AA3" s="83"/>
      <c r="AB3" s="83"/>
      <c r="AC3" s="83"/>
      <c r="AD3" s="84"/>
      <c r="AE3" s="75" t="s">
        <v>321</v>
      </c>
      <c r="AF3" s="75"/>
      <c r="AG3" s="75"/>
      <c r="AH3" s="75"/>
      <c r="AI3" s="75"/>
      <c r="AJ3" s="75"/>
      <c r="AK3" s="75"/>
      <c r="AL3" s="75"/>
      <c r="AM3" s="78"/>
      <c r="AN3" s="72" t="s">
        <v>1</v>
      </c>
      <c r="AO3" s="74" t="s">
        <v>322</v>
      </c>
      <c r="AP3" s="75"/>
      <c r="AQ3" s="75"/>
      <c r="AR3" s="75"/>
      <c r="AS3" s="75"/>
      <c r="AT3" s="85"/>
      <c r="AU3" s="85"/>
      <c r="AV3" s="85"/>
      <c r="AW3" s="86"/>
      <c r="AX3" s="75" t="s">
        <v>323</v>
      </c>
      <c r="AY3" s="75"/>
      <c r="AZ3" s="75"/>
      <c r="BA3" s="75"/>
      <c r="BB3" s="75"/>
      <c r="BC3" s="75"/>
      <c r="BD3" s="75"/>
      <c r="BE3" s="75"/>
      <c r="BF3" s="78"/>
      <c r="BG3" s="72" t="s">
        <v>1</v>
      </c>
      <c r="BH3" s="74" t="s">
        <v>324</v>
      </c>
      <c r="BI3" s="85"/>
      <c r="BJ3" s="85"/>
      <c r="BK3" s="75" t="s">
        <v>325</v>
      </c>
      <c r="BL3" s="85"/>
      <c r="BM3" s="85"/>
      <c r="BN3" s="85"/>
      <c r="BO3" s="85"/>
      <c r="BP3" s="91"/>
    </row>
    <row r="4" spans="1:68" s="7" customFormat="1" ht="48" customHeight="1" thickBot="1">
      <c r="A4" s="73"/>
      <c r="B4" s="79"/>
      <c r="C4" s="9" t="s">
        <v>3</v>
      </c>
      <c r="D4" s="9" t="s">
        <v>252</v>
      </c>
      <c r="E4" s="36" t="s">
        <v>284</v>
      </c>
      <c r="F4" s="36" t="s">
        <v>285</v>
      </c>
      <c r="G4" s="36" t="s">
        <v>286</v>
      </c>
      <c r="H4" s="36" t="s">
        <v>287</v>
      </c>
      <c r="I4" s="40" t="s">
        <v>288</v>
      </c>
      <c r="J4" s="40" t="s">
        <v>289</v>
      </c>
      <c r="K4" s="36" t="s">
        <v>290</v>
      </c>
      <c r="L4" s="8" t="s">
        <v>3</v>
      </c>
      <c r="M4" s="10" t="s">
        <v>253</v>
      </c>
      <c r="N4" s="36" t="s">
        <v>291</v>
      </c>
      <c r="O4" s="36" t="s">
        <v>292</v>
      </c>
      <c r="P4" s="36" t="s">
        <v>293</v>
      </c>
      <c r="Q4" s="46" t="s">
        <v>294</v>
      </c>
      <c r="R4" s="46" t="s">
        <v>295</v>
      </c>
      <c r="S4" s="36" t="s">
        <v>296</v>
      </c>
      <c r="T4" s="36" t="s">
        <v>297</v>
      </c>
      <c r="U4" s="73"/>
      <c r="V4" s="36" t="s">
        <v>254</v>
      </c>
      <c r="W4" s="9" t="s">
        <v>316</v>
      </c>
      <c r="X4" s="36" t="s">
        <v>291</v>
      </c>
      <c r="Y4" s="36" t="s">
        <v>292</v>
      </c>
      <c r="Z4" s="36" t="s">
        <v>293</v>
      </c>
      <c r="AA4" s="36" t="s">
        <v>294</v>
      </c>
      <c r="AB4" s="36" t="s">
        <v>295</v>
      </c>
      <c r="AC4" s="36" t="s">
        <v>296</v>
      </c>
      <c r="AD4" s="36" t="s">
        <v>297</v>
      </c>
      <c r="AE4" s="8" t="s">
        <v>3</v>
      </c>
      <c r="AF4" s="9" t="s">
        <v>255</v>
      </c>
      <c r="AG4" s="36" t="s">
        <v>291</v>
      </c>
      <c r="AH4" s="36" t="s">
        <v>292</v>
      </c>
      <c r="AI4" s="36" t="s">
        <v>293</v>
      </c>
      <c r="AJ4" s="36" t="s">
        <v>294</v>
      </c>
      <c r="AK4" s="36" t="s">
        <v>295</v>
      </c>
      <c r="AL4" s="36" t="s">
        <v>296</v>
      </c>
      <c r="AM4" s="36" t="s">
        <v>297</v>
      </c>
      <c r="AN4" s="73"/>
      <c r="AO4" s="8" t="s">
        <v>3</v>
      </c>
      <c r="AP4" s="9" t="s">
        <v>255</v>
      </c>
      <c r="AQ4" s="36" t="s">
        <v>291</v>
      </c>
      <c r="AR4" s="36" t="s">
        <v>292</v>
      </c>
      <c r="AS4" s="36" t="s">
        <v>293</v>
      </c>
      <c r="AT4" s="36" t="s">
        <v>294</v>
      </c>
      <c r="AU4" s="36" t="s">
        <v>295</v>
      </c>
      <c r="AV4" s="36" t="s">
        <v>296</v>
      </c>
      <c r="AW4" s="36" t="s">
        <v>297</v>
      </c>
      <c r="AX4" s="8" t="s">
        <v>256</v>
      </c>
      <c r="AY4" s="9" t="s">
        <v>255</v>
      </c>
      <c r="AZ4" s="36" t="s">
        <v>291</v>
      </c>
      <c r="BA4" s="36" t="s">
        <v>292</v>
      </c>
      <c r="BB4" s="36" t="s">
        <v>293</v>
      </c>
      <c r="BC4" s="40" t="s">
        <v>294</v>
      </c>
      <c r="BD4" s="36" t="s">
        <v>295</v>
      </c>
      <c r="BE4" s="36" t="s">
        <v>296</v>
      </c>
      <c r="BF4" s="36" t="s">
        <v>297</v>
      </c>
      <c r="BG4" s="73"/>
      <c r="BH4" s="8" t="s">
        <v>3</v>
      </c>
      <c r="BI4" s="9" t="s">
        <v>255</v>
      </c>
      <c r="BJ4" s="36" t="s">
        <v>300</v>
      </c>
      <c r="BK4" s="40" t="s">
        <v>301</v>
      </c>
      <c r="BL4" s="36" t="s">
        <v>302</v>
      </c>
      <c r="BM4" s="36" t="s">
        <v>298</v>
      </c>
      <c r="BN4" s="36" t="s">
        <v>299</v>
      </c>
      <c r="BO4" s="36" t="s">
        <v>303</v>
      </c>
      <c r="BP4" s="62" t="s">
        <v>304</v>
      </c>
    </row>
    <row r="5" spans="1:68" s="13" customFormat="1" ht="24" customHeight="1">
      <c r="A5" s="11" t="s">
        <v>257</v>
      </c>
      <c r="B5" s="21">
        <f>SUM(B6+B13)</f>
        <v>31533</v>
      </c>
      <c r="C5" s="21">
        <f aca="true" t="shared" si="0" ref="C5:T5">SUM(C6+C13)</f>
        <v>42</v>
      </c>
      <c r="D5" s="21">
        <f t="shared" si="0"/>
        <v>28</v>
      </c>
      <c r="E5" s="21">
        <f t="shared" si="0"/>
        <v>0</v>
      </c>
      <c r="F5" s="21">
        <f>SUM(F6+F13)</f>
        <v>5</v>
      </c>
      <c r="G5" s="21">
        <f t="shared" si="0"/>
        <v>9</v>
      </c>
      <c r="H5" s="21">
        <f>SUM(H6+H13)</f>
        <v>0</v>
      </c>
      <c r="I5" s="21">
        <f>SUM(I6+I13)</f>
        <v>0</v>
      </c>
      <c r="J5" s="21">
        <f>SUM(J6+J13)</f>
        <v>0</v>
      </c>
      <c r="K5" s="21">
        <f t="shared" si="0"/>
        <v>0</v>
      </c>
      <c r="L5" s="21">
        <f>SUM(L6+L13)</f>
        <v>475</v>
      </c>
      <c r="M5" s="21">
        <f t="shared" si="0"/>
        <v>372</v>
      </c>
      <c r="N5" s="21">
        <f t="shared" si="0"/>
        <v>37</v>
      </c>
      <c r="O5" s="21">
        <f>SUM(O6+O13)</f>
        <v>2</v>
      </c>
      <c r="P5" s="21">
        <f t="shared" si="0"/>
        <v>63</v>
      </c>
      <c r="Q5" s="21">
        <f t="shared" si="0"/>
        <v>1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11" t="s">
        <v>257</v>
      </c>
      <c r="V5" s="21">
        <f>SUM(V6+V13)</f>
        <v>1855</v>
      </c>
      <c r="W5" s="21">
        <f aca="true" t="shared" si="1" ref="W5:AM5">SUM(W6+W13)</f>
        <v>1141</v>
      </c>
      <c r="X5" s="21">
        <f t="shared" si="1"/>
        <v>121</v>
      </c>
      <c r="Y5" s="21">
        <f>SUM(Y6+Y13)</f>
        <v>192</v>
      </c>
      <c r="Z5" s="21">
        <f t="shared" si="1"/>
        <v>343</v>
      </c>
      <c r="AA5" s="21">
        <f t="shared" si="1"/>
        <v>10</v>
      </c>
      <c r="AB5" s="21">
        <f t="shared" si="1"/>
        <v>8</v>
      </c>
      <c r="AC5" s="21">
        <f t="shared" si="1"/>
        <v>9</v>
      </c>
      <c r="AD5" s="21">
        <f t="shared" si="1"/>
        <v>31</v>
      </c>
      <c r="AE5" s="21">
        <f t="shared" si="1"/>
        <v>332</v>
      </c>
      <c r="AF5" s="21">
        <f t="shared" si="1"/>
        <v>187</v>
      </c>
      <c r="AG5" s="21">
        <f t="shared" si="1"/>
        <v>1</v>
      </c>
      <c r="AH5" s="21">
        <f>SUM(AH6+AH13)</f>
        <v>64</v>
      </c>
      <c r="AI5" s="21">
        <f t="shared" si="1"/>
        <v>80</v>
      </c>
      <c r="AJ5" s="21">
        <f t="shared" si="1"/>
        <v>0</v>
      </c>
      <c r="AK5" s="21">
        <f t="shared" si="1"/>
        <v>0</v>
      </c>
      <c r="AL5" s="21">
        <f t="shared" si="1"/>
        <v>0</v>
      </c>
      <c r="AM5" s="21">
        <f t="shared" si="1"/>
        <v>0</v>
      </c>
      <c r="AN5" s="11" t="s">
        <v>257</v>
      </c>
      <c r="AO5" s="21">
        <f>SUM(AO6+AO13)</f>
        <v>220</v>
      </c>
      <c r="AP5" s="21">
        <f>SUM(AP6+AP13)</f>
        <v>159</v>
      </c>
      <c r="AQ5" s="21">
        <f>SUM(AQ6+AQ13)</f>
        <v>11</v>
      </c>
      <c r="AR5" s="21">
        <f>SUM(AR6+AR13)</f>
        <v>3</v>
      </c>
      <c r="AS5" s="21">
        <f aca="true" t="shared" si="2" ref="AS5:BP5">SUM(AS6+AS13)</f>
        <v>42</v>
      </c>
      <c r="AT5" s="21">
        <f t="shared" si="2"/>
        <v>4</v>
      </c>
      <c r="AU5" s="21">
        <f t="shared" si="2"/>
        <v>1</v>
      </c>
      <c r="AV5" s="21">
        <f t="shared" si="2"/>
        <v>0</v>
      </c>
      <c r="AW5" s="21">
        <f t="shared" si="2"/>
        <v>0</v>
      </c>
      <c r="AX5" s="21">
        <f t="shared" si="2"/>
        <v>465</v>
      </c>
      <c r="AY5" s="21">
        <f t="shared" si="2"/>
        <v>218</v>
      </c>
      <c r="AZ5" s="21">
        <f t="shared" si="2"/>
        <v>88</v>
      </c>
      <c r="BA5" s="21">
        <f>SUM(BA6+BA13)</f>
        <v>47</v>
      </c>
      <c r="BB5" s="21">
        <f t="shared" si="2"/>
        <v>110</v>
      </c>
      <c r="BC5" s="21">
        <f t="shared" si="2"/>
        <v>0</v>
      </c>
      <c r="BD5" s="21">
        <f t="shared" si="2"/>
        <v>0</v>
      </c>
      <c r="BE5" s="21">
        <f t="shared" si="2"/>
        <v>1</v>
      </c>
      <c r="BF5" s="21">
        <f t="shared" si="2"/>
        <v>1</v>
      </c>
      <c r="BG5" s="11" t="s">
        <v>257</v>
      </c>
      <c r="BH5" s="21">
        <f t="shared" si="2"/>
        <v>28144</v>
      </c>
      <c r="BI5" s="21">
        <f t="shared" si="2"/>
        <v>17285</v>
      </c>
      <c r="BJ5" s="21">
        <f t="shared" si="2"/>
        <v>1197</v>
      </c>
      <c r="BK5" s="21">
        <f>SUM(BK6+BK13)</f>
        <v>2934</v>
      </c>
      <c r="BL5" s="21">
        <f t="shared" si="2"/>
        <v>6341</v>
      </c>
      <c r="BM5" s="21">
        <f t="shared" si="2"/>
        <v>118</v>
      </c>
      <c r="BN5" s="21">
        <f t="shared" si="2"/>
        <v>26</v>
      </c>
      <c r="BO5" s="21">
        <f t="shared" si="2"/>
        <v>150</v>
      </c>
      <c r="BP5" s="21">
        <f t="shared" si="2"/>
        <v>93</v>
      </c>
    </row>
    <row r="6" spans="1:68" s="13" customFormat="1" ht="36" customHeight="1">
      <c r="A6" s="11" t="s">
        <v>258</v>
      </c>
      <c r="B6" s="21">
        <f>SUM(B7:B12)</f>
        <v>30273</v>
      </c>
      <c r="C6" s="21">
        <f aca="true" t="shared" si="3" ref="C6:T6">SUM(C7:C12)</f>
        <v>30</v>
      </c>
      <c r="D6" s="21">
        <f t="shared" si="3"/>
        <v>17</v>
      </c>
      <c r="E6" s="21">
        <f t="shared" si="3"/>
        <v>0</v>
      </c>
      <c r="F6" s="21">
        <f>SUM(F7:F12)</f>
        <v>5</v>
      </c>
      <c r="G6" s="21">
        <f t="shared" si="3"/>
        <v>8</v>
      </c>
      <c r="H6" s="21">
        <f>SUM(H7:H12)</f>
        <v>0</v>
      </c>
      <c r="I6" s="21">
        <f>SUM(I7:I12)</f>
        <v>0</v>
      </c>
      <c r="J6" s="21">
        <f>SUM(J7:J12)</f>
        <v>0</v>
      </c>
      <c r="K6" s="21">
        <f t="shared" si="3"/>
        <v>0</v>
      </c>
      <c r="L6" s="21">
        <f>SUM(L7:L12)</f>
        <v>433</v>
      </c>
      <c r="M6" s="21">
        <f t="shared" si="3"/>
        <v>332</v>
      </c>
      <c r="N6" s="21">
        <f t="shared" si="3"/>
        <v>37</v>
      </c>
      <c r="O6" s="21">
        <f>SUM(O7:O12)</f>
        <v>2</v>
      </c>
      <c r="P6" s="21">
        <f t="shared" si="3"/>
        <v>61</v>
      </c>
      <c r="Q6" s="21">
        <f t="shared" si="3"/>
        <v>1</v>
      </c>
      <c r="R6" s="21">
        <f t="shared" si="3"/>
        <v>0</v>
      </c>
      <c r="S6" s="21">
        <f t="shared" si="3"/>
        <v>0</v>
      </c>
      <c r="T6" s="21">
        <f t="shared" si="3"/>
        <v>0</v>
      </c>
      <c r="U6" s="11" t="s">
        <v>258</v>
      </c>
      <c r="V6" s="21">
        <f>SUM(V7:V12)</f>
        <v>1690</v>
      </c>
      <c r="W6" s="21">
        <f aca="true" t="shared" si="4" ref="W6:AM6">SUM(W7:W12)</f>
        <v>1016</v>
      </c>
      <c r="X6" s="21">
        <f t="shared" si="4"/>
        <v>119</v>
      </c>
      <c r="Y6" s="21">
        <f>SUM(Y7:Y12)</f>
        <v>178</v>
      </c>
      <c r="Z6" s="21">
        <f t="shared" si="4"/>
        <v>320</v>
      </c>
      <c r="AA6" s="21">
        <f t="shared" si="4"/>
        <v>10</v>
      </c>
      <c r="AB6" s="21">
        <f t="shared" si="4"/>
        <v>8</v>
      </c>
      <c r="AC6" s="21">
        <f t="shared" si="4"/>
        <v>9</v>
      </c>
      <c r="AD6" s="21">
        <f t="shared" si="4"/>
        <v>30</v>
      </c>
      <c r="AE6" s="21">
        <f t="shared" si="4"/>
        <v>318</v>
      </c>
      <c r="AF6" s="21">
        <f t="shared" si="4"/>
        <v>180</v>
      </c>
      <c r="AG6" s="21">
        <f t="shared" si="4"/>
        <v>1</v>
      </c>
      <c r="AH6" s="21">
        <f>SUM(AH7:AH12)</f>
        <v>61</v>
      </c>
      <c r="AI6" s="21">
        <f t="shared" si="4"/>
        <v>76</v>
      </c>
      <c r="AJ6" s="21">
        <f t="shared" si="4"/>
        <v>0</v>
      </c>
      <c r="AK6" s="21">
        <f t="shared" si="4"/>
        <v>0</v>
      </c>
      <c r="AL6" s="21">
        <f t="shared" si="4"/>
        <v>0</v>
      </c>
      <c r="AM6" s="21">
        <f t="shared" si="4"/>
        <v>0</v>
      </c>
      <c r="AN6" s="11" t="s">
        <v>258</v>
      </c>
      <c r="AO6" s="21">
        <f>SUM(AO7:AO12)</f>
        <v>199</v>
      </c>
      <c r="AP6" s="21">
        <f>SUM(AP7:AP12)</f>
        <v>144</v>
      </c>
      <c r="AQ6" s="21">
        <f>SUM(AQ7:AQ12)</f>
        <v>10</v>
      </c>
      <c r="AR6" s="21">
        <f>SUM(AR7:AR12)</f>
        <v>3</v>
      </c>
      <c r="AS6" s="21">
        <f aca="true" t="shared" si="5" ref="AS6:BP6">SUM(AS7:AS12)</f>
        <v>37</v>
      </c>
      <c r="AT6" s="21">
        <f t="shared" si="5"/>
        <v>4</v>
      </c>
      <c r="AU6" s="21">
        <f t="shared" si="5"/>
        <v>1</v>
      </c>
      <c r="AV6" s="21">
        <f t="shared" si="5"/>
        <v>0</v>
      </c>
      <c r="AW6" s="21">
        <f t="shared" si="5"/>
        <v>0</v>
      </c>
      <c r="AX6" s="21">
        <f t="shared" si="5"/>
        <v>423</v>
      </c>
      <c r="AY6" s="21">
        <f t="shared" si="5"/>
        <v>197</v>
      </c>
      <c r="AZ6" s="21">
        <f t="shared" si="5"/>
        <v>82</v>
      </c>
      <c r="BA6" s="21">
        <f>SUM(BA7:BA12)</f>
        <v>42</v>
      </c>
      <c r="BB6" s="21">
        <f t="shared" si="5"/>
        <v>100</v>
      </c>
      <c r="BC6" s="21">
        <f t="shared" si="5"/>
        <v>0</v>
      </c>
      <c r="BD6" s="21">
        <f t="shared" si="5"/>
        <v>0</v>
      </c>
      <c r="BE6" s="21">
        <f t="shared" si="5"/>
        <v>1</v>
      </c>
      <c r="BF6" s="21">
        <f t="shared" si="5"/>
        <v>1</v>
      </c>
      <c r="BG6" s="11" t="s">
        <v>258</v>
      </c>
      <c r="BH6" s="21">
        <f t="shared" si="5"/>
        <v>27180</v>
      </c>
      <c r="BI6" s="21">
        <f t="shared" si="5"/>
        <v>16682</v>
      </c>
      <c r="BJ6" s="21">
        <f t="shared" si="5"/>
        <v>1138</v>
      </c>
      <c r="BK6" s="21">
        <f>SUM(BK7:BK12)</f>
        <v>2866</v>
      </c>
      <c r="BL6" s="21">
        <f t="shared" si="5"/>
        <v>6114</v>
      </c>
      <c r="BM6" s="21">
        <f t="shared" si="5"/>
        <v>114</v>
      </c>
      <c r="BN6" s="21">
        <f t="shared" si="5"/>
        <v>26</v>
      </c>
      <c r="BO6" s="21">
        <f t="shared" si="5"/>
        <v>149</v>
      </c>
      <c r="BP6" s="21">
        <f t="shared" si="5"/>
        <v>91</v>
      </c>
    </row>
    <row r="7" spans="1:68" s="13" customFormat="1" ht="36" customHeight="1">
      <c r="A7" s="11" t="s">
        <v>4</v>
      </c>
      <c r="B7" s="21">
        <f aca="true" t="shared" si="6" ref="B7:B12">SUM(C7+L7+V7+AE7+AO7+AX7+BH7)</f>
        <v>21421</v>
      </c>
      <c r="C7" s="21">
        <f aca="true" t="shared" si="7" ref="C7:C12">SUM(D7:K7)</f>
        <v>27</v>
      </c>
      <c r="D7" s="21">
        <v>16</v>
      </c>
      <c r="E7" s="21">
        <v>0</v>
      </c>
      <c r="F7" s="21">
        <v>3</v>
      </c>
      <c r="G7" s="21">
        <v>8</v>
      </c>
      <c r="H7" s="21">
        <v>0</v>
      </c>
      <c r="I7" s="21">
        <v>0</v>
      </c>
      <c r="J7" s="21">
        <v>0</v>
      </c>
      <c r="K7" s="21">
        <v>0</v>
      </c>
      <c r="L7" s="21">
        <f aca="true" t="shared" si="8" ref="L7:L12">SUM(M7:T7)</f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11" t="s">
        <v>4</v>
      </c>
      <c r="V7" s="21">
        <f aca="true" t="shared" si="9" ref="V7:V12">SUM(W7:AD7)</f>
        <v>1178</v>
      </c>
      <c r="W7" s="21">
        <v>735</v>
      </c>
      <c r="X7" s="21">
        <v>41</v>
      </c>
      <c r="Y7" s="21">
        <v>105</v>
      </c>
      <c r="Z7" s="21">
        <v>241</v>
      </c>
      <c r="AA7" s="21">
        <v>10</v>
      </c>
      <c r="AB7" s="21">
        <v>7</v>
      </c>
      <c r="AC7" s="21">
        <v>9</v>
      </c>
      <c r="AD7" s="21">
        <v>30</v>
      </c>
      <c r="AE7" s="21">
        <f aca="true" t="shared" si="10" ref="AE7:AE12">SUM(AF7:AM7)</f>
        <v>296</v>
      </c>
      <c r="AF7" s="21">
        <v>163</v>
      </c>
      <c r="AG7" s="21">
        <v>0</v>
      </c>
      <c r="AH7" s="21">
        <v>61</v>
      </c>
      <c r="AI7" s="21">
        <v>72</v>
      </c>
      <c r="AJ7" s="21">
        <v>0</v>
      </c>
      <c r="AK7" s="21">
        <v>0</v>
      </c>
      <c r="AL7" s="21">
        <v>0</v>
      </c>
      <c r="AM7" s="21">
        <v>0</v>
      </c>
      <c r="AN7" s="11" t="s">
        <v>4</v>
      </c>
      <c r="AO7" s="21">
        <f aca="true" t="shared" si="11" ref="AO7:AO12">SUM(AP7:AS7,AT7:AW7)</f>
        <v>87</v>
      </c>
      <c r="AP7" s="21">
        <v>69</v>
      </c>
      <c r="AQ7" s="21">
        <v>1</v>
      </c>
      <c r="AR7" s="21">
        <v>2</v>
      </c>
      <c r="AS7" s="21">
        <v>10</v>
      </c>
      <c r="AT7" s="21">
        <v>4</v>
      </c>
      <c r="AU7" s="21">
        <v>1</v>
      </c>
      <c r="AV7" s="21">
        <v>0</v>
      </c>
      <c r="AW7" s="21">
        <v>0</v>
      </c>
      <c r="AX7" s="21">
        <f aca="true" t="shared" si="12" ref="AX7:AX12">SUM(AY7:BF7)</f>
        <v>193</v>
      </c>
      <c r="AY7" s="21">
        <v>90</v>
      </c>
      <c r="AZ7" s="21">
        <v>1</v>
      </c>
      <c r="BA7" s="21">
        <v>37</v>
      </c>
      <c r="BB7" s="21">
        <v>63</v>
      </c>
      <c r="BC7" s="21">
        <v>0</v>
      </c>
      <c r="BD7" s="21">
        <v>0</v>
      </c>
      <c r="BE7" s="21">
        <v>1</v>
      </c>
      <c r="BF7" s="21">
        <v>1</v>
      </c>
      <c r="BG7" s="11" t="s">
        <v>4</v>
      </c>
      <c r="BH7" s="21">
        <f aca="true" t="shared" si="13" ref="BH7:BH12">SUM(BI7:BP7)</f>
        <v>19640</v>
      </c>
      <c r="BI7" s="21">
        <v>11748</v>
      </c>
      <c r="BJ7" s="21">
        <v>143</v>
      </c>
      <c r="BK7" s="21">
        <v>2780</v>
      </c>
      <c r="BL7" s="21">
        <v>4598</v>
      </c>
      <c r="BM7" s="21">
        <v>106</v>
      </c>
      <c r="BN7" s="21">
        <v>26</v>
      </c>
      <c r="BO7" s="21">
        <v>149</v>
      </c>
      <c r="BP7" s="21">
        <v>90</v>
      </c>
    </row>
    <row r="8" spans="1:68" s="13" customFormat="1" ht="24" customHeight="1">
      <c r="A8" s="11" t="s">
        <v>5</v>
      </c>
      <c r="B8" s="21">
        <f t="shared" si="6"/>
        <v>6970</v>
      </c>
      <c r="C8" s="21">
        <f t="shared" si="7"/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f t="shared" si="8"/>
        <v>375</v>
      </c>
      <c r="M8" s="21">
        <v>277</v>
      </c>
      <c r="N8" s="21">
        <v>34</v>
      </c>
      <c r="O8" s="21">
        <v>2</v>
      </c>
      <c r="P8" s="21">
        <v>61</v>
      </c>
      <c r="Q8" s="21">
        <v>1</v>
      </c>
      <c r="R8" s="21">
        <v>0</v>
      </c>
      <c r="S8" s="21">
        <v>0</v>
      </c>
      <c r="T8" s="21">
        <v>0</v>
      </c>
      <c r="U8" s="11" t="s">
        <v>5</v>
      </c>
      <c r="V8" s="21">
        <f t="shared" si="9"/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f t="shared" si="10"/>
        <v>22</v>
      </c>
      <c r="AF8" s="21">
        <v>17</v>
      </c>
      <c r="AG8" s="21">
        <v>1</v>
      </c>
      <c r="AH8" s="21">
        <v>0</v>
      </c>
      <c r="AI8" s="21">
        <v>4</v>
      </c>
      <c r="AJ8" s="21">
        <v>0</v>
      </c>
      <c r="AK8" s="21">
        <v>0</v>
      </c>
      <c r="AL8" s="21">
        <v>0</v>
      </c>
      <c r="AM8" s="21">
        <v>0</v>
      </c>
      <c r="AN8" s="11" t="s">
        <v>5</v>
      </c>
      <c r="AO8" s="21">
        <f t="shared" si="11"/>
        <v>86</v>
      </c>
      <c r="AP8" s="21">
        <v>52</v>
      </c>
      <c r="AQ8" s="21">
        <v>9</v>
      </c>
      <c r="AR8" s="21">
        <v>0</v>
      </c>
      <c r="AS8" s="21">
        <v>25</v>
      </c>
      <c r="AT8" s="21">
        <v>0</v>
      </c>
      <c r="AU8" s="21">
        <v>0</v>
      </c>
      <c r="AV8" s="21">
        <v>0</v>
      </c>
      <c r="AW8" s="21">
        <v>0</v>
      </c>
      <c r="AX8" s="21">
        <f t="shared" si="12"/>
        <v>113</v>
      </c>
      <c r="AY8" s="21">
        <v>69</v>
      </c>
      <c r="AZ8" s="21">
        <v>9</v>
      </c>
      <c r="BA8" s="21">
        <v>2</v>
      </c>
      <c r="BB8" s="21">
        <v>33</v>
      </c>
      <c r="BC8" s="21">
        <v>0</v>
      </c>
      <c r="BD8" s="21">
        <v>0</v>
      </c>
      <c r="BE8" s="21">
        <v>0</v>
      </c>
      <c r="BF8" s="21">
        <v>0</v>
      </c>
      <c r="BG8" s="11" t="s">
        <v>5</v>
      </c>
      <c r="BH8" s="21">
        <f t="shared" si="13"/>
        <v>6374</v>
      </c>
      <c r="BI8" s="21">
        <v>4311</v>
      </c>
      <c r="BJ8" s="21">
        <v>648</v>
      </c>
      <c r="BK8" s="21">
        <v>53</v>
      </c>
      <c r="BL8" s="21">
        <v>1353</v>
      </c>
      <c r="BM8" s="21">
        <v>8</v>
      </c>
      <c r="BN8" s="21">
        <v>0</v>
      </c>
      <c r="BO8" s="21">
        <v>0</v>
      </c>
      <c r="BP8" s="21">
        <v>1</v>
      </c>
    </row>
    <row r="9" spans="1:68" s="13" customFormat="1" ht="24" customHeight="1">
      <c r="A9" s="11" t="s">
        <v>6</v>
      </c>
      <c r="B9" s="21">
        <f t="shared" si="6"/>
        <v>33</v>
      </c>
      <c r="C9" s="21">
        <f t="shared" si="7"/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f t="shared" si="8"/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11" t="s">
        <v>6</v>
      </c>
      <c r="V9" s="21">
        <f t="shared" si="9"/>
        <v>33</v>
      </c>
      <c r="W9" s="21">
        <v>10</v>
      </c>
      <c r="X9" s="21">
        <v>23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f t="shared" si="10"/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11" t="s">
        <v>6</v>
      </c>
      <c r="AO9" s="21">
        <f t="shared" si="11"/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f t="shared" si="12"/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11" t="s">
        <v>6</v>
      </c>
      <c r="BH9" s="21">
        <f t="shared" si="13"/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</row>
    <row r="10" spans="1:68" s="13" customFormat="1" ht="24" customHeight="1">
      <c r="A10" s="11" t="s">
        <v>282</v>
      </c>
      <c r="B10" s="21">
        <f t="shared" si="6"/>
        <v>648</v>
      </c>
      <c r="C10" s="21">
        <f t="shared" si="7"/>
        <v>2</v>
      </c>
      <c r="D10" s="21">
        <v>0</v>
      </c>
      <c r="E10" s="21">
        <v>0</v>
      </c>
      <c r="F10" s="21">
        <v>2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f t="shared" si="8"/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11" t="s">
        <v>282</v>
      </c>
      <c r="V10" s="21">
        <f t="shared" si="9"/>
        <v>479</v>
      </c>
      <c r="W10" s="21">
        <v>271</v>
      </c>
      <c r="X10" s="21">
        <v>55</v>
      </c>
      <c r="Y10" s="21">
        <v>73</v>
      </c>
      <c r="Z10" s="21">
        <v>79</v>
      </c>
      <c r="AA10" s="21">
        <v>0</v>
      </c>
      <c r="AB10" s="21">
        <v>1</v>
      </c>
      <c r="AC10" s="21">
        <v>0</v>
      </c>
      <c r="AD10" s="21">
        <v>0</v>
      </c>
      <c r="AE10" s="21">
        <f t="shared" si="10"/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11" t="s">
        <v>282</v>
      </c>
      <c r="AO10" s="21">
        <f t="shared" si="11"/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f t="shared" si="12"/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11" t="s">
        <v>282</v>
      </c>
      <c r="BH10" s="21">
        <f t="shared" si="13"/>
        <v>167</v>
      </c>
      <c r="BI10" s="21">
        <v>93</v>
      </c>
      <c r="BJ10" s="21">
        <v>26</v>
      </c>
      <c r="BK10" s="21">
        <v>24</v>
      </c>
      <c r="BL10" s="21">
        <v>24</v>
      </c>
      <c r="BM10" s="21">
        <v>0</v>
      </c>
      <c r="BN10" s="21">
        <v>0</v>
      </c>
      <c r="BO10" s="21">
        <v>0</v>
      </c>
      <c r="BP10" s="21">
        <v>0</v>
      </c>
    </row>
    <row r="11" spans="1:68" s="13" customFormat="1" ht="24" customHeight="1">
      <c r="A11" s="11" t="s">
        <v>280</v>
      </c>
      <c r="B11" s="21">
        <f t="shared" si="6"/>
        <v>0</v>
      </c>
      <c r="C11" s="21">
        <f t="shared" si="7"/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f t="shared" si="8"/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1" t="s">
        <v>259</v>
      </c>
      <c r="V11" s="21">
        <f t="shared" si="9"/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f t="shared" si="10"/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11" t="s">
        <v>259</v>
      </c>
      <c r="AO11" s="21">
        <f t="shared" si="11"/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f t="shared" si="12"/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11" t="s">
        <v>259</v>
      </c>
      <c r="BH11" s="21">
        <f t="shared" si="13"/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</row>
    <row r="12" spans="1:68" s="13" customFormat="1" ht="24" customHeight="1">
      <c r="A12" s="11" t="s">
        <v>260</v>
      </c>
      <c r="B12" s="21">
        <f t="shared" si="6"/>
        <v>1201</v>
      </c>
      <c r="C12" s="21">
        <f t="shared" si="7"/>
        <v>1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f t="shared" si="8"/>
        <v>58</v>
      </c>
      <c r="M12" s="21">
        <v>55</v>
      </c>
      <c r="N12" s="21">
        <v>3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11" t="s">
        <v>260</v>
      </c>
      <c r="V12" s="21">
        <f t="shared" si="9"/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f t="shared" si="10"/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11" t="s">
        <v>260</v>
      </c>
      <c r="AO12" s="21">
        <f t="shared" si="11"/>
        <v>26</v>
      </c>
      <c r="AP12" s="21">
        <v>23</v>
      </c>
      <c r="AQ12" s="21">
        <v>0</v>
      </c>
      <c r="AR12" s="21">
        <v>1</v>
      </c>
      <c r="AS12" s="21">
        <v>2</v>
      </c>
      <c r="AT12" s="21">
        <v>0</v>
      </c>
      <c r="AU12" s="21">
        <v>0</v>
      </c>
      <c r="AV12" s="21">
        <v>0</v>
      </c>
      <c r="AW12" s="21">
        <v>0</v>
      </c>
      <c r="AX12" s="21">
        <f t="shared" si="12"/>
        <v>117</v>
      </c>
      <c r="AY12" s="21">
        <v>38</v>
      </c>
      <c r="AZ12" s="21">
        <v>72</v>
      </c>
      <c r="BA12" s="21">
        <v>3</v>
      </c>
      <c r="BB12" s="21">
        <v>4</v>
      </c>
      <c r="BC12" s="21">
        <v>0</v>
      </c>
      <c r="BD12" s="21">
        <v>0</v>
      </c>
      <c r="BE12" s="21">
        <v>0</v>
      </c>
      <c r="BF12" s="21">
        <v>0</v>
      </c>
      <c r="BG12" s="11" t="s">
        <v>260</v>
      </c>
      <c r="BH12" s="21">
        <f t="shared" si="13"/>
        <v>999</v>
      </c>
      <c r="BI12" s="21">
        <v>530</v>
      </c>
      <c r="BJ12" s="21">
        <v>321</v>
      </c>
      <c r="BK12" s="21">
        <v>9</v>
      </c>
      <c r="BL12" s="21">
        <v>139</v>
      </c>
      <c r="BM12" s="21">
        <v>0</v>
      </c>
      <c r="BN12" s="21">
        <v>0</v>
      </c>
      <c r="BO12" s="21">
        <v>0</v>
      </c>
      <c r="BP12" s="21">
        <v>0</v>
      </c>
    </row>
    <row r="13" spans="1:69" s="13" customFormat="1" ht="48" customHeight="1">
      <c r="A13" s="11" t="s">
        <v>261</v>
      </c>
      <c r="B13" s="21">
        <f>SUM(B15:B20)</f>
        <v>1260</v>
      </c>
      <c r="C13" s="21">
        <f aca="true" t="shared" si="14" ref="C13:T13">SUM(C15:C20)</f>
        <v>12</v>
      </c>
      <c r="D13" s="21">
        <f t="shared" si="14"/>
        <v>11</v>
      </c>
      <c r="E13" s="21">
        <f t="shared" si="14"/>
        <v>0</v>
      </c>
      <c r="F13" s="21">
        <f>SUM(F15:F20)</f>
        <v>0</v>
      </c>
      <c r="G13" s="21">
        <f t="shared" si="14"/>
        <v>1</v>
      </c>
      <c r="H13" s="21">
        <f>SUM(H15:H20)</f>
        <v>0</v>
      </c>
      <c r="I13" s="21">
        <f>SUM(I15:I20)</f>
        <v>0</v>
      </c>
      <c r="J13" s="21">
        <f>SUM(J15:J20)</f>
        <v>0</v>
      </c>
      <c r="K13" s="21">
        <f t="shared" si="14"/>
        <v>0</v>
      </c>
      <c r="L13" s="21">
        <f>SUM(L15:L20)</f>
        <v>42</v>
      </c>
      <c r="M13" s="21">
        <f t="shared" si="14"/>
        <v>40</v>
      </c>
      <c r="N13" s="21">
        <f t="shared" si="14"/>
        <v>0</v>
      </c>
      <c r="O13" s="21">
        <f>SUM(O15:O20)</f>
        <v>0</v>
      </c>
      <c r="P13" s="21">
        <f t="shared" si="14"/>
        <v>2</v>
      </c>
      <c r="Q13" s="21">
        <f t="shared" si="14"/>
        <v>0</v>
      </c>
      <c r="R13" s="21">
        <f t="shared" si="14"/>
        <v>0</v>
      </c>
      <c r="S13" s="21">
        <f t="shared" si="14"/>
        <v>0</v>
      </c>
      <c r="T13" s="21">
        <f t="shared" si="14"/>
        <v>0</v>
      </c>
      <c r="U13" s="11" t="s">
        <v>261</v>
      </c>
      <c r="V13" s="21">
        <f>SUM(V15:V20)</f>
        <v>165</v>
      </c>
      <c r="W13" s="21">
        <f aca="true" t="shared" si="15" ref="W13:AM13">SUM(W15:W20)</f>
        <v>125</v>
      </c>
      <c r="X13" s="21">
        <f t="shared" si="15"/>
        <v>2</v>
      </c>
      <c r="Y13" s="21">
        <f>SUM(Y15:Y20)</f>
        <v>14</v>
      </c>
      <c r="Z13" s="21">
        <f t="shared" si="15"/>
        <v>23</v>
      </c>
      <c r="AA13" s="21">
        <f t="shared" si="15"/>
        <v>0</v>
      </c>
      <c r="AB13" s="21">
        <f t="shared" si="15"/>
        <v>0</v>
      </c>
      <c r="AC13" s="21">
        <f t="shared" si="15"/>
        <v>0</v>
      </c>
      <c r="AD13" s="21">
        <f t="shared" si="15"/>
        <v>1</v>
      </c>
      <c r="AE13" s="21">
        <f>SUM(AE15:AE20)</f>
        <v>14</v>
      </c>
      <c r="AF13" s="21">
        <f t="shared" si="15"/>
        <v>7</v>
      </c>
      <c r="AG13" s="21">
        <f t="shared" si="15"/>
        <v>0</v>
      </c>
      <c r="AH13" s="21">
        <f>SUM(AH15:AH20)</f>
        <v>3</v>
      </c>
      <c r="AI13" s="21">
        <f t="shared" si="15"/>
        <v>4</v>
      </c>
      <c r="AJ13" s="21">
        <f t="shared" si="15"/>
        <v>0</v>
      </c>
      <c r="AK13" s="21">
        <f t="shared" si="15"/>
        <v>0</v>
      </c>
      <c r="AL13" s="21">
        <f t="shared" si="15"/>
        <v>0</v>
      </c>
      <c r="AM13" s="21">
        <f t="shared" si="15"/>
        <v>0</v>
      </c>
      <c r="AN13" s="11" t="s">
        <v>261</v>
      </c>
      <c r="AO13" s="21">
        <f>SUM(AO15:AO20)</f>
        <v>21</v>
      </c>
      <c r="AP13" s="21">
        <f>SUM(AP15:AP20)</f>
        <v>15</v>
      </c>
      <c r="AQ13" s="21">
        <f>SUM(AQ15:AQ20)</f>
        <v>1</v>
      </c>
      <c r="AR13" s="21">
        <f>SUM(AR15:AR20)</f>
        <v>0</v>
      </c>
      <c r="AS13" s="21">
        <f aca="true" t="shared" si="16" ref="AS13:AX13">SUM(AS15:AS20)</f>
        <v>5</v>
      </c>
      <c r="AT13" s="21">
        <f t="shared" si="16"/>
        <v>0</v>
      </c>
      <c r="AU13" s="21">
        <f t="shared" si="16"/>
        <v>0</v>
      </c>
      <c r="AV13" s="21">
        <f t="shared" si="16"/>
        <v>0</v>
      </c>
      <c r="AW13" s="21">
        <f t="shared" si="16"/>
        <v>0</v>
      </c>
      <c r="AX13" s="21">
        <f t="shared" si="16"/>
        <v>42</v>
      </c>
      <c r="AY13" s="21">
        <f aca="true" t="shared" si="17" ref="AY13:BF13">SUM(AY15:AY20)</f>
        <v>21</v>
      </c>
      <c r="AZ13" s="21">
        <f t="shared" si="17"/>
        <v>6</v>
      </c>
      <c r="BA13" s="21">
        <f t="shared" si="17"/>
        <v>5</v>
      </c>
      <c r="BB13" s="21">
        <f t="shared" si="17"/>
        <v>10</v>
      </c>
      <c r="BC13" s="21">
        <f t="shared" si="17"/>
        <v>0</v>
      </c>
      <c r="BD13" s="21">
        <f t="shared" si="17"/>
        <v>0</v>
      </c>
      <c r="BE13" s="21">
        <f t="shared" si="17"/>
        <v>0</v>
      </c>
      <c r="BF13" s="21">
        <f t="shared" si="17"/>
        <v>0</v>
      </c>
      <c r="BG13" s="11" t="s">
        <v>261</v>
      </c>
      <c r="BH13" s="21">
        <f aca="true" t="shared" si="18" ref="BH13:BP13">SUM(BH15:BH20)</f>
        <v>964</v>
      </c>
      <c r="BI13" s="21">
        <f t="shared" si="18"/>
        <v>603</v>
      </c>
      <c r="BJ13" s="21">
        <f t="shared" si="18"/>
        <v>59</v>
      </c>
      <c r="BK13" s="21">
        <f t="shared" si="18"/>
        <v>68</v>
      </c>
      <c r="BL13" s="21">
        <f t="shared" si="18"/>
        <v>227</v>
      </c>
      <c r="BM13" s="21">
        <f t="shared" si="18"/>
        <v>4</v>
      </c>
      <c r="BN13" s="21">
        <f t="shared" si="18"/>
        <v>0</v>
      </c>
      <c r="BO13" s="21">
        <f t="shared" si="18"/>
        <v>1</v>
      </c>
      <c r="BP13" s="21">
        <f t="shared" si="18"/>
        <v>2</v>
      </c>
      <c r="BQ13" s="12"/>
    </row>
    <row r="14" spans="1:68" s="13" customFormat="1" ht="36" customHeight="1">
      <c r="A14" s="11" t="s">
        <v>262</v>
      </c>
      <c r="B14" s="2">
        <f aca="true" t="shared" si="19" ref="B14:T14">IF(B6=0,0,B13/B6*100)</f>
        <v>4.162124665543554</v>
      </c>
      <c r="C14" s="2">
        <f t="shared" si="19"/>
        <v>40</v>
      </c>
      <c r="D14" s="2">
        <f t="shared" si="19"/>
        <v>64.70588235294117</v>
      </c>
      <c r="E14" s="2">
        <f t="shared" si="19"/>
        <v>0</v>
      </c>
      <c r="F14" s="2">
        <f>IF(F6=0,0,F13/F6*100)</f>
        <v>0</v>
      </c>
      <c r="G14" s="2">
        <f t="shared" si="19"/>
        <v>12.5</v>
      </c>
      <c r="H14" s="2">
        <f t="shared" si="19"/>
        <v>0</v>
      </c>
      <c r="I14" s="2">
        <f t="shared" si="19"/>
        <v>0</v>
      </c>
      <c r="J14" s="2">
        <f t="shared" si="19"/>
        <v>0</v>
      </c>
      <c r="K14" s="2">
        <f t="shared" si="19"/>
        <v>0</v>
      </c>
      <c r="L14" s="2">
        <f t="shared" si="19"/>
        <v>9.699769053117784</v>
      </c>
      <c r="M14" s="2">
        <f t="shared" si="19"/>
        <v>12.048192771084338</v>
      </c>
      <c r="N14" s="2">
        <f t="shared" si="19"/>
        <v>0</v>
      </c>
      <c r="O14" s="2">
        <f>IF(O6=0,0,O13/O6*100)</f>
        <v>0</v>
      </c>
      <c r="P14" s="2">
        <f t="shared" si="19"/>
        <v>3.278688524590164</v>
      </c>
      <c r="Q14" s="2">
        <f t="shared" si="19"/>
        <v>0</v>
      </c>
      <c r="R14" s="2">
        <f t="shared" si="19"/>
        <v>0</v>
      </c>
      <c r="S14" s="2">
        <f t="shared" si="19"/>
        <v>0</v>
      </c>
      <c r="T14" s="2">
        <f t="shared" si="19"/>
        <v>0</v>
      </c>
      <c r="U14" s="11" t="s">
        <v>263</v>
      </c>
      <c r="V14" s="2">
        <f aca="true" t="shared" si="20" ref="V14:AM14">IF(V6=0,0,V13/V6*100)</f>
        <v>9.763313609467456</v>
      </c>
      <c r="W14" s="2">
        <f t="shared" si="20"/>
        <v>12.303149606299213</v>
      </c>
      <c r="X14" s="2">
        <f t="shared" si="20"/>
        <v>1.680672268907563</v>
      </c>
      <c r="Y14" s="2">
        <f>IF(Y6=0,0,Y13/Y6*100)</f>
        <v>7.865168539325842</v>
      </c>
      <c r="Z14" s="2">
        <f t="shared" si="20"/>
        <v>7.187499999999999</v>
      </c>
      <c r="AA14" s="2">
        <f t="shared" si="20"/>
        <v>0</v>
      </c>
      <c r="AB14" s="2">
        <f t="shared" si="20"/>
        <v>0</v>
      </c>
      <c r="AC14" s="2">
        <f t="shared" si="20"/>
        <v>0</v>
      </c>
      <c r="AD14" s="2">
        <f t="shared" si="20"/>
        <v>3.3333333333333335</v>
      </c>
      <c r="AE14" s="2">
        <f t="shared" si="20"/>
        <v>4.40251572327044</v>
      </c>
      <c r="AF14" s="2">
        <f t="shared" si="20"/>
        <v>3.888888888888889</v>
      </c>
      <c r="AG14" s="2">
        <f t="shared" si="20"/>
        <v>0</v>
      </c>
      <c r="AH14" s="2">
        <f>IF(AH6=0,0,AH13/AH6*100)</f>
        <v>4.918032786885246</v>
      </c>
      <c r="AI14" s="2">
        <f t="shared" si="20"/>
        <v>5.263157894736842</v>
      </c>
      <c r="AJ14" s="2">
        <f t="shared" si="20"/>
        <v>0</v>
      </c>
      <c r="AK14" s="2">
        <f t="shared" si="20"/>
        <v>0</v>
      </c>
      <c r="AL14" s="2">
        <f t="shared" si="20"/>
        <v>0</v>
      </c>
      <c r="AM14" s="2">
        <f t="shared" si="20"/>
        <v>0</v>
      </c>
      <c r="AN14" s="11" t="s">
        <v>263</v>
      </c>
      <c r="AO14" s="2">
        <f>IF(AO6=0,0,AO13/AO6*100)</f>
        <v>10.552763819095476</v>
      </c>
      <c r="AP14" s="2">
        <f>IF(AP6=0,0,AP13/AP6*100)</f>
        <v>10.416666666666668</v>
      </c>
      <c r="AQ14" s="2">
        <f>IF(AQ6=0,0,AQ13/AQ6*100)</f>
        <v>10</v>
      </c>
      <c r="AR14" s="2">
        <f>IF(AR6=0,0,AR13/AR6*100)</f>
        <v>0</v>
      </c>
      <c r="AS14" s="2">
        <f aca="true" t="shared" si="21" ref="AS14:BP14">IF(AS6=0,0,AS13/AS6*100)</f>
        <v>13.513513513513514</v>
      </c>
      <c r="AT14" s="2">
        <f t="shared" si="21"/>
        <v>0</v>
      </c>
      <c r="AU14" s="2">
        <f t="shared" si="21"/>
        <v>0</v>
      </c>
      <c r="AV14" s="2">
        <f t="shared" si="21"/>
        <v>0</v>
      </c>
      <c r="AW14" s="2">
        <f t="shared" si="21"/>
        <v>0</v>
      </c>
      <c r="AX14" s="2">
        <f t="shared" si="21"/>
        <v>9.929078014184398</v>
      </c>
      <c r="AY14" s="2">
        <f t="shared" si="21"/>
        <v>10.65989847715736</v>
      </c>
      <c r="AZ14" s="2">
        <f t="shared" si="21"/>
        <v>7.317073170731707</v>
      </c>
      <c r="BA14" s="2">
        <f>IF(BA6=0,0,BA13/BA6*100)</f>
        <v>11.904761904761903</v>
      </c>
      <c r="BB14" s="2">
        <f t="shared" si="21"/>
        <v>10</v>
      </c>
      <c r="BC14" s="2">
        <f t="shared" si="21"/>
        <v>0</v>
      </c>
      <c r="BD14" s="2">
        <f t="shared" si="21"/>
        <v>0</v>
      </c>
      <c r="BE14" s="2">
        <f t="shared" si="21"/>
        <v>0</v>
      </c>
      <c r="BF14" s="2">
        <f t="shared" si="21"/>
        <v>0</v>
      </c>
      <c r="BG14" s="11" t="s">
        <v>263</v>
      </c>
      <c r="BH14" s="2">
        <f t="shared" si="21"/>
        <v>3.5467255334805006</v>
      </c>
      <c r="BI14" s="2">
        <f t="shared" si="21"/>
        <v>3.614674499460496</v>
      </c>
      <c r="BJ14" s="2">
        <f t="shared" si="21"/>
        <v>5.184534270650263</v>
      </c>
      <c r="BK14" s="2">
        <f>IF(BK6=0,0,BK13/BK6*100)</f>
        <v>2.372644801116539</v>
      </c>
      <c r="BL14" s="2">
        <f t="shared" si="21"/>
        <v>3.712790317304547</v>
      </c>
      <c r="BM14" s="2">
        <f t="shared" si="21"/>
        <v>3.508771929824561</v>
      </c>
      <c r="BN14" s="2">
        <f t="shared" si="21"/>
        <v>0</v>
      </c>
      <c r="BO14" s="2">
        <f t="shared" si="21"/>
        <v>0.6711409395973155</v>
      </c>
      <c r="BP14" s="2">
        <f t="shared" si="21"/>
        <v>2.197802197802198</v>
      </c>
    </row>
    <row r="15" spans="1:68" s="13" customFormat="1" ht="36" customHeight="1">
      <c r="A15" s="11" t="s">
        <v>4</v>
      </c>
      <c r="B15" s="21">
        <f aca="true" t="shared" si="22" ref="B15:B20">SUM(C15+L15+V15+AE15+AO15+AX15+BH15)</f>
        <v>672</v>
      </c>
      <c r="C15" s="21">
        <f aca="true" t="shared" si="23" ref="C15:C20">SUM(D15:K15)</f>
        <v>12</v>
      </c>
      <c r="D15" s="21">
        <v>11</v>
      </c>
      <c r="E15" s="21">
        <v>0</v>
      </c>
      <c r="F15" s="21">
        <v>0</v>
      </c>
      <c r="G15" s="21">
        <v>1</v>
      </c>
      <c r="H15" s="21">
        <v>0</v>
      </c>
      <c r="I15" s="21">
        <v>0</v>
      </c>
      <c r="J15" s="21">
        <v>0</v>
      </c>
      <c r="K15" s="21">
        <v>0</v>
      </c>
      <c r="L15" s="21">
        <f aca="true" t="shared" si="24" ref="L15:L20">SUM(M15:T15)</f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11" t="s">
        <v>4</v>
      </c>
      <c r="V15" s="21">
        <f aca="true" t="shared" si="25" ref="V15:V20">SUM(W15:AD15)</f>
        <v>130</v>
      </c>
      <c r="W15" s="21">
        <v>104</v>
      </c>
      <c r="X15" s="21">
        <v>0</v>
      </c>
      <c r="Y15" s="21">
        <v>12</v>
      </c>
      <c r="Z15" s="21">
        <v>13</v>
      </c>
      <c r="AA15" s="21">
        <v>0</v>
      </c>
      <c r="AB15" s="21">
        <v>0</v>
      </c>
      <c r="AC15" s="21">
        <v>0</v>
      </c>
      <c r="AD15" s="21">
        <v>1</v>
      </c>
      <c r="AE15" s="21">
        <f aca="true" t="shared" si="26" ref="AE15:AE20">SUM(AF15:AM15)</f>
        <v>13</v>
      </c>
      <c r="AF15" s="21">
        <v>6</v>
      </c>
      <c r="AG15" s="21">
        <v>0</v>
      </c>
      <c r="AH15" s="21">
        <v>3</v>
      </c>
      <c r="AI15" s="21">
        <v>4</v>
      </c>
      <c r="AJ15" s="21">
        <v>0</v>
      </c>
      <c r="AK15" s="21">
        <v>0</v>
      </c>
      <c r="AL15" s="21">
        <v>0</v>
      </c>
      <c r="AM15" s="21">
        <v>0</v>
      </c>
      <c r="AN15" s="11" t="s">
        <v>4</v>
      </c>
      <c r="AO15" s="21">
        <f aca="true" t="shared" si="27" ref="AO15:AO20">SUM(AP15:AS15,AT15:AW15)</f>
        <v>4</v>
      </c>
      <c r="AP15" s="21">
        <v>4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f aca="true" t="shared" si="28" ref="AX15:AX20">SUM(AY15:BF15)</f>
        <v>14</v>
      </c>
      <c r="AY15" s="21">
        <v>4</v>
      </c>
      <c r="AZ15" s="21">
        <v>0</v>
      </c>
      <c r="BA15" s="21">
        <v>4</v>
      </c>
      <c r="BB15" s="21">
        <v>6</v>
      </c>
      <c r="BC15" s="21">
        <v>0</v>
      </c>
      <c r="BD15" s="21">
        <v>0</v>
      </c>
      <c r="BE15" s="21">
        <v>0</v>
      </c>
      <c r="BF15" s="21">
        <v>0</v>
      </c>
      <c r="BG15" s="11" t="s">
        <v>4</v>
      </c>
      <c r="BH15" s="21">
        <f aca="true" t="shared" si="29" ref="BH15:BH20">SUM(BI15:BP15)</f>
        <v>499</v>
      </c>
      <c r="BI15" s="21">
        <v>304</v>
      </c>
      <c r="BJ15" s="21">
        <v>6</v>
      </c>
      <c r="BK15" s="21">
        <v>64</v>
      </c>
      <c r="BL15" s="21">
        <v>118</v>
      </c>
      <c r="BM15" s="21">
        <v>4</v>
      </c>
      <c r="BN15" s="21">
        <v>0</v>
      </c>
      <c r="BO15" s="21">
        <v>1</v>
      </c>
      <c r="BP15" s="21">
        <v>2</v>
      </c>
    </row>
    <row r="16" spans="1:68" s="13" customFormat="1" ht="24" customHeight="1">
      <c r="A16" s="11" t="s">
        <v>5</v>
      </c>
      <c r="B16" s="21">
        <f t="shared" si="22"/>
        <v>509</v>
      </c>
      <c r="C16" s="21">
        <f t="shared" si="23"/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f t="shared" si="24"/>
        <v>38</v>
      </c>
      <c r="M16" s="21">
        <v>36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0</v>
      </c>
      <c r="T16" s="21">
        <v>0</v>
      </c>
      <c r="U16" s="11" t="s">
        <v>5</v>
      </c>
      <c r="V16" s="21">
        <f t="shared" si="25"/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f t="shared" si="26"/>
        <v>1</v>
      </c>
      <c r="AF16" s="21">
        <v>1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11" t="s">
        <v>5</v>
      </c>
      <c r="AO16" s="21">
        <f t="shared" si="27"/>
        <v>13</v>
      </c>
      <c r="AP16" s="21">
        <v>7</v>
      </c>
      <c r="AQ16" s="21">
        <v>1</v>
      </c>
      <c r="AR16" s="21">
        <v>0</v>
      </c>
      <c r="AS16" s="21">
        <v>5</v>
      </c>
      <c r="AT16" s="21">
        <v>0</v>
      </c>
      <c r="AU16" s="21">
        <v>0</v>
      </c>
      <c r="AV16" s="21">
        <v>0</v>
      </c>
      <c r="AW16" s="21">
        <v>0</v>
      </c>
      <c r="AX16" s="21">
        <f t="shared" si="28"/>
        <v>17</v>
      </c>
      <c r="AY16" s="21">
        <v>12</v>
      </c>
      <c r="AZ16" s="21">
        <v>1</v>
      </c>
      <c r="BA16" s="21">
        <v>0</v>
      </c>
      <c r="BB16" s="21">
        <v>4</v>
      </c>
      <c r="BC16" s="21">
        <v>0</v>
      </c>
      <c r="BD16" s="21">
        <v>0</v>
      </c>
      <c r="BE16" s="21">
        <v>0</v>
      </c>
      <c r="BF16" s="21">
        <v>0</v>
      </c>
      <c r="BG16" s="11" t="s">
        <v>5</v>
      </c>
      <c r="BH16" s="21">
        <f t="shared" si="29"/>
        <v>440</v>
      </c>
      <c r="BI16" s="21">
        <v>285</v>
      </c>
      <c r="BJ16" s="21">
        <v>50</v>
      </c>
      <c r="BK16" s="21">
        <v>4</v>
      </c>
      <c r="BL16" s="21">
        <v>101</v>
      </c>
      <c r="BM16" s="21">
        <v>0</v>
      </c>
      <c r="BN16" s="21">
        <v>0</v>
      </c>
      <c r="BO16" s="21">
        <v>0</v>
      </c>
      <c r="BP16" s="21">
        <v>0</v>
      </c>
    </row>
    <row r="17" spans="1:68" s="13" customFormat="1" ht="24" customHeight="1">
      <c r="A17" s="11" t="s">
        <v>6</v>
      </c>
      <c r="B17" s="21">
        <f t="shared" si="22"/>
        <v>0</v>
      </c>
      <c r="C17" s="21">
        <f t="shared" si="23"/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f t="shared" si="24"/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11" t="s">
        <v>6</v>
      </c>
      <c r="V17" s="21">
        <f t="shared" si="25"/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f t="shared" si="26"/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11" t="s">
        <v>6</v>
      </c>
      <c r="AO17" s="21">
        <f t="shared" si="27"/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f t="shared" si="28"/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11" t="s">
        <v>6</v>
      </c>
      <c r="BH17" s="21">
        <f t="shared" si="29"/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</row>
    <row r="18" spans="1:68" s="13" customFormat="1" ht="24" customHeight="1">
      <c r="A18" s="11" t="s">
        <v>282</v>
      </c>
      <c r="B18" s="21">
        <f t="shared" si="22"/>
        <v>42</v>
      </c>
      <c r="C18" s="21">
        <f t="shared" si="23"/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f t="shared" si="24"/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11" t="s">
        <v>282</v>
      </c>
      <c r="V18" s="21">
        <f t="shared" si="25"/>
        <v>35</v>
      </c>
      <c r="W18" s="21">
        <v>21</v>
      </c>
      <c r="X18" s="21">
        <v>2</v>
      </c>
      <c r="Y18" s="21">
        <v>2</v>
      </c>
      <c r="Z18" s="21">
        <v>10</v>
      </c>
      <c r="AA18" s="21">
        <v>0</v>
      </c>
      <c r="AB18" s="21">
        <v>0</v>
      </c>
      <c r="AC18" s="21">
        <v>0</v>
      </c>
      <c r="AD18" s="21">
        <v>0</v>
      </c>
      <c r="AE18" s="21">
        <f t="shared" si="26"/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11" t="s">
        <v>282</v>
      </c>
      <c r="AO18" s="21">
        <f t="shared" si="27"/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f t="shared" si="28"/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11" t="s">
        <v>282</v>
      </c>
      <c r="BH18" s="21">
        <f t="shared" si="29"/>
        <v>7</v>
      </c>
      <c r="BI18" s="21">
        <v>6</v>
      </c>
      <c r="BJ18" s="21">
        <v>1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</row>
    <row r="19" spans="1:68" s="13" customFormat="1" ht="24" customHeight="1">
      <c r="A19" s="11" t="s">
        <v>264</v>
      </c>
      <c r="B19" s="21">
        <f t="shared" si="22"/>
        <v>0</v>
      </c>
      <c r="C19" s="21">
        <f t="shared" si="23"/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f t="shared" si="24"/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11" t="s">
        <v>264</v>
      </c>
      <c r="V19" s="21">
        <f t="shared" si="25"/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f t="shared" si="26"/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11" t="s">
        <v>264</v>
      </c>
      <c r="AO19" s="21">
        <f t="shared" si="27"/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f t="shared" si="28"/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11" t="s">
        <v>264</v>
      </c>
      <c r="BH19" s="21">
        <f t="shared" si="29"/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</row>
    <row r="20" spans="1:68" s="132" customFormat="1" ht="24" customHeight="1" thickBot="1">
      <c r="A20" s="15" t="s">
        <v>265</v>
      </c>
      <c r="B20" s="131">
        <f t="shared" si="22"/>
        <v>37</v>
      </c>
      <c r="C20" s="131">
        <f t="shared" si="23"/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f t="shared" si="24"/>
        <v>4</v>
      </c>
      <c r="M20" s="131">
        <v>4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5" t="s">
        <v>265</v>
      </c>
      <c r="V20" s="131">
        <f t="shared" si="25"/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f t="shared" si="26"/>
        <v>0</v>
      </c>
      <c r="AF20" s="131">
        <v>0</v>
      </c>
      <c r="AG20" s="131">
        <v>0</v>
      </c>
      <c r="AH20" s="131">
        <v>0</v>
      </c>
      <c r="AI20" s="131">
        <v>0</v>
      </c>
      <c r="AJ20" s="131">
        <v>0</v>
      </c>
      <c r="AK20" s="131">
        <v>0</v>
      </c>
      <c r="AL20" s="131">
        <v>0</v>
      </c>
      <c r="AM20" s="131">
        <v>0</v>
      </c>
      <c r="AN20" s="15" t="s">
        <v>265</v>
      </c>
      <c r="AO20" s="131">
        <f t="shared" si="27"/>
        <v>4</v>
      </c>
      <c r="AP20" s="131">
        <v>4</v>
      </c>
      <c r="AQ20" s="131">
        <v>0</v>
      </c>
      <c r="AR20" s="131">
        <v>0</v>
      </c>
      <c r="AS20" s="131">
        <v>0</v>
      </c>
      <c r="AT20" s="131">
        <v>0</v>
      </c>
      <c r="AU20" s="131">
        <v>0</v>
      </c>
      <c r="AV20" s="131">
        <v>0</v>
      </c>
      <c r="AW20" s="131">
        <v>0</v>
      </c>
      <c r="AX20" s="131">
        <f t="shared" si="28"/>
        <v>11</v>
      </c>
      <c r="AY20" s="131">
        <v>5</v>
      </c>
      <c r="AZ20" s="131">
        <v>5</v>
      </c>
      <c r="BA20" s="131">
        <v>1</v>
      </c>
      <c r="BB20" s="131">
        <v>0</v>
      </c>
      <c r="BC20" s="131">
        <v>0</v>
      </c>
      <c r="BD20" s="131">
        <v>0</v>
      </c>
      <c r="BE20" s="131">
        <v>0</v>
      </c>
      <c r="BF20" s="131">
        <v>0</v>
      </c>
      <c r="BG20" s="15" t="s">
        <v>265</v>
      </c>
      <c r="BH20" s="131">
        <f t="shared" si="29"/>
        <v>18</v>
      </c>
      <c r="BI20" s="131">
        <v>8</v>
      </c>
      <c r="BJ20" s="131">
        <v>2</v>
      </c>
      <c r="BK20" s="131">
        <v>0</v>
      </c>
      <c r="BL20" s="131">
        <v>8</v>
      </c>
      <c r="BM20" s="131">
        <v>0</v>
      </c>
      <c r="BN20" s="131">
        <v>0</v>
      </c>
      <c r="BO20" s="131">
        <v>0</v>
      </c>
      <c r="BP20" s="131">
        <v>0</v>
      </c>
    </row>
    <row r="21" spans="1:9" s="37" customFormat="1" ht="12" customHeight="1">
      <c r="A21" s="130" t="s">
        <v>381</v>
      </c>
      <c r="B21" s="130"/>
      <c r="C21" s="130"/>
      <c r="D21" s="130"/>
      <c r="E21" s="130"/>
      <c r="F21" s="130"/>
      <c r="G21" s="130"/>
      <c r="H21" s="130"/>
      <c r="I21" s="130"/>
    </row>
    <row r="22" spans="1:68" s="13" customFormat="1" ht="12" customHeight="1">
      <c r="A22" s="130" t="s">
        <v>382</v>
      </c>
      <c r="B22" s="130"/>
      <c r="C22" s="130"/>
      <c r="D22" s="130"/>
      <c r="E22" s="130"/>
      <c r="F22" s="130"/>
      <c r="G22" s="130"/>
      <c r="H22" s="130"/>
      <c r="I22" s="130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</row>
    <row r="23" s="13" customFormat="1" ht="91.5" customHeight="1">
      <c r="A23" s="17"/>
    </row>
    <row r="24" spans="1:68" s="13" customFormat="1" ht="11.25" customHeight="1">
      <c r="A24" s="67" t="s">
        <v>337</v>
      </c>
      <c r="B24" s="67"/>
      <c r="C24" s="67"/>
      <c r="D24" s="67"/>
      <c r="E24" s="67"/>
      <c r="F24" s="67"/>
      <c r="G24" s="67"/>
      <c r="H24" s="67"/>
      <c r="I24" s="67"/>
      <c r="J24" s="88"/>
      <c r="K24" s="88"/>
      <c r="L24" s="67" t="s">
        <v>338</v>
      </c>
      <c r="M24" s="82"/>
      <c r="N24" s="82"/>
      <c r="O24" s="82"/>
      <c r="P24" s="82"/>
      <c r="Q24" s="82"/>
      <c r="R24" s="82"/>
      <c r="S24" s="82"/>
      <c r="T24" s="82"/>
      <c r="U24" s="67" t="s">
        <v>339</v>
      </c>
      <c r="V24" s="67"/>
      <c r="W24" s="67"/>
      <c r="X24" s="67"/>
      <c r="Y24" s="67"/>
      <c r="Z24" s="67"/>
      <c r="AA24" s="67"/>
      <c r="AB24" s="67"/>
      <c r="AC24" s="67"/>
      <c r="AD24" s="67"/>
      <c r="AE24" s="67" t="s">
        <v>340</v>
      </c>
      <c r="AF24" s="82"/>
      <c r="AG24" s="82"/>
      <c r="AH24" s="82"/>
      <c r="AI24" s="82"/>
      <c r="AJ24" s="82"/>
      <c r="AK24" s="82"/>
      <c r="AL24" s="82"/>
      <c r="AM24" s="82"/>
      <c r="AN24" s="92" t="s">
        <v>341</v>
      </c>
      <c r="AO24" s="82"/>
      <c r="AP24" s="82"/>
      <c r="AQ24" s="82"/>
      <c r="AR24" s="82"/>
      <c r="AS24" s="82"/>
      <c r="AT24" s="82"/>
      <c r="AU24" s="82"/>
      <c r="AV24" s="82"/>
      <c r="AW24" s="82"/>
      <c r="AX24" s="92" t="s">
        <v>342</v>
      </c>
      <c r="AY24" s="82"/>
      <c r="AZ24" s="82"/>
      <c r="BA24" s="82"/>
      <c r="BB24" s="82"/>
      <c r="BC24" s="82"/>
      <c r="BD24" s="82"/>
      <c r="BE24" s="82"/>
      <c r="BF24" s="82"/>
      <c r="BG24" s="92" t="s">
        <v>343</v>
      </c>
      <c r="BH24" s="82"/>
      <c r="BI24" s="82"/>
      <c r="BJ24" s="82"/>
      <c r="BK24" s="92" t="s">
        <v>344</v>
      </c>
      <c r="BL24" s="82"/>
      <c r="BM24" s="82"/>
      <c r="BN24" s="82"/>
      <c r="BO24" s="82"/>
      <c r="BP24" s="82"/>
    </row>
  </sheetData>
  <sheetProtection/>
  <mergeCells count="29">
    <mergeCell ref="A21:I21"/>
    <mergeCell ref="AN1:AW1"/>
    <mergeCell ref="AX1:BF1"/>
    <mergeCell ref="BG24:BJ24"/>
    <mergeCell ref="BK24:BP24"/>
    <mergeCell ref="BG3:BG4"/>
    <mergeCell ref="BG1:BJ1"/>
    <mergeCell ref="AO3:AW3"/>
    <mergeCell ref="AX3:BF3"/>
    <mergeCell ref="U24:AD24"/>
    <mergeCell ref="U3:U4"/>
    <mergeCell ref="C3:K3"/>
    <mergeCell ref="AN3:AN4"/>
    <mergeCell ref="BK1:BP1"/>
    <mergeCell ref="BH3:BJ3"/>
    <mergeCell ref="BK3:BP3"/>
    <mergeCell ref="AN24:AW24"/>
    <mergeCell ref="AX24:BF24"/>
    <mergeCell ref="A1:K1"/>
    <mergeCell ref="AE3:AM3"/>
    <mergeCell ref="A3:A4"/>
    <mergeCell ref="B3:B4"/>
    <mergeCell ref="U1:AD1"/>
    <mergeCell ref="AE24:AM24"/>
    <mergeCell ref="V3:AD3"/>
    <mergeCell ref="L3:T3"/>
    <mergeCell ref="A22:I22"/>
    <mergeCell ref="A24:K24"/>
    <mergeCell ref="L24:T24"/>
  </mergeCells>
  <dataValidations count="1">
    <dataValidation type="whole" allowBlank="1" showInputMessage="1" showErrorMessage="1" errorTitle="嘿嘿！你粉混喔" error="數字必須素整數而且不得小於 0 也應該不會大於 50000000 吧" sqref="AU7:AW12 AY15:BF20 AP7:AS12 D15:K20 M15:T20 AP15:AS20 BI15:BP20 AY7:BF12 W15:AD20 BI7:BP12 D7:K12 M7:T12 W7:AD12 AF7:AM12 AF15:AM20 AU15:AW20">
      <formula1>0</formula1>
      <formula2>50000000</formula2>
    </dataValidation>
  </dataValidations>
  <printOptions horizontalCentered="1" verticalCentered="1"/>
  <pageMargins left="0" right="0" top="0" bottom="0" header="0" footer="0"/>
  <pageSetup fitToWidth="5" horizontalDpi="600" verticalDpi="600" orientation="portrait" paperSize="9" scale="101" r:id="rId1"/>
  <colBreaks count="7" manualBreakCount="7">
    <brk id="11" max="65535" man="1"/>
    <brk id="20" max="65535" man="1"/>
    <brk id="30" max="65535" man="1"/>
    <brk id="39" max="65535" man="1"/>
    <brk id="49" max="65535" man="1"/>
    <brk id="58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zoomScaleSheetLayoutView="85" zoomScalePageLayoutView="0" workbookViewId="0" topLeftCell="J19">
      <selection activeCell="W31" sqref="W31:AE31"/>
    </sheetView>
  </sheetViews>
  <sheetFormatPr defaultColWidth="9.00390625" defaultRowHeight="16.5"/>
  <cols>
    <col min="1" max="1" width="22.625" style="18" customWidth="1"/>
    <col min="2" max="2" width="10.25390625" style="19" customWidth="1"/>
    <col min="3" max="3" width="9.875" style="19" customWidth="1"/>
    <col min="4" max="6" width="11.125" style="19" customWidth="1"/>
    <col min="7" max="13" width="11.50390625" style="19" customWidth="1"/>
    <col min="14" max="14" width="22.625" style="19" customWidth="1"/>
    <col min="15" max="15" width="7.625" style="19" customWidth="1"/>
    <col min="16" max="22" width="7.375" style="19" customWidth="1"/>
    <col min="23" max="31" width="8.625" style="19" customWidth="1"/>
    <col min="32" max="16384" width="9.00390625" style="19" customWidth="1"/>
  </cols>
  <sheetData>
    <row r="1" spans="1:31" s="3" customFormat="1" ht="48" customHeight="1">
      <c r="A1" s="68" t="s">
        <v>7</v>
      </c>
      <c r="B1" s="93"/>
      <c r="C1" s="93"/>
      <c r="D1" s="93"/>
      <c r="E1" s="93"/>
      <c r="F1" s="93"/>
      <c r="G1" s="96" t="s">
        <v>8</v>
      </c>
      <c r="H1" s="96"/>
      <c r="I1" s="96"/>
      <c r="J1" s="96"/>
      <c r="K1" s="96"/>
      <c r="L1" s="96"/>
      <c r="M1" s="96"/>
      <c r="N1" s="68" t="s">
        <v>9</v>
      </c>
      <c r="O1" s="68"/>
      <c r="P1" s="68"/>
      <c r="Q1" s="68"/>
      <c r="R1" s="68"/>
      <c r="S1" s="68"/>
      <c r="T1" s="68"/>
      <c r="U1" s="68"/>
      <c r="V1" s="68"/>
      <c r="W1" s="90" t="s">
        <v>326</v>
      </c>
      <c r="X1" s="90"/>
      <c r="Y1" s="90"/>
      <c r="Z1" s="90"/>
      <c r="AA1" s="1"/>
      <c r="AB1" s="1"/>
      <c r="AC1" s="1"/>
      <c r="AD1" s="1"/>
      <c r="AE1" s="1"/>
    </row>
    <row r="2" spans="1:31" s="6" customFormat="1" ht="12.75" customHeight="1" thickBot="1">
      <c r="A2" s="110" t="s">
        <v>10</v>
      </c>
      <c r="B2" s="110"/>
      <c r="C2" s="110"/>
      <c r="D2" s="110"/>
      <c r="E2" s="110"/>
      <c r="F2" s="110"/>
      <c r="G2" s="34" t="s">
        <v>330</v>
      </c>
      <c r="H2" s="34"/>
      <c r="I2" s="34"/>
      <c r="J2" s="34"/>
      <c r="K2" s="34"/>
      <c r="L2" s="34"/>
      <c r="M2" s="4" t="s">
        <v>11</v>
      </c>
      <c r="N2" s="107" t="s">
        <v>10</v>
      </c>
      <c r="O2" s="107"/>
      <c r="P2" s="107"/>
      <c r="Q2" s="107"/>
      <c r="R2" s="107"/>
      <c r="S2" s="107"/>
      <c r="T2" s="107"/>
      <c r="U2" s="107"/>
      <c r="V2" s="107"/>
      <c r="W2" s="106" t="s">
        <v>332</v>
      </c>
      <c r="X2" s="106"/>
      <c r="Y2" s="106"/>
      <c r="Z2" s="106"/>
      <c r="AA2" s="106"/>
      <c r="AB2" s="106"/>
      <c r="AC2" s="5"/>
      <c r="AD2" s="5"/>
      <c r="AE2" s="4" t="s">
        <v>11</v>
      </c>
    </row>
    <row r="3" spans="1:31" s="7" customFormat="1" ht="24" customHeight="1">
      <c r="A3" s="72" t="s">
        <v>12</v>
      </c>
      <c r="B3" s="108" t="s">
        <v>13</v>
      </c>
      <c r="C3" s="76" t="s">
        <v>14</v>
      </c>
      <c r="D3" s="75"/>
      <c r="E3" s="75"/>
      <c r="F3" s="75"/>
      <c r="G3" s="97" t="s">
        <v>15</v>
      </c>
      <c r="H3" s="97"/>
      <c r="I3" s="97"/>
      <c r="J3" s="97"/>
      <c r="K3" s="97"/>
      <c r="L3" s="97"/>
      <c r="M3" s="97"/>
      <c r="N3" s="72" t="s">
        <v>12</v>
      </c>
      <c r="O3" s="74" t="s">
        <v>16</v>
      </c>
      <c r="P3" s="75"/>
      <c r="Q3" s="75"/>
      <c r="R3" s="75"/>
      <c r="S3" s="75"/>
      <c r="T3" s="75"/>
      <c r="U3" s="75"/>
      <c r="V3" s="78"/>
      <c r="W3" s="100" t="s">
        <v>17</v>
      </c>
      <c r="X3" s="101"/>
      <c r="Y3" s="98" t="s">
        <v>305</v>
      </c>
      <c r="Z3" s="98" t="s">
        <v>306</v>
      </c>
      <c r="AA3" s="98" t="s">
        <v>307</v>
      </c>
      <c r="AB3" s="98" t="s">
        <v>294</v>
      </c>
      <c r="AC3" s="98" t="s">
        <v>295</v>
      </c>
      <c r="AD3" s="104" t="s">
        <v>308</v>
      </c>
      <c r="AE3" s="102" t="s">
        <v>309</v>
      </c>
    </row>
    <row r="4" spans="1:31" s="7" customFormat="1" ht="48" customHeight="1" thickBot="1">
      <c r="A4" s="73"/>
      <c r="B4" s="109"/>
      <c r="C4" s="8" t="s">
        <v>3</v>
      </c>
      <c r="D4" s="9" t="s">
        <v>207</v>
      </c>
      <c r="E4" s="9" t="s">
        <v>217</v>
      </c>
      <c r="F4" s="9" t="s">
        <v>218</v>
      </c>
      <c r="G4" s="9" t="s">
        <v>18</v>
      </c>
      <c r="H4" s="9" t="s">
        <v>232</v>
      </c>
      <c r="I4" s="9" t="s">
        <v>19</v>
      </c>
      <c r="J4" s="8" t="s">
        <v>20</v>
      </c>
      <c r="K4" s="10" t="s">
        <v>21</v>
      </c>
      <c r="L4" s="10" t="s">
        <v>22</v>
      </c>
      <c r="M4" s="10" t="s">
        <v>23</v>
      </c>
      <c r="N4" s="73"/>
      <c r="O4" s="10" t="s">
        <v>24</v>
      </c>
      <c r="P4" s="9" t="s">
        <v>25</v>
      </c>
      <c r="Q4" s="9" t="s">
        <v>219</v>
      </c>
      <c r="R4" s="9" t="s">
        <v>26</v>
      </c>
      <c r="S4" s="9" t="s">
        <v>27</v>
      </c>
      <c r="T4" s="9" t="s">
        <v>28</v>
      </c>
      <c r="U4" s="9" t="s">
        <v>29</v>
      </c>
      <c r="V4" s="8" t="s">
        <v>208</v>
      </c>
      <c r="W4" s="10" t="s">
        <v>30</v>
      </c>
      <c r="X4" s="10" t="s">
        <v>31</v>
      </c>
      <c r="Y4" s="99"/>
      <c r="Z4" s="99"/>
      <c r="AA4" s="99"/>
      <c r="AB4" s="99"/>
      <c r="AC4" s="99"/>
      <c r="AD4" s="105"/>
      <c r="AE4" s="103"/>
    </row>
    <row r="5" spans="1:31" s="13" customFormat="1" ht="24" customHeight="1">
      <c r="A5" s="11" t="s">
        <v>32</v>
      </c>
      <c r="B5" s="64">
        <f aca="true" t="shared" si="0" ref="B5:M5">SUM(B6+B7)</f>
        <v>28144</v>
      </c>
      <c r="C5" s="64">
        <f t="shared" si="0"/>
        <v>17285</v>
      </c>
      <c r="D5" s="64">
        <f t="shared" si="0"/>
        <v>2516</v>
      </c>
      <c r="E5" s="64">
        <f>SUM(E6+E7)</f>
        <v>963</v>
      </c>
      <c r="F5" s="64">
        <f t="shared" si="0"/>
        <v>2969</v>
      </c>
      <c r="G5" s="64">
        <f>SUM(G6+G7)</f>
        <v>728</v>
      </c>
      <c r="H5" s="64">
        <f t="shared" si="0"/>
        <v>3631</v>
      </c>
      <c r="I5" s="64">
        <f t="shared" si="0"/>
        <v>563</v>
      </c>
      <c r="J5" s="64">
        <f t="shared" si="0"/>
        <v>604</v>
      </c>
      <c r="K5" s="64">
        <f t="shared" si="0"/>
        <v>1340</v>
      </c>
      <c r="L5" s="64">
        <f t="shared" si="0"/>
        <v>353</v>
      </c>
      <c r="M5" s="64">
        <f t="shared" si="0"/>
        <v>874</v>
      </c>
      <c r="N5" s="11" t="s">
        <v>33</v>
      </c>
      <c r="O5" s="64">
        <f aca="true" t="shared" si="1" ref="O5:AE5">SUM(O6+O7)</f>
        <v>411</v>
      </c>
      <c r="P5" s="64">
        <f t="shared" si="1"/>
        <v>830</v>
      </c>
      <c r="Q5" s="64">
        <f t="shared" si="1"/>
        <v>111</v>
      </c>
      <c r="R5" s="64">
        <f t="shared" si="1"/>
        <v>668</v>
      </c>
      <c r="S5" s="64">
        <f>SUM(S6+S7)</f>
        <v>40</v>
      </c>
      <c r="T5" s="64">
        <f t="shared" si="1"/>
        <v>285</v>
      </c>
      <c r="U5" s="64">
        <f t="shared" si="1"/>
        <v>164</v>
      </c>
      <c r="V5" s="64">
        <f t="shared" si="1"/>
        <v>160</v>
      </c>
      <c r="W5" s="64">
        <f t="shared" si="1"/>
        <v>63</v>
      </c>
      <c r="X5" s="64">
        <f t="shared" si="1"/>
        <v>12</v>
      </c>
      <c r="Y5" s="64">
        <f t="shared" si="1"/>
        <v>1197</v>
      </c>
      <c r="Z5" s="64">
        <f>SUM(Z6+Z7)</f>
        <v>2934</v>
      </c>
      <c r="AA5" s="64">
        <f t="shared" si="1"/>
        <v>6341</v>
      </c>
      <c r="AB5" s="64">
        <f t="shared" si="1"/>
        <v>118</v>
      </c>
      <c r="AC5" s="64">
        <f t="shared" si="1"/>
        <v>26</v>
      </c>
      <c r="AD5" s="64">
        <f t="shared" si="1"/>
        <v>150</v>
      </c>
      <c r="AE5" s="64">
        <f t="shared" si="1"/>
        <v>93</v>
      </c>
    </row>
    <row r="6" spans="1:31" s="13" customFormat="1" ht="24" customHeight="1">
      <c r="A6" s="14" t="s">
        <v>34</v>
      </c>
      <c r="B6" s="21">
        <f aca="true" t="shared" si="2" ref="B6:AE7">SUM(B12+B15+B18+B21+B24+B27)</f>
        <v>27028</v>
      </c>
      <c r="C6" s="21">
        <f t="shared" si="2"/>
        <v>16583</v>
      </c>
      <c r="D6" s="21">
        <f t="shared" si="2"/>
        <v>2424</v>
      </c>
      <c r="E6" s="21">
        <f>SUM(E12+E15+E18+E21+E24+E27)</f>
        <v>911</v>
      </c>
      <c r="F6" s="21">
        <f t="shared" si="2"/>
        <v>2865</v>
      </c>
      <c r="G6" s="21">
        <f>SUM(G12+G15+G18+G21+G24+G27)</f>
        <v>706</v>
      </c>
      <c r="H6" s="21">
        <f t="shared" si="2"/>
        <v>3528</v>
      </c>
      <c r="I6" s="21">
        <f t="shared" si="2"/>
        <v>540</v>
      </c>
      <c r="J6" s="21">
        <f t="shared" si="2"/>
        <v>573</v>
      </c>
      <c r="K6" s="21">
        <f t="shared" si="2"/>
        <v>1277</v>
      </c>
      <c r="L6" s="21">
        <f t="shared" si="2"/>
        <v>331</v>
      </c>
      <c r="M6" s="21">
        <f t="shared" si="2"/>
        <v>833</v>
      </c>
      <c r="N6" s="14" t="s">
        <v>35</v>
      </c>
      <c r="O6" s="64">
        <f t="shared" si="2"/>
        <v>379</v>
      </c>
      <c r="P6" s="64">
        <f t="shared" si="2"/>
        <v>789</v>
      </c>
      <c r="Q6" s="64">
        <f t="shared" si="2"/>
        <v>99</v>
      </c>
      <c r="R6" s="64">
        <f t="shared" si="2"/>
        <v>653</v>
      </c>
      <c r="S6" s="64">
        <f>SUM(S12+S15+S18+S21+S24+S27)</f>
        <v>37</v>
      </c>
      <c r="T6" s="64">
        <f t="shared" si="2"/>
        <v>260</v>
      </c>
      <c r="U6" s="64">
        <f t="shared" si="2"/>
        <v>153</v>
      </c>
      <c r="V6" s="64">
        <f t="shared" si="2"/>
        <v>154</v>
      </c>
      <c r="W6" s="64">
        <f t="shared" si="2"/>
        <v>59</v>
      </c>
      <c r="X6" s="64">
        <f t="shared" si="2"/>
        <v>12</v>
      </c>
      <c r="Y6" s="64">
        <f t="shared" si="2"/>
        <v>1131</v>
      </c>
      <c r="Z6" s="64">
        <f>SUM(Z12+Z15+Z18+Z21+Z24+Z27)</f>
        <v>2843</v>
      </c>
      <c r="AA6" s="64">
        <f t="shared" si="2"/>
        <v>6091</v>
      </c>
      <c r="AB6" s="64">
        <f t="shared" si="2"/>
        <v>114</v>
      </c>
      <c r="AC6" s="64">
        <f t="shared" si="2"/>
        <v>25</v>
      </c>
      <c r="AD6" s="64">
        <f>SUM(AD12+AD15+AD18+AD21+AD24+AD27)</f>
        <v>149</v>
      </c>
      <c r="AE6" s="64">
        <f t="shared" si="2"/>
        <v>92</v>
      </c>
    </row>
    <row r="7" spans="1:33" s="13" customFormat="1" ht="12" customHeight="1">
      <c r="A7" s="54" t="s">
        <v>36</v>
      </c>
      <c r="B7" s="21">
        <f t="shared" si="2"/>
        <v>1116</v>
      </c>
      <c r="C7" s="21">
        <f t="shared" si="2"/>
        <v>702</v>
      </c>
      <c r="D7" s="21">
        <f t="shared" si="2"/>
        <v>92</v>
      </c>
      <c r="E7" s="21">
        <f>SUM(E13+E16+E19+E22+E25+E28)</f>
        <v>52</v>
      </c>
      <c r="F7" s="21">
        <f t="shared" si="2"/>
        <v>104</v>
      </c>
      <c r="G7" s="21">
        <f>SUM(G13+G16+G19+G22+G25+G28)</f>
        <v>22</v>
      </c>
      <c r="H7" s="21">
        <f t="shared" si="2"/>
        <v>103</v>
      </c>
      <c r="I7" s="21">
        <f t="shared" si="2"/>
        <v>23</v>
      </c>
      <c r="J7" s="21">
        <f t="shared" si="2"/>
        <v>31</v>
      </c>
      <c r="K7" s="21">
        <f t="shared" si="2"/>
        <v>63</v>
      </c>
      <c r="L7" s="21">
        <f t="shared" si="2"/>
        <v>22</v>
      </c>
      <c r="M7" s="21">
        <f t="shared" si="2"/>
        <v>41</v>
      </c>
      <c r="N7" s="14" t="s">
        <v>37</v>
      </c>
      <c r="O7" s="24">
        <f t="shared" si="2"/>
        <v>32</v>
      </c>
      <c r="P7" s="24">
        <f t="shared" si="2"/>
        <v>41</v>
      </c>
      <c r="Q7" s="24">
        <f t="shared" si="2"/>
        <v>12</v>
      </c>
      <c r="R7" s="24">
        <f t="shared" si="2"/>
        <v>15</v>
      </c>
      <c r="S7" s="24">
        <f>SUM(S13+S16+S19+S22+S25+S28)</f>
        <v>3</v>
      </c>
      <c r="T7" s="24">
        <f t="shared" si="2"/>
        <v>25</v>
      </c>
      <c r="U7" s="24">
        <f t="shared" si="2"/>
        <v>11</v>
      </c>
      <c r="V7" s="24">
        <f t="shared" si="2"/>
        <v>6</v>
      </c>
      <c r="W7" s="24">
        <f t="shared" si="2"/>
        <v>4</v>
      </c>
      <c r="X7" s="24">
        <f>SUM(X13+X16+X19+X22+X25+X28)</f>
        <v>0</v>
      </c>
      <c r="Y7" s="24">
        <f t="shared" si="2"/>
        <v>66</v>
      </c>
      <c r="Z7" s="24">
        <f>SUM(Z13+Z16+Z19+Z22+Z25+Z28)</f>
        <v>91</v>
      </c>
      <c r="AA7" s="24">
        <f t="shared" si="2"/>
        <v>250</v>
      </c>
      <c r="AB7" s="24">
        <f t="shared" si="2"/>
        <v>4</v>
      </c>
      <c r="AC7" s="24">
        <f t="shared" si="2"/>
        <v>1</v>
      </c>
      <c r="AD7" s="24">
        <f>SUM(AD13+AD16+AD19+AD22+AD25+AD28)</f>
        <v>1</v>
      </c>
      <c r="AE7" s="24">
        <f t="shared" si="2"/>
        <v>1</v>
      </c>
      <c r="AF7" s="12"/>
      <c r="AG7" s="12"/>
    </row>
    <row r="8" spans="1:31" s="13" customFormat="1" ht="24" customHeight="1">
      <c r="A8" s="54" t="s">
        <v>38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4" t="s">
        <v>39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13" customFormat="1" ht="24" customHeight="1">
      <c r="A9" s="11" t="s">
        <v>40</v>
      </c>
      <c r="B9" s="2">
        <f>IF(B6+B7=0,0,B6/(B6+B7)*100)</f>
        <v>96.03467879476976</v>
      </c>
      <c r="C9" s="2">
        <f>IF(C6+C7=0,0,C6/(C6+C7)*100)</f>
        <v>95.93867515186578</v>
      </c>
      <c r="D9" s="2">
        <f aca="true" t="shared" si="3" ref="D9:M9">IF(D6+D7=0,0,D6/(D6+D7)*100)</f>
        <v>96.34340222575517</v>
      </c>
      <c r="E9" s="2">
        <f>IF(E6+E7=0,0,E6/(E6+E7)*100)</f>
        <v>94.60020768431984</v>
      </c>
      <c r="F9" s="2">
        <f t="shared" si="3"/>
        <v>96.497137083193</v>
      </c>
      <c r="G9" s="2">
        <f>IF(G6+G7=0,0,G6/(G6+G7)*100)</f>
        <v>96.97802197802197</v>
      </c>
      <c r="H9" s="2">
        <f t="shared" si="3"/>
        <v>97.16331589093915</v>
      </c>
      <c r="I9" s="2">
        <f t="shared" si="3"/>
        <v>95.91474245115454</v>
      </c>
      <c r="J9" s="2">
        <f t="shared" si="3"/>
        <v>94.86754966887418</v>
      </c>
      <c r="K9" s="2">
        <f t="shared" si="3"/>
        <v>95.29850746268657</v>
      </c>
      <c r="L9" s="2">
        <f t="shared" si="3"/>
        <v>93.76770538243626</v>
      </c>
      <c r="M9" s="2">
        <f t="shared" si="3"/>
        <v>95.30892448512586</v>
      </c>
      <c r="N9" s="11" t="s">
        <v>44</v>
      </c>
      <c r="O9" s="2">
        <f>IF(O6+O7=0,0,O6/(O6+O7)*100)</f>
        <v>92.21411192214111</v>
      </c>
      <c r="P9" s="2">
        <f>IF(P6+P7=0,0,P6/(P6+P7)*100)</f>
        <v>95.06024096385542</v>
      </c>
      <c r="Q9" s="2">
        <f aca="true" t="shared" si="4" ref="Q9:W9">IF(Q6+Q7=0,0,Q6/(Q6+Q7)*100)</f>
        <v>89.1891891891892</v>
      </c>
      <c r="R9" s="2">
        <f t="shared" si="4"/>
        <v>97.75449101796407</v>
      </c>
      <c r="S9" s="2">
        <f>IF(S6+S7=0,0,S6/(S6+S7)*100)</f>
        <v>92.5</v>
      </c>
      <c r="T9" s="2">
        <f t="shared" si="4"/>
        <v>91.22807017543859</v>
      </c>
      <c r="U9" s="2">
        <f t="shared" si="4"/>
        <v>93.29268292682927</v>
      </c>
      <c r="V9" s="2">
        <f t="shared" si="4"/>
        <v>96.25</v>
      </c>
      <c r="W9" s="2">
        <f t="shared" si="4"/>
        <v>93.65079365079364</v>
      </c>
      <c r="X9" s="2">
        <f aca="true" t="shared" si="5" ref="X9:AE9">IF(X6+X7=0,0,X6/(X6+X7)*100)</f>
        <v>100</v>
      </c>
      <c r="Y9" s="2">
        <f t="shared" si="5"/>
        <v>94.48621553884712</v>
      </c>
      <c r="Z9" s="2">
        <f>IF(Z6+Z7=0,0,Z6/(Z6+Z7)*100)</f>
        <v>96.89843217450579</v>
      </c>
      <c r="AA9" s="2">
        <f t="shared" si="5"/>
        <v>96.05740419492193</v>
      </c>
      <c r="AB9" s="2">
        <f t="shared" si="5"/>
        <v>96.61016949152543</v>
      </c>
      <c r="AC9" s="2">
        <f t="shared" si="5"/>
        <v>96.15384615384616</v>
      </c>
      <c r="AD9" s="2">
        <f t="shared" si="5"/>
        <v>99.33333333333333</v>
      </c>
      <c r="AE9" s="2">
        <f t="shared" si="5"/>
        <v>98.9247311827957</v>
      </c>
    </row>
    <row r="10" spans="1:31" s="13" customFormat="1" ht="12" customHeight="1">
      <c r="A10" s="11" t="s">
        <v>42</v>
      </c>
      <c r="B10" s="2">
        <f>IF(B6+B7=0,0,B7/(B6+B7)*100)</f>
        <v>3.9653212052302447</v>
      </c>
      <c r="C10" s="2">
        <f>IF(C6+C7=0,0,C7/(C6+C7)*100)</f>
        <v>4.061324848134221</v>
      </c>
      <c r="D10" s="2">
        <f aca="true" t="shared" si="6" ref="D10:M10">IF(D6+D7=0,0,D7/(D6+D7)*100)</f>
        <v>3.6565977742448332</v>
      </c>
      <c r="E10" s="2">
        <f>IF(E6+E7=0,0,E7/(E6+E7)*100)</f>
        <v>5.399792315680166</v>
      </c>
      <c r="F10" s="2">
        <f t="shared" si="6"/>
        <v>3.502862916807006</v>
      </c>
      <c r="G10" s="2">
        <f>IF(G6+G7=0,0,G7/(G6+G7)*100)</f>
        <v>3.021978021978022</v>
      </c>
      <c r="H10" s="2">
        <f t="shared" si="6"/>
        <v>2.8366841090608648</v>
      </c>
      <c r="I10" s="2">
        <f t="shared" si="6"/>
        <v>4.085257548845471</v>
      </c>
      <c r="J10" s="2">
        <f>IF(J6+J7=0,0,J7/(J6+J7)*100)</f>
        <v>5.132450331125828</v>
      </c>
      <c r="K10" s="2">
        <f t="shared" si="6"/>
        <v>4.701492537313433</v>
      </c>
      <c r="L10" s="2">
        <f t="shared" si="6"/>
        <v>6.232294617563739</v>
      </c>
      <c r="M10" s="2">
        <f t="shared" si="6"/>
        <v>4.691075514874142</v>
      </c>
      <c r="N10" s="11" t="s">
        <v>45</v>
      </c>
      <c r="O10" s="2">
        <f>IF(O6+O7=0,0,O7/(O6+O7)*100)</f>
        <v>7.785888077858881</v>
      </c>
      <c r="P10" s="2">
        <f>IF(P6+P7=0,0,P7/(P6+P7)*100)</f>
        <v>4.9397590361445785</v>
      </c>
      <c r="Q10" s="2">
        <f aca="true" t="shared" si="7" ref="Q10:W10">IF(Q6+Q7=0,0,Q7/(Q6+Q7)*100)</f>
        <v>10.81081081081081</v>
      </c>
      <c r="R10" s="2">
        <f t="shared" si="7"/>
        <v>2.245508982035928</v>
      </c>
      <c r="S10" s="2">
        <f>IF(S6+S7=0,0,S7/(S6+S7)*100)</f>
        <v>7.5</v>
      </c>
      <c r="T10" s="2">
        <f t="shared" si="7"/>
        <v>8.771929824561402</v>
      </c>
      <c r="U10" s="2">
        <f t="shared" si="7"/>
        <v>6.707317073170732</v>
      </c>
      <c r="V10" s="2">
        <f t="shared" si="7"/>
        <v>3.75</v>
      </c>
      <c r="W10" s="2">
        <f t="shared" si="7"/>
        <v>6.349206349206349</v>
      </c>
      <c r="X10" s="2">
        <f aca="true" t="shared" si="8" ref="X10:AE10">IF(X6+X7=0,0,X7/(X6+X7)*100)</f>
        <v>0</v>
      </c>
      <c r="Y10" s="2">
        <f t="shared" si="8"/>
        <v>5.513784461152882</v>
      </c>
      <c r="Z10" s="2">
        <f>IF(Z6+Z7=0,0,Z7/(Z6+Z7)*100)</f>
        <v>3.1015678254942056</v>
      </c>
      <c r="AA10" s="2">
        <f t="shared" si="8"/>
        <v>3.942595805078063</v>
      </c>
      <c r="AB10" s="2">
        <f t="shared" si="8"/>
        <v>3.389830508474576</v>
      </c>
      <c r="AC10" s="2">
        <f t="shared" si="8"/>
        <v>3.8461538461538463</v>
      </c>
      <c r="AD10" s="2">
        <f t="shared" si="8"/>
        <v>0.6666666666666667</v>
      </c>
      <c r="AE10" s="2">
        <f t="shared" si="8"/>
        <v>1.0752688172043012</v>
      </c>
    </row>
    <row r="11" spans="1:31" s="13" customFormat="1" ht="24" customHeight="1">
      <c r="A11" s="11" t="s">
        <v>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1" t="s">
        <v>4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13" customFormat="1" ht="24" customHeight="1">
      <c r="A12" s="11" t="s">
        <v>43</v>
      </c>
      <c r="B12" s="65">
        <f>SUM(C12,Y12:AE12)</f>
        <v>19577</v>
      </c>
      <c r="C12" s="65">
        <f>SUM(D12:M12,O12:X12)</f>
        <v>11712</v>
      </c>
      <c r="D12" s="65">
        <v>1323</v>
      </c>
      <c r="E12" s="65">
        <v>269</v>
      </c>
      <c r="F12" s="65">
        <v>2379</v>
      </c>
      <c r="G12" s="65">
        <v>526</v>
      </c>
      <c r="H12" s="65">
        <v>2833</v>
      </c>
      <c r="I12" s="65">
        <v>379</v>
      </c>
      <c r="J12" s="65">
        <v>410</v>
      </c>
      <c r="K12" s="65">
        <v>924</v>
      </c>
      <c r="L12" s="65">
        <v>246</v>
      </c>
      <c r="M12" s="65">
        <v>570</v>
      </c>
      <c r="N12" s="11" t="s">
        <v>44</v>
      </c>
      <c r="O12" s="64">
        <v>299</v>
      </c>
      <c r="P12" s="64">
        <v>619</v>
      </c>
      <c r="Q12" s="64">
        <v>50</v>
      </c>
      <c r="R12" s="64">
        <v>521</v>
      </c>
      <c r="S12" s="64">
        <v>15</v>
      </c>
      <c r="T12" s="64">
        <v>177</v>
      </c>
      <c r="U12" s="64">
        <v>85</v>
      </c>
      <c r="V12" s="64">
        <v>72</v>
      </c>
      <c r="W12" s="64">
        <v>7</v>
      </c>
      <c r="X12" s="64">
        <v>8</v>
      </c>
      <c r="Y12" s="64">
        <v>141</v>
      </c>
      <c r="Z12" s="64">
        <v>2760</v>
      </c>
      <c r="AA12" s="64">
        <v>4593</v>
      </c>
      <c r="AB12" s="64">
        <v>106</v>
      </c>
      <c r="AC12" s="64">
        <v>25</v>
      </c>
      <c r="AD12" s="64">
        <v>149</v>
      </c>
      <c r="AE12" s="64">
        <v>91</v>
      </c>
    </row>
    <row r="13" spans="1:31" s="13" customFormat="1" ht="12" customHeight="1">
      <c r="A13" s="11" t="s">
        <v>45</v>
      </c>
      <c r="B13" s="21">
        <f>SUM(C13,Y13:AE13)</f>
        <v>562</v>
      </c>
      <c r="C13" s="21">
        <f>SUM(D13:M13,O13:X13)</f>
        <v>340</v>
      </c>
      <c r="D13" s="24">
        <v>33</v>
      </c>
      <c r="E13" s="24">
        <v>6</v>
      </c>
      <c r="F13" s="24">
        <v>57</v>
      </c>
      <c r="G13" s="24">
        <v>9</v>
      </c>
      <c r="H13" s="24">
        <v>68</v>
      </c>
      <c r="I13" s="24">
        <v>12</v>
      </c>
      <c r="J13" s="24">
        <v>16</v>
      </c>
      <c r="K13" s="24">
        <v>32</v>
      </c>
      <c r="L13" s="24">
        <v>10</v>
      </c>
      <c r="M13" s="24">
        <v>26</v>
      </c>
      <c r="N13" s="11" t="s">
        <v>45</v>
      </c>
      <c r="O13" s="64">
        <v>15</v>
      </c>
      <c r="P13" s="64">
        <v>18</v>
      </c>
      <c r="Q13" s="64">
        <v>3</v>
      </c>
      <c r="R13" s="64">
        <v>9</v>
      </c>
      <c r="S13" s="64">
        <v>0</v>
      </c>
      <c r="T13" s="64">
        <v>23</v>
      </c>
      <c r="U13" s="64">
        <v>3</v>
      </c>
      <c r="V13" s="64">
        <v>0</v>
      </c>
      <c r="W13" s="24">
        <v>0</v>
      </c>
      <c r="X13" s="24">
        <v>0</v>
      </c>
      <c r="Y13" s="64">
        <v>8</v>
      </c>
      <c r="Z13" s="64">
        <v>84</v>
      </c>
      <c r="AA13" s="64">
        <v>123</v>
      </c>
      <c r="AB13" s="64">
        <v>4</v>
      </c>
      <c r="AC13" s="24">
        <v>1</v>
      </c>
      <c r="AD13" s="24">
        <v>1</v>
      </c>
      <c r="AE13" s="64">
        <v>1</v>
      </c>
    </row>
    <row r="14" spans="1:31" s="13" customFormat="1" ht="24" customHeight="1">
      <c r="A14" s="11" t="s">
        <v>5</v>
      </c>
      <c r="B14" s="21"/>
      <c r="C14" s="21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" t="s">
        <v>5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13" customFormat="1" ht="24" customHeight="1">
      <c r="A15" s="11" t="s">
        <v>43</v>
      </c>
      <c r="B15" s="21">
        <f>SUM(C15,Y15:AE15)</f>
        <v>6300</v>
      </c>
      <c r="C15" s="21">
        <f>SUM(D15:M15,O15:X15)</f>
        <v>4261</v>
      </c>
      <c r="D15" s="24">
        <v>651</v>
      </c>
      <c r="E15" s="24">
        <v>565</v>
      </c>
      <c r="F15" s="24">
        <v>464</v>
      </c>
      <c r="G15" s="24">
        <v>178</v>
      </c>
      <c r="H15" s="24">
        <v>685</v>
      </c>
      <c r="I15" s="24">
        <v>147</v>
      </c>
      <c r="J15" s="24">
        <v>163</v>
      </c>
      <c r="K15" s="24">
        <v>353</v>
      </c>
      <c r="L15" s="24">
        <v>84</v>
      </c>
      <c r="M15" s="24">
        <v>261</v>
      </c>
      <c r="N15" s="11" t="s">
        <v>44</v>
      </c>
      <c r="O15" s="24">
        <v>79</v>
      </c>
      <c r="P15" s="24">
        <v>167</v>
      </c>
      <c r="Q15" s="24">
        <v>49</v>
      </c>
      <c r="R15" s="24">
        <v>128</v>
      </c>
      <c r="S15" s="24">
        <v>22</v>
      </c>
      <c r="T15" s="24">
        <v>66</v>
      </c>
      <c r="U15" s="24">
        <v>63</v>
      </c>
      <c r="V15" s="24">
        <v>81</v>
      </c>
      <c r="W15" s="24">
        <v>51</v>
      </c>
      <c r="X15" s="24">
        <v>4</v>
      </c>
      <c r="Y15" s="24">
        <v>643</v>
      </c>
      <c r="Z15" s="24">
        <v>50</v>
      </c>
      <c r="AA15" s="24">
        <v>1337</v>
      </c>
      <c r="AB15" s="24">
        <v>8</v>
      </c>
      <c r="AC15" s="24">
        <v>0</v>
      </c>
      <c r="AD15" s="24">
        <v>0</v>
      </c>
      <c r="AE15" s="24">
        <v>1</v>
      </c>
    </row>
    <row r="16" spans="1:31" s="13" customFormat="1" ht="12" customHeight="1">
      <c r="A16" s="11" t="s">
        <v>45</v>
      </c>
      <c r="B16" s="21">
        <f>SUM(C16,Y16:AE16)</f>
        <v>514</v>
      </c>
      <c r="C16" s="21">
        <f>SUM(D16:M16,O16:X16)</f>
        <v>335</v>
      </c>
      <c r="D16" s="24">
        <v>48</v>
      </c>
      <c r="E16" s="24">
        <v>40</v>
      </c>
      <c r="F16" s="24">
        <v>46</v>
      </c>
      <c r="G16" s="24">
        <v>13</v>
      </c>
      <c r="H16" s="24">
        <v>33</v>
      </c>
      <c r="I16" s="24">
        <v>9</v>
      </c>
      <c r="J16" s="24">
        <v>13</v>
      </c>
      <c r="K16" s="24">
        <v>31</v>
      </c>
      <c r="L16" s="24">
        <v>12</v>
      </c>
      <c r="M16" s="24">
        <v>15</v>
      </c>
      <c r="N16" s="11" t="s">
        <v>45</v>
      </c>
      <c r="O16" s="24">
        <v>17</v>
      </c>
      <c r="P16" s="24">
        <v>23</v>
      </c>
      <c r="Q16" s="24">
        <v>9</v>
      </c>
      <c r="R16" s="24">
        <v>6</v>
      </c>
      <c r="S16" s="24">
        <v>3</v>
      </c>
      <c r="T16" s="24">
        <v>2</v>
      </c>
      <c r="U16" s="24">
        <v>5</v>
      </c>
      <c r="V16" s="24">
        <v>6</v>
      </c>
      <c r="W16" s="24">
        <v>4</v>
      </c>
      <c r="X16" s="24">
        <v>0</v>
      </c>
      <c r="Y16" s="24">
        <v>55</v>
      </c>
      <c r="Z16" s="24">
        <v>7</v>
      </c>
      <c r="AA16" s="24">
        <v>117</v>
      </c>
      <c r="AB16" s="24">
        <v>0</v>
      </c>
      <c r="AC16" s="24">
        <v>0</v>
      </c>
      <c r="AD16" s="24">
        <v>0</v>
      </c>
      <c r="AE16" s="24">
        <v>0</v>
      </c>
    </row>
    <row r="17" spans="1:31" s="13" customFormat="1" ht="24" customHeight="1">
      <c r="A17" s="11" t="s">
        <v>6</v>
      </c>
      <c r="B17" s="21"/>
      <c r="C17" s="2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1" t="s">
        <v>6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13" customFormat="1" ht="24" customHeight="1">
      <c r="A18" s="11" t="s">
        <v>43</v>
      </c>
      <c r="B18" s="21">
        <f>SUM(C18,Y18:AE18)</f>
        <v>0</v>
      </c>
      <c r="C18" s="21">
        <f>SUM(D18:M18,O18:X18)</f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11" t="s">
        <v>44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</row>
    <row r="19" spans="1:31" s="13" customFormat="1" ht="12" customHeight="1">
      <c r="A19" s="11" t="s">
        <v>45</v>
      </c>
      <c r="B19" s="21">
        <f>SUM(C19,Y19:AE19)</f>
        <v>0</v>
      </c>
      <c r="C19" s="21">
        <f>SUM(D19:M19,O19:X19)</f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11" t="s">
        <v>45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</row>
    <row r="20" spans="1:31" s="13" customFormat="1" ht="24" customHeight="1">
      <c r="A20" s="11" t="s">
        <v>281</v>
      </c>
      <c r="B20" s="21"/>
      <c r="C20" s="2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1" t="s">
        <v>282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13" customFormat="1" ht="24" customHeight="1">
      <c r="A21" s="11" t="s">
        <v>43</v>
      </c>
      <c r="B21" s="21">
        <f>SUM(C21,Y21:AE21)</f>
        <v>160</v>
      </c>
      <c r="C21" s="21">
        <f>SUM(D21:M21,O21:X21)</f>
        <v>86</v>
      </c>
      <c r="D21" s="24">
        <v>45</v>
      </c>
      <c r="E21" s="24">
        <v>7</v>
      </c>
      <c r="F21" s="24">
        <v>12</v>
      </c>
      <c r="G21" s="24">
        <v>2</v>
      </c>
      <c r="H21" s="24">
        <v>8</v>
      </c>
      <c r="I21" s="24">
        <v>6</v>
      </c>
      <c r="J21" s="24">
        <v>0</v>
      </c>
      <c r="K21" s="24">
        <v>0</v>
      </c>
      <c r="L21" s="24">
        <v>0</v>
      </c>
      <c r="M21" s="24">
        <v>2</v>
      </c>
      <c r="N21" s="11" t="s">
        <v>44</v>
      </c>
      <c r="O21" s="24">
        <v>1</v>
      </c>
      <c r="P21" s="24">
        <v>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26</v>
      </c>
      <c r="Z21" s="24">
        <v>24</v>
      </c>
      <c r="AA21" s="24">
        <v>24</v>
      </c>
      <c r="AB21" s="24">
        <v>0</v>
      </c>
      <c r="AC21" s="24">
        <v>0</v>
      </c>
      <c r="AD21" s="24">
        <v>0</v>
      </c>
      <c r="AE21" s="24">
        <v>0</v>
      </c>
    </row>
    <row r="22" spans="1:31" s="13" customFormat="1" ht="12" customHeight="1">
      <c r="A22" s="11" t="s">
        <v>45</v>
      </c>
      <c r="B22" s="21">
        <f>SUM(C22,Y22:AE22)</f>
        <v>14</v>
      </c>
      <c r="C22" s="21">
        <f>SUM(D22:M22,O22:X22)</f>
        <v>13</v>
      </c>
      <c r="D22" s="24">
        <v>5</v>
      </c>
      <c r="E22" s="24">
        <v>3</v>
      </c>
      <c r="F22" s="24">
        <v>0</v>
      </c>
      <c r="G22" s="24">
        <v>0</v>
      </c>
      <c r="H22" s="24">
        <v>2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11" t="s">
        <v>45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3</v>
      </c>
      <c r="V22" s="24">
        <v>0</v>
      </c>
      <c r="W22" s="24">
        <v>0</v>
      </c>
      <c r="X22" s="24">
        <v>0</v>
      </c>
      <c r="Y22" s="24">
        <v>1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</row>
    <row r="23" spans="1:31" s="13" customFormat="1" ht="24" customHeight="1">
      <c r="A23" s="11" t="s">
        <v>283</v>
      </c>
      <c r="B23" s="21"/>
      <c r="C23" s="21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1" t="s">
        <v>46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13" customFormat="1" ht="24" customHeight="1">
      <c r="A24" s="11" t="s">
        <v>43</v>
      </c>
      <c r="B24" s="21">
        <f>SUM(C24,Y24:AE24)</f>
        <v>0</v>
      </c>
      <c r="C24" s="21">
        <f>SUM(D24:M24,O24:X24)</f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11" t="s">
        <v>44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</row>
    <row r="25" spans="1:31" s="13" customFormat="1" ht="12" customHeight="1">
      <c r="A25" s="11" t="s">
        <v>45</v>
      </c>
      <c r="B25" s="21">
        <f>SUM(C25,Y25:AE25)</f>
        <v>0</v>
      </c>
      <c r="C25" s="21">
        <f>SUM(D25:M25,O25:X25)</f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11" t="s">
        <v>45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</row>
    <row r="26" spans="1:31" s="13" customFormat="1" ht="24" customHeight="1">
      <c r="A26" s="11" t="s">
        <v>47</v>
      </c>
      <c r="B26" s="21"/>
      <c r="C26" s="21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1" t="s">
        <v>48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13" customFormat="1" ht="24" customHeight="1">
      <c r="A27" s="11" t="s">
        <v>43</v>
      </c>
      <c r="B27" s="21">
        <f>SUM(C27,Y27:AE27)</f>
        <v>991</v>
      </c>
      <c r="C27" s="21">
        <f>SUM(D27:M27,O27:X27)</f>
        <v>524</v>
      </c>
      <c r="D27" s="24">
        <v>405</v>
      </c>
      <c r="E27" s="24">
        <v>70</v>
      </c>
      <c r="F27" s="24">
        <v>10</v>
      </c>
      <c r="G27" s="24">
        <v>0</v>
      </c>
      <c r="H27" s="24">
        <v>2</v>
      </c>
      <c r="I27" s="24">
        <v>8</v>
      </c>
      <c r="J27" s="24">
        <v>0</v>
      </c>
      <c r="K27" s="24">
        <v>0</v>
      </c>
      <c r="L27" s="24">
        <v>1</v>
      </c>
      <c r="M27" s="24">
        <v>0</v>
      </c>
      <c r="N27" s="11" t="s">
        <v>44</v>
      </c>
      <c r="O27" s="24">
        <v>0</v>
      </c>
      <c r="P27" s="24">
        <v>0</v>
      </c>
      <c r="Q27" s="24">
        <v>0</v>
      </c>
      <c r="R27" s="24">
        <v>4</v>
      </c>
      <c r="S27" s="24">
        <v>0</v>
      </c>
      <c r="T27" s="24">
        <v>17</v>
      </c>
      <c r="U27" s="24">
        <v>5</v>
      </c>
      <c r="V27" s="24">
        <v>1</v>
      </c>
      <c r="W27" s="24">
        <v>1</v>
      </c>
      <c r="X27" s="24">
        <v>0</v>
      </c>
      <c r="Y27" s="24">
        <v>321</v>
      </c>
      <c r="Z27" s="24">
        <v>9</v>
      </c>
      <c r="AA27" s="24">
        <v>137</v>
      </c>
      <c r="AB27" s="24">
        <v>0</v>
      </c>
      <c r="AC27" s="24">
        <v>0</v>
      </c>
      <c r="AD27" s="24">
        <v>0</v>
      </c>
      <c r="AE27" s="24">
        <v>0</v>
      </c>
    </row>
    <row r="28" spans="1:31" s="13" customFormat="1" ht="12" customHeight="1" thickBot="1">
      <c r="A28" s="15" t="s">
        <v>45</v>
      </c>
      <c r="B28" s="21">
        <f>SUM(C28,Y28:AE28)</f>
        <v>26</v>
      </c>
      <c r="C28" s="21">
        <f>SUM(D28:M28,O28:X28)</f>
        <v>14</v>
      </c>
      <c r="D28" s="24">
        <v>6</v>
      </c>
      <c r="E28" s="24">
        <v>3</v>
      </c>
      <c r="F28" s="24">
        <v>1</v>
      </c>
      <c r="G28" s="24">
        <v>0</v>
      </c>
      <c r="H28" s="24">
        <v>0</v>
      </c>
      <c r="I28" s="24">
        <v>2</v>
      </c>
      <c r="J28" s="24">
        <v>2</v>
      </c>
      <c r="K28" s="24">
        <v>0</v>
      </c>
      <c r="L28" s="24">
        <v>0</v>
      </c>
      <c r="M28" s="24">
        <v>0</v>
      </c>
      <c r="N28" s="11" t="s">
        <v>45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2</v>
      </c>
      <c r="Z28" s="24">
        <v>0</v>
      </c>
      <c r="AA28" s="24">
        <v>10</v>
      </c>
      <c r="AB28" s="24">
        <v>0</v>
      </c>
      <c r="AC28" s="24">
        <v>0</v>
      </c>
      <c r="AD28" s="24">
        <v>0</v>
      </c>
      <c r="AE28" s="24">
        <v>0</v>
      </c>
    </row>
    <row r="29" spans="1:31" s="13" customFormat="1" ht="23.25" customHeight="1">
      <c r="A29" s="87" t="s">
        <v>49</v>
      </c>
      <c r="B29" s="87"/>
      <c r="C29" s="87"/>
      <c r="D29" s="87"/>
      <c r="E29" s="87"/>
      <c r="F29" s="87"/>
      <c r="G29" s="42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="13" customFormat="1" ht="53.25" customHeight="1">
      <c r="A30" s="17"/>
    </row>
    <row r="31" spans="1:31" s="13" customFormat="1" ht="12" customHeight="1">
      <c r="A31" s="95" t="s">
        <v>345</v>
      </c>
      <c r="B31" s="95"/>
      <c r="C31" s="95"/>
      <c r="D31" s="95"/>
      <c r="E31" s="95"/>
      <c r="F31" s="95"/>
      <c r="G31" s="95" t="s">
        <v>346</v>
      </c>
      <c r="H31" s="95"/>
      <c r="I31" s="95"/>
      <c r="J31" s="95"/>
      <c r="K31" s="95"/>
      <c r="L31" s="95"/>
      <c r="M31" s="95"/>
      <c r="N31" s="95" t="s">
        <v>347</v>
      </c>
      <c r="O31" s="67"/>
      <c r="P31" s="67"/>
      <c r="Q31" s="67"/>
      <c r="R31" s="67"/>
      <c r="S31" s="67"/>
      <c r="T31" s="67"/>
      <c r="U31" s="67"/>
      <c r="V31" s="67"/>
      <c r="W31" s="95" t="s">
        <v>348</v>
      </c>
      <c r="X31" s="95"/>
      <c r="Y31" s="95"/>
      <c r="Z31" s="95"/>
      <c r="AA31" s="95"/>
      <c r="AB31" s="95"/>
      <c r="AC31" s="95"/>
      <c r="AD31" s="95"/>
      <c r="AE31" s="95"/>
    </row>
  </sheetData>
  <sheetProtection/>
  <mergeCells count="26">
    <mergeCell ref="A1:F1"/>
    <mergeCell ref="Z3:Z4"/>
    <mergeCell ref="W1:Z1"/>
    <mergeCell ref="A31:F31"/>
    <mergeCell ref="A29:F29"/>
    <mergeCell ref="C3:F3"/>
    <mergeCell ref="B3:B4"/>
    <mergeCell ref="A3:A4"/>
    <mergeCell ref="A2:F2"/>
    <mergeCell ref="N1:V1"/>
    <mergeCell ref="AE3:AE4"/>
    <mergeCell ref="AD3:AD4"/>
    <mergeCell ref="W2:AB2"/>
    <mergeCell ref="O3:V3"/>
    <mergeCell ref="AC3:AC4"/>
    <mergeCell ref="N2:V2"/>
    <mergeCell ref="G31:M31"/>
    <mergeCell ref="G1:M1"/>
    <mergeCell ref="G3:M3"/>
    <mergeCell ref="W31:AE31"/>
    <mergeCell ref="Y3:Y4"/>
    <mergeCell ref="AB3:AB4"/>
    <mergeCell ref="W3:X3"/>
    <mergeCell ref="AA3:AA4"/>
    <mergeCell ref="N31:V31"/>
    <mergeCell ref="N3:N4"/>
  </mergeCells>
  <dataValidations count="1">
    <dataValidation type="whole" allowBlank="1" showInputMessage="1" showErrorMessage="1" errorTitle="嘿嘿！你粉混喔" error="數字必須素整數而且不得小於 0 也應該不會大於 50000000 吧" sqref="D21:M22 O21:AE22 O24:AE25 D15:M16 O18:AE19 O27:AE28 O15:AE16 D24:M25 D18:M19 D12:M13 D27:M28 O12:AE13">
      <formula1>0</formula1>
      <formula2>50000000</formula2>
    </dataValidation>
  </dataValidations>
  <printOptions/>
  <pageMargins left="0" right="0" top="0" bottom="0" header="0" footer="0"/>
  <pageSetup fitToWidth="5" fitToHeight="1" horizontalDpi="600" verticalDpi="600" orientation="landscape" paperSize="9" scale="86" r:id="rId1"/>
  <colBreaks count="3" manualBreakCount="3">
    <brk id="6" max="65535" man="1"/>
    <brk id="13" max="65535" man="1"/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zoomScaleSheetLayoutView="100" zoomScalePageLayoutView="0" workbookViewId="0" topLeftCell="I7">
      <selection activeCell="Y15" sqref="Y15:AF15"/>
    </sheetView>
  </sheetViews>
  <sheetFormatPr defaultColWidth="9.00390625" defaultRowHeight="16.5"/>
  <cols>
    <col min="1" max="1" width="18.625" style="19" customWidth="1"/>
    <col min="2" max="2" width="9.875" style="19" customWidth="1"/>
    <col min="3" max="3" width="8.875" style="19" customWidth="1"/>
    <col min="4" max="7" width="11.125" style="19" customWidth="1"/>
    <col min="8" max="14" width="11.50390625" style="19" customWidth="1"/>
    <col min="15" max="15" width="18.625" style="19" customWidth="1"/>
    <col min="16" max="16" width="7.625" style="19" customWidth="1"/>
    <col min="17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93" t="s">
        <v>50</v>
      </c>
      <c r="B1" s="93"/>
      <c r="C1" s="93"/>
      <c r="D1" s="93"/>
      <c r="E1" s="93"/>
      <c r="F1" s="93"/>
      <c r="G1" s="93"/>
      <c r="H1" s="96" t="s">
        <v>51</v>
      </c>
      <c r="I1" s="96"/>
      <c r="J1" s="96"/>
      <c r="K1" s="1"/>
      <c r="L1" s="1"/>
      <c r="M1" s="1"/>
      <c r="N1" s="1"/>
      <c r="O1" s="68" t="s">
        <v>50</v>
      </c>
      <c r="P1" s="68"/>
      <c r="Q1" s="68"/>
      <c r="R1" s="68"/>
      <c r="S1" s="68"/>
      <c r="T1" s="68"/>
      <c r="U1" s="68"/>
      <c r="V1" s="68"/>
      <c r="W1" s="68"/>
      <c r="X1" s="53" t="s">
        <v>327</v>
      </c>
      <c r="Y1" s="1"/>
      <c r="Z1" s="1"/>
      <c r="AA1" s="1"/>
      <c r="AB1" s="1"/>
      <c r="AC1" s="1"/>
      <c r="AD1" s="1"/>
      <c r="AE1" s="1"/>
      <c r="AF1" s="1"/>
    </row>
    <row r="2" spans="1:32" s="6" customFormat="1" ht="12.75" customHeight="1" thickBot="1">
      <c r="A2" s="110" t="s">
        <v>10</v>
      </c>
      <c r="B2" s="110"/>
      <c r="C2" s="110"/>
      <c r="D2" s="110"/>
      <c r="E2" s="110"/>
      <c r="F2" s="110"/>
      <c r="G2" s="110"/>
      <c r="H2" s="106" t="s">
        <v>331</v>
      </c>
      <c r="I2" s="106"/>
      <c r="J2" s="106"/>
      <c r="K2" s="106"/>
      <c r="L2" s="106"/>
      <c r="M2" s="106"/>
      <c r="N2" s="4" t="s">
        <v>0</v>
      </c>
      <c r="O2" s="110" t="s">
        <v>10</v>
      </c>
      <c r="P2" s="110"/>
      <c r="Q2" s="110"/>
      <c r="R2" s="110"/>
      <c r="S2" s="110"/>
      <c r="T2" s="110"/>
      <c r="U2" s="110"/>
      <c r="V2" s="110"/>
      <c r="W2" s="110"/>
      <c r="X2" s="20" t="s">
        <v>331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2" t="s">
        <v>52</v>
      </c>
      <c r="B3" s="112" t="s">
        <v>53</v>
      </c>
      <c r="C3" s="98" t="s">
        <v>54</v>
      </c>
      <c r="D3" s="76" t="s">
        <v>14</v>
      </c>
      <c r="E3" s="75"/>
      <c r="F3" s="75"/>
      <c r="G3" s="75"/>
      <c r="H3" s="97" t="s">
        <v>55</v>
      </c>
      <c r="I3" s="97"/>
      <c r="J3" s="97"/>
      <c r="K3" s="97"/>
      <c r="L3" s="97"/>
      <c r="M3" s="97"/>
      <c r="N3" s="97"/>
      <c r="O3" s="72" t="s">
        <v>56</v>
      </c>
      <c r="P3" s="74" t="s">
        <v>57</v>
      </c>
      <c r="Q3" s="75"/>
      <c r="R3" s="75"/>
      <c r="S3" s="75"/>
      <c r="T3" s="75"/>
      <c r="U3" s="75"/>
      <c r="V3" s="75"/>
      <c r="W3" s="75"/>
      <c r="X3" s="29" t="s">
        <v>58</v>
      </c>
      <c r="Y3" s="30"/>
      <c r="Z3" s="98" t="s">
        <v>305</v>
      </c>
      <c r="AA3" s="98" t="s">
        <v>306</v>
      </c>
      <c r="AB3" s="98" t="s">
        <v>307</v>
      </c>
      <c r="AC3" s="98" t="s">
        <v>294</v>
      </c>
      <c r="AD3" s="98" t="s">
        <v>295</v>
      </c>
      <c r="AE3" s="104" t="s">
        <v>308</v>
      </c>
      <c r="AF3" s="102" t="s">
        <v>309</v>
      </c>
    </row>
    <row r="4" spans="1:32" s="7" customFormat="1" ht="48" customHeight="1" thickBot="1">
      <c r="A4" s="73"/>
      <c r="B4" s="79"/>
      <c r="C4" s="111"/>
      <c r="D4" s="8" t="s">
        <v>3</v>
      </c>
      <c r="E4" s="9" t="s">
        <v>212</v>
      </c>
      <c r="F4" s="9" t="s">
        <v>220</v>
      </c>
      <c r="G4" s="9" t="s">
        <v>221</v>
      </c>
      <c r="H4" s="9" t="s">
        <v>59</v>
      </c>
      <c r="I4" s="9" t="s">
        <v>233</v>
      </c>
      <c r="J4" s="9" t="s">
        <v>60</v>
      </c>
      <c r="K4" s="8" t="s">
        <v>61</v>
      </c>
      <c r="L4" s="9" t="s">
        <v>62</v>
      </c>
      <c r="M4" s="9" t="s">
        <v>63</v>
      </c>
      <c r="N4" s="8" t="s">
        <v>211</v>
      </c>
      <c r="O4" s="73"/>
      <c r="P4" s="9" t="s">
        <v>65</v>
      </c>
      <c r="Q4" s="9" t="s">
        <v>66</v>
      </c>
      <c r="R4" s="9" t="s">
        <v>222</v>
      </c>
      <c r="S4" s="9" t="s">
        <v>67</v>
      </c>
      <c r="T4" s="9" t="s">
        <v>68</v>
      </c>
      <c r="U4" s="9" t="s">
        <v>69</v>
      </c>
      <c r="V4" s="9" t="s">
        <v>70</v>
      </c>
      <c r="W4" s="10" t="s">
        <v>71</v>
      </c>
      <c r="X4" s="10" t="s">
        <v>210</v>
      </c>
      <c r="Y4" s="10" t="s">
        <v>209</v>
      </c>
      <c r="Z4" s="99"/>
      <c r="AA4" s="99"/>
      <c r="AB4" s="99"/>
      <c r="AC4" s="99"/>
      <c r="AD4" s="99"/>
      <c r="AE4" s="105"/>
      <c r="AF4" s="103"/>
    </row>
    <row r="5" spans="1:32" s="13" customFormat="1" ht="46.5" customHeight="1">
      <c r="A5" s="11" t="s">
        <v>74</v>
      </c>
      <c r="B5" s="21">
        <f>SUM(B7:B12)</f>
        <v>43284</v>
      </c>
      <c r="C5" s="56"/>
      <c r="D5" s="21">
        <f aca="true" t="shared" si="0" ref="D5:N5">SUM(D7:D12)</f>
        <v>26709</v>
      </c>
      <c r="E5" s="21">
        <f t="shared" si="0"/>
        <v>3825</v>
      </c>
      <c r="F5" s="21">
        <f>SUM(F7:F12)</f>
        <v>1615</v>
      </c>
      <c r="G5" s="21">
        <f t="shared" si="0"/>
        <v>4640</v>
      </c>
      <c r="H5" s="21">
        <f>SUM(H7:H12)</f>
        <v>1008</v>
      </c>
      <c r="I5" s="21">
        <f t="shared" si="0"/>
        <v>5375</v>
      </c>
      <c r="J5" s="21">
        <f t="shared" si="0"/>
        <v>872</v>
      </c>
      <c r="K5" s="21">
        <f t="shared" si="0"/>
        <v>900</v>
      </c>
      <c r="L5" s="21">
        <f t="shared" si="0"/>
        <v>2102</v>
      </c>
      <c r="M5" s="21">
        <f t="shared" si="0"/>
        <v>579</v>
      </c>
      <c r="N5" s="21">
        <f t="shared" si="0"/>
        <v>1472</v>
      </c>
      <c r="O5" s="11" t="s">
        <v>74</v>
      </c>
      <c r="P5" s="21">
        <f aca="true" t="shared" si="1" ref="P5:AF5">SUM(P7:P12)</f>
        <v>723</v>
      </c>
      <c r="Q5" s="21">
        <f>SUM(Q7:Q12)</f>
        <v>1274</v>
      </c>
      <c r="R5" s="21">
        <f t="shared" si="1"/>
        <v>147</v>
      </c>
      <c r="S5" s="21">
        <f t="shared" si="1"/>
        <v>847</v>
      </c>
      <c r="T5" s="21">
        <f t="shared" si="1"/>
        <v>67</v>
      </c>
      <c r="U5" s="21">
        <f t="shared" si="1"/>
        <v>504</v>
      </c>
      <c r="V5" s="21">
        <f t="shared" si="1"/>
        <v>348</v>
      </c>
      <c r="W5" s="21">
        <f t="shared" si="1"/>
        <v>270</v>
      </c>
      <c r="X5" s="21">
        <f t="shared" si="1"/>
        <v>109</v>
      </c>
      <c r="Y5" s="21">
        <f t="shared" si="1"/>
        <v>32</v>
      </c>
      <c r="Z5" s="21">
        <f t="shared" si="1"/>
        <v>1652</v>
      </c>
      <c r="AA5" s="21">
        <f>SUM(AA7:AA12)</f>
        <v>4047</v>
      </c>
      <c r="AB5" s="21">
        <f t="shared" si="1"/>
        <v>10026</v>
      </c>
      <c r="AC5" s="21">
        <f t="shared" si="1"/>
        <v>173</v>
      </c>
      <c r="AD5" s="21">
        <f t="shared" si="1"/>
        <v>52</v>
      </c>
      <c r="AE5" s="21">
        <f>SUM(AE7:AE12)</f>
        <v>314</v>
      </c>
      <c r="AF5" s="21">
        <f t="shared" si="1"/>
        <v>311</v>
      </c>
    </row>
    <row r="6" spans="1:32" s="13" customFormat="1" ht="46.5" customHeight="1">
      <c r="A6" s="11" t="s">
        <v>75</v>
      </c>
      <c r="B6" s="12"/>
      <c r="C6" s="2">
        <f>SUM(C7:C12)</f>
        <v>99.99999999999999</v>
      </c>
      <c r="D6" s="2">
        <f>IF(D5&gt;$B$5,999,IF($B$5=0,0,D5/$B$5*100))</f>
        <v>61.706404214028275</v>
      </c>
      <c r="E6" s="2">
        <f aca="true" t="shared" si="2" ref="E6:N6">IF(E5&gt;$B$5,999,IF($B$5=0,0,E5/$B$5*100))</f>
        <v>8.836983642916552</v>
      </c>
      <c r="F6" s="2">
        <f t="shared" si="2"/>
        <v>3.7311708714536547</v>
      </c>
      <c r="G6" s="2">
        <f t="shared" si="2"/>
        <v>10.719896497551058</v>
      </c>
      <c r="H6" s="2">
        <f t="shared" si="2"/>
        <v>2.3288051011921262</v>
      </c>
      <c r="I6" s="2">
        <f t="shared" si="2"/>
        <v>12.41798355050365</v>
      </c>
      <c r="J6" s="2">
        <f t="shared" si="2"/>
        <v>2.0146012383328715</v>
      </c>
      <c r="K6" s="2">
        <f t="shared" si="2"/>
        <v>2.079290268921542</v>
      </c>
      <c r="L6" s="2">
        <f t="shared" si="2"/>
        <v>4.856297939192311</v>
      </c>
      <c r="M6" s="2">
        <f t="shared" si="2"/>
        <v>1.3376767396728584</v>
      </c>
      <c r="N6" s="2">
        <f t="shared" si="2"/>
        <v>3.4007947509472323</v>
      </c>
      <c r="O6" s="11" t="s">
        <v>75</v>
      </c>
      <c r="P6" s="2">
        <f aca="true" t="shared" si="3" ref="P6:AF6">IF(P5&gt;$B$5,999,IF($B$5=0,0,P5/$B$5*100))</f>
        <v>1.670363182700305</v>
      </c>
      <c r="Q6" s="2">
        <f t="shared" si="3"/>
        <v>2.943350891784493</v>
      </c>
      <c r="R6" s="2">
        <f t="shared" si="3"/>
        <v>0.3396174105905184</v>
      </c>
      <c r="S6" s="2">
        <f t="shared" si="3"/>
        <v>1.956843175307273</v>
      </c>
      <c r="T6" s="2">
        <f t="shared" si="3"/>
        <v>0.15479160890860363</v>
      </c>
      <c r="U6" s="2">
        <f t="shared" si="3"/>
        <v>1.1644025505960631</v>
      </c>
      <c r="V6" s="2">
        <f t="shared" si="3"/>
        <v>0.8039922373163293</v>
      </c>
      <c r="W6" s="2">
        <f t="shared" si="3"/>
        <v>0.6237870806764624</v>
      </c>
      <c r="X6" s="2">
        <f t="shared" si="3"/>
        <v>0.25182515479160894</v>
      </c>
      <c r="Y6" s="2">
        <f t="shared" si="3"/>
        <v>0.07393032067276592</v>
      </c>
      <c r="Z6" s="2">
        <f t="shared" si="3"/>
        <v>3.8166528047315404</v>
      </c>
      <c r="AA6" s="2">
        <f>IF(AA5&gt;$B$5,999,IF($B$5=0,0,AA5/$B$5*100))</f>
        <v>9.349875242583865</v>
      </c>
      <c r="AB6" s="2">
        <f t="shared" si="3"/>
        <v>23.163293595785973</v>
      </c>
      <c r="AC6" s="2">
        <f t="shared" si="3"/>
        <v>0.3996857961371407</v>
      </c>
      <c r="AD6" s="2">
        <f t="shared" si="3"/>
        <v>0.12013677109324462</v>
      </c>
      <c r="AE6" s="2">
        <f t="shared" si="3"/>
        <v>0.7254412716015156</v>
      </c>
      <c r="AF6" s="2">
        <f t="shared" si="3"/>
        <v>0.7185103040384438</v>
      </c>
    </row>
    <row r="7" spans="1:32" s="13" customFormat="1" ht="49.5" customHeight="1">
      <c r="A7" s="11" t="s">
        <v>76</v>
      </c>
      <c r="B7" s="21">
        <f aca="true" t="shared" si="4" ref="B7:B12">SUM(D7,Z7:AF7)</f>
        <v>30163</v>
      </c>
      <c r="C7" s="2">
        <f aca="true" t="shared" si="5" ref="C7:C12">B7/$B$5*100</f>
        <v>69.68625820164495</v>
      </c>
      <c r="D7" s="21">
        <f aca="true" t="shared" si="6" ref="D7:D12">SUM(E7:N7,P7:Y7)</f>
        <v>17724</v>
      </c>
      <c r="E7" s="21">
        <v>1893</v>
      </c>
      <c r="F7" s="21">
        <v>430</v>
      </c>
      <c r="G7" s="21">
        <v>3762</v>
      </c>
      <c r="H7" s="21">
        <v>664</v>
      </c>
      <c r="I7" s="21">
        <v>4257</v>
      </c>
      <c r="J7" s="21">
        <v>565</v>
      </c>
      <c r="K7" s="21">
        <v>589</v>
      </c>
      <c r="L7" s="21">
        <v>1435</v>
      </c>
      <c r="M7" s="21">
        <v>389</v>
      </c>
      <c r="N7" s="21">
        <v>1048</v>
      </c>
      <c r="O7" s="11" t="s">
        <v>76</v>
      </c>
      <c r="P7" s="21">
        <v>518</v>
      </c>
      <c r="Q7" s="21">
        <v>959</v>
      </c>
      <c r="R7" s="21">
        <v>55</v>
      </c>
      <c r="S7" s="21">
        <v>632</v>
      </c>
      <c r="T7" s="21">
        <v>29</v>
      </c>
      <c r="U7" s="21">
        <v>275</v>
      </c>
      <c r="V7" s="21">
        <v>111</v>
      </c>
      <c r="W7" s="21">
        <v>88</v>
      </c>
      <c r="X7" s="21">
        <v>9</v>
      </c>
      <c r="Y7" s="21">
        <v>16</v>
      </c>
      <c r="Z7" s="21">
        <v>235</v>
      </c>
      <c r="AA7" s="21">
        <v>3904</v>
      </c>
      <c r="AB7" s="21">
        <v>7467</v>
      </c>
      <c r="AC7" s="21">
        <v>159</v>
      </c>
      <c r="AD7" s="21">
        <v>50</v>
      </c>
      <c r="AE7" s="21">
        <v>314</v>
      </c>
      <c r="AF7" s="21">
        <v>310</v>
      </c>
    </row>
    <row r="8" spans="1:32" s="13" customFormat="1" ht="49.5" customHeight="1">
      <c r="A8" s="11" t="s">
        <v>77</v>
      </c>
      <c r="B8" s="21">
        <f t="shared" si="4"/>
        <v>11590</v>
      </c>
      <c r="C8" s="2">
        <f t="shared" si="5"/>
        <v>26.776638018667402</v>
      </c>
      <c r="D8" s="21">
        <f t="shared" si="6"/>
        <v>8132</v>
      </c>
      <c r="E8" s="21">
        <v>1437</v>
      </c>
      <c r="F8" s="21">
        <v>1077</v>
      </c>
      <c r="G8" s="21">
        <v>839</v>
      </c>
      <c r="H8" s="21">
        <v>344</v>
      </c>
      <c r="I8" s="21">
        <v>1084</v>
      </c>
      <c r="J8" s="21">
        <v>282</v>
      </c>
      <c r="K8" s="21">
        <v>300</v>
      </c>
      <c r="L8" s="21">
        <v>663</v>
      </c>
      <c r="M8" s="21">
        <v>188</v>
      </c>
      <c r="N8" s="21">
        <v>420</v>
      </c>
      <c r="O8" s="11" t="s">
        <v>77</v>
      </c>
      <c r="P8" s="21">
        <v>203</v>
      </c>
      <c r="Q8" s="21">
        <v>311</v>
      </c>
      <c r="R8" s="21">
        <v>92</v>
      </c>
      <c r="S8" s="21">
        <v>209</v>
      </c>
      <c r="T8" s="21">
        <v>38</v>
      </c>
      <c r="U8" s="21">
        <v>164</v>
      </c>
      <c r="V8" s="21">
        <v>184</v>
      </c>
      <c r="W8" s="21">
        <v>181</v>
      </c>
      <c r="X8" s="21">
        <v>100</v>
      </c>
      <c r="Y8" s="21">
        <v>16</v>
      </c>
      <c r="Z8" s="21">
        <v>1033</v>
      </c>
      <c r="AA8" s="21">
        <v>83</v>
      </c>
      <c r="AB8" s="21">
        <v>2326</v>
      </c>
      <c r="AC8" s="21">
        <v>14</v>
      </c>
      <c r="AD8" s="21">
        <v>1</v>
      </c>
      <c r="AE8" s="21">
        <v>0</v>
      </c>
      <c r="AF8" s="21">
        <v>1</v>
      </c>
    </row>
    <row r="9" spans="1:32" s="13" customFormat="1" ht="49.5" customHeight="1">
      <c r="A9" s="11" t="s">
        <v>78</v>
      </c>
      <c r="B9" s="21">
        <f t="shared" si="4"/>
        <v>0</v>
      </c>
      <c r="C9" s="2">
        <f t="shared" si="5"/>
        <v>0</v>
      </c>
      <c r="D9" s="21">
        <f t="shared" si="6"/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11" t="s">
        <v>78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</row>
    <row r="10" spans="1:32" s="13" customFormat="1" ht="49.5" customHeight="1">
      <c r="A10" s="11" t="s">
        <v>310</v>
      </c>
      <c r="B10" s="21">
        <f t="shared" si="4"/>
        <v>419</v>
      </c>
      <c r="C10" s="2">
        <f t="shared" si="5"/>
        <v>0.9680251363090288</v>
      </c>
      <c r="D10" s="21">
        <f t="shared" si="6"/>
        <v>241</v>
      </c>
      <c r="E10" s="21">
        <v>118</v>
      </c>
      <c r="F10" s="21">
        <v>33</v>
      </c>
      <c r="G10" s="21">
        <v>24</v>
      </c>
      <c r="H10" s="21">
        <v>0</v>
      </c>
      <c r="I10" s="21">
        <v>26</v>
      </c>
      <c r="J10" s="21">
        <v>16</v>
      </c>
      <c r="K10" s="21">
        <v>5</v>
      </c>
      <c r="L10" s="21">
        <v>3</v>
      </c>
      <c r="M10" s="21">
        <v>1</v>
      </c>
      <c r="N10" s="21">
        <v>2</v>
      </c>
      <c r="O10" s="11" t="s">
        <v>311</v>
      </c>
      <c r="P10" s="21">
        <v>0</v>
      </c>
      <c r="Q10" s="21">
        <v>3</v>
      </c>
      <c r="R10" s="21">
        <v>0</v>
      </c>
      <c r="S10" s="21">
        <v>1</v>
      </c>
      <c r="T10" s="21">
        <v>0</v>
      </c>
      <c r="U10" s="21">
        <v>0</v>
      </c>
      <c r="V10" s="21">
        <v>9</v>
      </c>
      <c r="W10" s="21">
        <v>0</v>
      </c>
      <c r="X10" s="21">
        <v>0</v>
      </c>
      <c r="Y10" s="21">
        <v>0</v>
      </c>
      <c r="Z10" s="21">
        <v>48</v>
      </c>
      <c r="AA10" s="21">
        <v>56</v>
      </c>
      <c r="AB10" s="21">
        <v>73</v>
      </c>
      <c r="AC10" s="21">
        <v>0</v>
      </c>
      <c r="AD10" s="21">
        <v>1</v>
      </c>
      <c r="AE10" s="21">
        <v>0</v>
      </c>
      <c r="AF10" s="21">
        <v>0</v>
      </c>
    </row>
    <row r="11" spans="1:32" s="13" customFormat="1" ht="49.5" customHeight="1">
      <c r="A11" s="11" t="s">
        <v>79</v>
      </c>
      <c r="B11" s="21">
        <f t="shared" si="4"/>
        <v>0</v>
      </c>
      <c r="C11" s="2">
        <f t="shared" si="5"/>
        <v>0</v>
      </c>
      <c r="D11" s="21">
        <f t="shared" si="6"/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11" t="s">
        <v>79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</row>
    <row r="12" spans="1:32" s="13" customFormat="1" ht="49.5" customHeight="1" thickBot="1">
      <c r="A12" s="11" t="s">
        <v>80</v>
      </c>
      <c r="B12" s="21">
        <f t="shared" si="4"/>
        <v>1112</v>
      </c>
      <c r="C12" s="2">
        <f t="shared" si="5"/>
        <v>2.5690786433786155</v>
      </c>
      <c r="D12" s="21">
        <f t="shared" si="6"/>
        <v>612</v>
      </c>
      <c r="E12" s="21">
        <v>377</v>
      </c>
      <c r="F12" s="21">
        <v>75</v>
      </c>
      <c r="G12" s="21">
        <v>15</v>
      </c>
      <c r="H12" s="21">
        <v>0</v>
      </c>
      <c r="I12" s="21">
        <v>8</v>
      </c>
      <c r="J12" s="21">
        <v>9</v>
      </c>
      <c r="K12" s="21">
        <v>6</v>
      </c>
      <c r="L12" s="21">
        <v>1</v>
      </c>
      <c r="M12" s="21">
        <v>1</v>
      </c>
      <c r="N12" s="21">
        <v>2</v>
      </c>
      <c r="O12" s="11" t="s">
        <v>80</v>
      </c>
      <c r="P12" s="21">
        <v>2</v>
      </c>
      <c r="Q12" s="21">
        <v>1</v>
      </c>
      <c r="R12" s="21">
        <v>0</v>
      </c>
      <c r="S12" s="21">
        <v>5</v>
      </c>
      <c r="T12" s="21">
        <v>0</v>
      </c>
      <c r="U12" s="21">
        <v>65</v>
      </c>
      <c r="V12" s="21">
        <v>44</v>
      </c>
      <c r="W12" s="21">
        <v>1</v>
      </c>
      <c r="X12" s="21">
        <v>0</v>
      </c>
      <c r="Y12" s="21">
        <v>0</v>
      </c>
      <c r="Z12" s="21">
        <v>336</v>
      </c>
      <c r="AA12" s="21">
        <v>4</v>
      </c>
      <c r="AB12" s="21">
        <v>160</v>
      </c>
      <c r="AC12" s="21">
        <v>0</v>
      </c>
      <c r="AD12" s="21">
        <v>0</v>
      </c>
      <c r="AE12" s="21">
        <v>0</v>
      </c>
      <c r="AF12" s="21">
        <v>0</v>
      </c>
    </row>
    <row r="13" spans="1:32" s="6" customFormat="1" ht="22.5" customHeight="1">
      <c r="A13" s="113" t="s">
        <v>81</v>
      </c>
      <c r="B13" s="113"/>
      <c r="C13" s="113"/>
      <c r="D13" s="113"/>
      <c r="E13" s="113"/>
      <c r="F13" s="113"/>
      <c r="G13" s="113"/>
      <c r="H13" s="33"/>
      <c r="I13" s="22"/>
      <c r="J13" s="22"/>
      <c r="K13" s="22"/>
      <c r="L13" s="22"/>
      <c r="M13" s="22"/>
      <c r="N13" s="22"/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="13" customFormat="1" ht="144" customHeight="1">
      <c r="A14" s="13" t="s">
        <v>82</v>
      </c>
    </row>
    <row r="15" spans="1:32" s="13" customFormat="1" ht="11.25" customHeight="1">
      <c r="A15" s="95" t="s">
        <v>349</v>
      </c>
      <c r="B15" s="82"/>
      <c r="C15" s="82"/>
      <c r="D15" s="82"/>
      <c r="E15" s="82"/>
      <c r="F15" s="82"/>
      <c r="G15" s="82"/>
      <c r="H15" s="67" t="s">
        <v>350</v>
      </c>
      <c r="I15" s="82"/>
      <c r="J15" s="82"/>
      <c r="K15" s="82"/>
      <c r="L15" s="82"/>
      <c r="M15" s="82"/>
      <c r="N15" s="82"/>
      <c r="O15" s="67" t="s">
        <v>351</v>
      </c>
      <c r="P15" s="67"/>
      <c r="Q15" s="67"/>
      <c r="R15" s="67"/>
      <c r="S15" s="67"/>
      <c r="T15" s="67"/>
      <c r="U15" s="67"/>
      <c r="V15" s="67"/>
      <c r="W15" s="67"/>
      <c r="X15" s="67"/>
      <c r="Y15" s="67" t="s">
        <v>352</v>
      </c>
      <c r="Z15" s="67"/>
      <c r="AA15" s="67"/>
      <c r="AB15" s="67"/>
      <c r="AC15" s="67"/>
      <c r="AD15" s="67"/>
      <c r="AE15" s="67"/>
      <c r="AF15" s="67"/>
    </row>
  </sheetData>
  <sheetProtection/>
  <mergeCells count="25">
    <mergeCell ref="O1:W1"/>
    <mergeCell ref="A3:A4"/>
    <mergeCell ref="B3:B4"/>
    <mergeCell ref="A13:G13"/>
    <mergeCell ref="A2:G2"/>
    <mergeCell ref="P3:W3"/>
    <mergeCell ref="AD3:AD4"/>
    <mergeCell ref="AF3:AF4"/>
    <mergeCell ref="AE3:AE4"/>
    <mergeCell ref="O2:W2"/>
    <mergeCell ref="Z3:Z4"/>
    <mergeCell ref="AB3:AB4"/>
    <mergeCell ref="AC3:AC4"/>
    <mergeCell ref="O3:O4"/>
    <mergeCell ref="AA3:AA4"/>
    <mergeCell ref="Y15:AF15"/>
    <mergeCell ref="O15:X15"/>
    <mergeCell ref="H15:N15"/>
    <mergeCell ref="C3:C4"/>
    <mergeCell ref="H1:J1"/>
    <mergeCell ref="H3:N3"/>
    <mergeCell ref="D3:G3"/>
    <mergeCell ref="H2:M2"/>
    <mergeCell ref="A15:G15"/>
    <mergeCell ref="A1:G1"/>
  </mergeCells>
  <dataValidations count="1">
    <dataValidation type="whole" allowBlank="1" showInputMessage="1" showErrorMessage="1" errorTitle="嘿嘿！你粉混喔" error="數字必須素整數而且不得小於 0 也應該不會大於 50000000 吧" sqref="E7:N12 P7:AF12">
      <formula1>0</formula1>
      <formula2>50000000</formula2>
    </dataValidation>
  </dataValidations>
  <printOptions/>
  <pageMargins left="0" right="0" top="0" bottom="0" header="0" footer="0"/>
  <pageSetup fitToWidth="2" fitToHeight="1" horizontalDpi="600" verticalDpi="600" orientation="landscape" paperSize="9" scale="86" r:id="rId1"/>
  <colBreaks count="3" manualBreakCount="3">
    <brk id="7" max="65535" man="1"/>
    <brk id="14" max="65535" man="1"/>
    <brk id="23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Z20"/>
  <sheetViews>
    <sheetView zoomScaleSheetLayoutView="110" zoomScalePageLayoutView="0" workbookViewId="0" topLeftCell="A1">
      <selection activeCell="A18" sqref="A18:H18"/>
    </sheetView>
  </sheetViews>
  <sheetFormatPr defaultColWidth="11.00390625" defaultRowHeight="16.5"/>
  <cols>
    <col min="1" max="1" width="18.625" style="48" customWidth="1"/>
    <col min="2" max="2" width="8.375" style="49" customWidth="1"/>
    <col min="3" max="11" width="6.375" style="49" customWidth="1"/>
    <col min="12" max="12" width="10.00390625" style="49" customWidth="1"/>
    <col min="13" max="20" width="8.50390625" style="49" customWidth="1"/>
    <col min="21" max="21" width="18.625" style="48" customWidth="1"/>
    <col min="22" max="22" width="8.00390625" style="49" customWidth="1"/>
    <col min="23" max="30" width="6.875" style="49" customWidth="1"/>
    <col min="31" max="39" width="9.00390625" style="49" customWidth="1"/>
    <col min="40" max="40" width="18.625" style="49" customWidth="1"/>
    <col min="41" max="49" width="7.125" style="49" customWidth="1"/>
    <col min="50" max="50" width="9.375" style="49" customWidth="1"/>
    <col min="51" max="58" width="8.625" style="49" customWidth="1"/>
    <col min="59" max="59" width="18.625" style="49" customWidth="1"/>
    <col min="60" max="68" width="7.125" style="49" customWidth="1"/>
    <col min="69" max="69" width="9.375" style="49" customWidth="1"/>
    <col min="70" max="77" width="8.625" style="49" customWidth="1"/>
    <col min="78" max="16384" width="11.00390625" style="49" customWidth="1"/>
  </cols>
  <sheetData>
    <row r="1" spans="1:77" s="3" customFormat="1" ht="45" customHeight="1">
      <c r="A1" s="93" t="s">
        <v>313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63" t="s">
        <v>312</v>
      </c>
      <c r="M1" s="1"/>
      <c r="N1" s="1"/>
      <c r="O1" s="1"/>
      <c r="P1" s="1"/>
      <c r="Q1" s="1"/>
      <c r="R1" s="1"/>
      <c r="S1" s="1"/>
      <c r="T1" s="1"/>
      <c r="U1" s="68" t="s">
        <v>266</v>
      </c>
      <c r="V1" s="119"/>
      <c r="W1" s="119"/>
      <c r="X1" s="119"/>
      <c r="Y1" s="119"/>
      <c r="Z1" s="119"/>
      <c r="AA1" s="119"/>
      <c r="AB1" s="119"/>
      <c r="AC1" s="119"/>
      <c r="AD1" s="119"/>
      <c r="AE1" s="96" t="s">
        <v>246</v>
      </c>
      <c r="AF1" s="122"/>
      <c r="AG1" s="122"/>
      <c r="AH1" s="122"/>
      <c r="AI1" s="122"/>
      <c r="AJ1" s="1"/>
      <c r="AK1" s="1"/>
      <c r="AL1" s="1"/>
      <c r="AM1" s="1"/>
      <c r="AN1" s="80" t="s">
        <v>314</v>
      </c>
      <c r="AO1" s="121"/>
      <c r="AP1" s="121"/>
      <c r="AQ1" s="121"/>
      <c r="AR1" s="121"/>
      <c r="AS1" s="121"/>
      <c r="AT1" s="121"/>
      <c r="AU1" s="121"/>
      <c r="AV1" s="121"/>
      <c r="AW1" s="121"/>
      <c r="AX1" s="89" t="s">
        <v>315</v>
      </c>
      <c r="AY1" s="123"/>
      <c r="AZ1" s="123"/>
      <c r="BA1" s="1"/>
      <c r="BB1" s="1"/>
      <c r="BC1" s="1"/>
      <c r="BD1" s="1"/>
      <c r="BE1" s="1"/>
      <c r="BF1" s="1"/>
      <c r="BG1" s="80" t="s">
        <v>173</v>
      </c>
      <c r="BH1" s="121"/>
      <c r="BI1" s="121"/>
      <c r="BJ1" s="121"/>
      <c r="BK1" s="121"/>
      <c r="BL1" s="121"/>
      <c r="BM1" s="121"/>
      <c r="BN1" s="121"/>
      <c r="BO1" s="121"/>
      <c r="BP1" s="121"/>
      <c r="BQ1" s="89" t="s">
        <v>247</v>
      </c>
      <c r="BR1" s="123"/>
      <c r="BS1" s="123"/>
      <c r="BT1" s="1"/>
      <c r="BU1" s="1"/>
      <c r="BV1" s="1"/>
      <c r="BW1" s="1"/>
      <c r="BX1" s="1"/>
      <c r="BY1" s="1"/>
    </row>
    <row r="2" spans="2:77" s="6" customFormat="1" ht="13.5" customHeight="1" thickBot="1">
      <c r="B2" s="45"/>
      <c r="C2" s="45"/>
      <c r="D2" s="45"/>
      <c r="E2" s="45"/>
      <c r="F2" s="45"/>
      <c r="G2" s="45"/>
      <c r="H2" s="45"/>
      <c r="K2" s="45" t="s">
        <v>267</v>
      </c>
      <c r="L2" s="47" t="s">
        <v>330</v>
      </c>
      <c r="M2" s="20"/>
      <c r="N2" s="20"/>
      <c r="O2" s="20"/>
      <c r="P2" s="20"/>
      <c r="Q2" s="20"/>
      <c r="R2" s="20"/>
      <c r="S2" s="20"/>
      <c r="T2" s="44" t="s">
        <v>0</v>
      </c>
      <c r="V2" s="45"/>
      <c r="W2" s="45"/>
      <c r="X2" s="45"/>
      <c r="Y2" s="45"/>
      <c r="Z2" s="45"/>
      <c r="AA2" s="45"/>
      <c r="AD2" s="45" t="s">
        <v>267</v>
      </c>
      <c r="AE2" s="47" t="s">
        <v>330</v>
      </c>
      <c r="AF2" s="20"/>
      <c r="AG2" s="20"/>
      <c r="AH2" s="20"/>
      <c r="AI2" s="20"/>
      <c r="AJ2" s="20"/>
      <c r="AK2" s="20"/>
      <c r="AL2" s="20"/>
      <c r="AM2" s="44" t="s">
        <v>0</v>
      </c>
      <c r="AO2" s="58"/>
      <c r="AP2" s="58"/>
      <c r="AQ2" s="58"/>
      <c r="AR2" s="58"/>
      <c r="AS2" s="58"/>
      <c r="AT2" s="58"/>
      <c r="AW2" s="58" t="s">
        <v>10</v>
      </c>
      <c r="AX2" s="61" t="s">
        <v>330</v>
      </c>
      <c r="AY2" s="50"/>
      <c r="AZ2" s="50"/>
      <c r="BA2" s="50"/>
      <c r="BB2" s="50"/>
      <c r="BC2" s="50"/>
      <c r="BD2" s="50"/>
      <c r="BE2" s="50"/>
      <c r="BF2" s="50"/>
      <c r="BG2" s="47"/>
      <c r="BI2" s="20"/>
      <c r="BJ2" s="20"/>
      <c r="BK2" s="20"/>
      <c r="BL2" s="20"/>
      <c r="BP2" s="44" t="s">
        <v>267</v>
      </c>
      <c r="BQ2" s="20" t="s">
        <v>330</v>
      </c>
      <c r="BR2" s="20"/>
      <c r="BS2" s="20"/>
      <c r="BT2" s="20"/>
      <c r="BU2" s="20"/>
      <c r="BV2" s="20"/>
      <c r="BW2" s="20"/>
      <c r="BX2" s="20"/>
      <c r="BY2" s="4" t="s">
        <v>0</v>
      </c>
    </row>
    <row r="3" spans="1:77" s="7" customFormat="1" ht="24" customHeight="1">
      <c r="A3" s="72" t="s">
        <v>1</v>
      </c>
      <c r="B3" s="78" t="s">
        <v>2</v>
      </c>
      <c r="C3" s="76" t="s">
        <v>317</v>
      </c>
      <c r="D3" s="116"/>
      <c r="E3" s="116"/>
      <c r="F3" s="116"/>
      <c r="G3" s="116"/>
      <c r="H3" s="116"/>
      <c r="I3" s="116"/>
      <c r="J3" s="116"/>
      <c r="K3" s="117"/>
      <c r="L3" s="76" t="s">
        <v>268</v>
      </c>
      <c r="M3" s="116"/>
      <c r="N3" s="116"/>
      <c r="O3" s="116"/>
      <c r="P3" s="116"/>
      <c r="Q3" s="116"/>
      <c r="R3" s="116"/>
      <c r="S3" s="116"/>
      <c r="T3" s="117"/>
      <c r="U3" s="72" t="s">
        <v>1</v>
      </c>
      <c r="V3" s="74" t="s">
        <v>269</v>
      </c>
      <c r="W3" s="116"/>
      <c r="X3" s="116"/>
      <c r="Y3" s="116"/>
      <c r="Z3" s="116"/>
      <c r="AA3" s="116"/>
      <c r="AB3" s="116"/>
      <c r="AC3" s="116"/>
      <c r="AD3" s="117"/>
      <c r="AE3" s="76" t="s">
        <v>270</v>
      </c>
      <c r="AF3" s="116"/>
      <c r="AG3" s="116"/>
      <c r="AH3" s="116"/>
      <c r="AI3" s="116"/>
      <c r="AJ3" s="116"/>
      <c r="AK3" s="116"/>
      <c r="AL3" s="116"/>
      <c r="AM3" s="117"/>
      <c r="AN3" s="72" t="s">
        <v>1</v>
      </c>
      <c r="AO3" s="74" t="s">
        <v>271</v>
      </c>
      <c r="AP3" s="124"/>
      <c r="AQ3" s="124"/>
      <c r="AR3" s="124"/>
      <c r="AS3" s="124"/>
      <c r="AT3" s="124"/>
      <c r="AU3" s="124"/>
      <c r="AV3" s="124"/>
      <c r="AW3" s="125"/>
      <c r="AX3" s="76" t="s">
        <v>272</v>
      </c>
      <c r="AY3" s="116"/>
      <c r="AZ3" s="116"/>
      <c r="BA3" s="116"/>
      <c r="BB3" s="116"/>
      <c r="BC3" s="116"/>
      <c r="BD3" s="116"/>
      <c r="BE3" s="116"/>
      <c r="BF3" s="117"/>
      <c r="BG3" s="72" t="s">
        <v>1</v>
      </c>
      <c r="BH3" s="74" t="s">
        <v>273</v>
      </c>
      <c r="BI3" s="116"/>
      <c r="BJ3" s="116"/>
      <c r="BK3" s="116"/>
      <c r="BL3" s="116"/>
      <c r="BM3" s="116"/>
      <c r="BN3" s="116"/>
      <c r="BO3" s="116"/>
      <c r="BP3" s="117"/>
      <c r="BQ3" s="76" t="s">
        <v>274</v>
      </c>
      <c r="BR3" s="85"/>
      <c r="BS3" s="85"/>
      <c r="BT3" s="85"/>
      <c r="BU3" s="85"/>
      <c r="BV3" s="85"/>
      <c r="BW3" s="85"/>
      <c r="BX3" s="85"/>
      <c r="BY3" s="91"/>
    </row>
    <row r="4" spans="1:77" s="7" customFormat="1" ht="48" customHeight="1" thickBot="1">
      <c r="A4" s="73"/>
      <c r="B4" s="79"/>
      <c r="C4" s="9" t="s">
        <v>3</v>
      </c>
      <c r="D4" s="9" t="s">
        <v>252</v>
      </c>
      <c r="E4" s="36" t="s">
        <v>284</v>
      </c>
      <c r="F4" s="36" t="s">
        <v>285</v>
      </c>
      <c r="G4" s="36" t="s">
        <v>286</v>
      </c>
      <c r="H4" s="36" t="s">
        <v>287</v>
      </c>
      <c r="I4" s="40" t="s">
        <v>288</v>
      </c>
      <c r="J4" s="40" t="s">
        <v>289</v>
      </c>
      <c r="K4" s="36" t="s">
        <v>290</v>
      </c>
      <c r="L4" s="8" t="s">
        <v>3</v>
      </c>
      <c r="M4" s="10" t="s">
        <v>253</v>
      </c>
      <c r="N4" s="36" t="s">
        <v>284</v>
      </c>
      <c r="O4" s="36" t="s">
        <v>285</v>
      </c>
      <c r="P4" s="36" t="s">
        <v>286</v>
      </c>
      <c r="Q4" s="36" t="s">
        <v>287</v>
      </c>
      <c r="R4" s="40" t="s">
        <v>288</v>
      </c>
      <c r="S4" s="40" t="s">
        <v>289</v>
      </c>
      <c r="T4" s="36" t="s">
        <v>290</v>
      </c>
      <c r="U4" s="73"/>
      <c r="V4" s="9" t="s">
        <v>3</v>
      </c>
      <c r="W4" s="9" t="s">
        <v>252</v>
      </c>
      <c r="X4" s="36" t="s">
        <v>284</v>
      </c>
      <c r="Y4" s="36" t="s">
        <v>285</v>
      </c>
      <c r="Z4" s="36" t="s">
        <v>286</v>
      </c>
      <c r="AA4" s="36" t="s">
        <v>287</v>
      </c>
      <c r="AB4" s="40" t="s">
        <v>288</v>
      </c>
      <c r="AC4" s="40" t="s">
        <v>289</v>
      </c>
      <c r="AD4" s="36" t="s">
        <v>290</v>
      </c>
      <c r="AE4" s="8" t="s">
        <v>3</v>
      </c>
      <c r="AF4" s="10" t="s">
        <v>253</v>
      </c>
      <c r="AG4" s="36" t="s">
        <v>284</v>
      </c>
      <c r="AH4" s="36" t="s">
        <v>285</v>
      </c>
      <c r="AI4" s="36" t="s">
        <v>286</v>
      </c>
      <c r="AJ4" s="36" t="s">
        <v>287</v>
      </c>
      <c r="AK4" s="40" t="s">
        <v>288</v>
      </c>
      <c r="AL4" s="40" t="s">
        <v>289</v>
      </c>
      <c r="AM4" s="36" t="s">
        <v>290</v>
      </c>
      <c r="AN4" s="73"/>
      <c r="AO4" s="36" t="s">
        <v>254</v>
      </c>
      <c r="AP4" s="9" t="s">
        <v>253</v>
      </c>
      <c r="AQ4" s="36" t="s">
        <v>284</v>
      </c>
      <c r="AR4" s="36" t="s">
        <v>285</v>
      </c>
      <c r="AS4" s="36" t="s">
        <v>286</v>
      </c>
      <c r="AT4" s="36" t="s">
        <v>287</v>
      </c>
      <c r="AU4" s="40" t="s">
        <v>288</v>
      </c>
      <c r="AV4" s="40" t="s">
        <v>289</v>
      </c>
      <c r="AW4" s="36" t="s">
        <v>290</v>
      </c>
      <c r="AX4" s="8" t="s">
        <v>3</v>
      </c>
      <c r="AY4" s="8" t="s">
        <v>253</v>
      </c>
      <c r="AZ4" s="36" t="s">
        <v>284</v>
      </c>
      <c r="BA4" s="36" t="s">
        <v>285</v>
      </c>
      <c r="BB4" s="36" t="s">
        <v>286</v>
      </c>
      <c r="BC4" s="36" t="s">
        <v>287</v>
      </c>
      <c r="BD4" s="40" t="s">
        <v>288</v>
      </c>
      <c r="BE4" s="40" t="s">
        <v>289</v>
      </c>
      <c r="BF4" s="36" t="s">
        <v>290</v>
      </c>
      <c r="BG4" s="73"/>
      <c r="BH4" s="8" t="s">
        <v>256</v>
      </c>
      <c r="BI4" s="9" t="s">
        <v>253</v>
      </c>
      <c r="BJ4" s="36" t="s">
        <v>284</v>
      </c>
      <c r="BK4" s="36" t="s">
        <v>285</v>
      </c>
      <c r="BL4" s="36" t="s">
        <v>286</v>
      </c>
      <c r="BM4" s="36" t="s">
        <v>287</v>
      </c>
      <c r="BN4" s="40" t="s">
        <v>288</v>
      </c>
      <c r="BO4" s="40" t="s">
        <v>289</v>
      </c>
      <c r="BP4" s="36" t="s">
        <v>290</v>
      </c>
      <c r="BQ4" s="9" t="s">
        <v>3</v>
      </c>
      <c r="BR4" s="9" t="s">
        <v>253</v>
      </c>
      <c r="BS4" s="36" t="s">
        <v>284</v>
      </c>
      <c r="BT4" s="36" t="s">
        <v>285</v>
      </c>
      <c r="BU4" s="36" t="s">
        <v>286</v>
      </c>
      <c r="BV4" s="36" t="s">
        <v>287</v>
      </c>
      <c r="BW4" s="40" t="s">
        <v>288</v>
      </c>
      <c r="BX4" s="40" t="s">
        <v>289</v>
      </c>
      <c r="BY4" s="62" t="s">
        <v>290</v>
      </c>
    </row>
    <row r="5" spans="1:77" s="13" customFormat="1" ht="35.25" customHeight="1">
      <c r="A5" s="11" t="s">
        <v>257</v>
      </c>
      <c r="B5" s="21">
        <f aca="true" t="shared" si="0" ref="B5:T5">SUM(B6+B11)</f>
        <v>73399</v>
      </c>
      <c r="C5" s="21">
        <f t="shared" si="0"/>
        <v>181</v>
      </c>
      <c r="D5" s="21">
        <f t="shared" si="0"/>
        <v>159</v>
      </c>
      <c r="E5" s="21">
        <f t="shared" si="0"/>
        <v>0</v>
      </c>
      <c r="F5" s="21">
        <f>SUM(F6+F11)</f>
        <v>1</v>
      </c>
      <c r="G5" s="21">
        <f t="shared" si="0"/>
        <v>21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1852</v>
      </c>
      <c r="M5" s="21">
        <f t="shared" si="0"/>
        <v>1412</v>
      </c>
      <c r="N5" s="21">
        <f t="shared" si="0"/>
        <v>0</v>
      </c>
      <c r="O5" s="21">
        <f>SUM(O6+O11)</f>
        <v>109</v>
      </c>
      <c r="P5" s="21">
        <f t="shared" si="0"/>
        <v>331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11" t="s">
        <v>257</v>
      </c>
      <c r="V5" s="21">
        <f aca="true" t="shared" si="1" ref="V5:AM5">SUM(V6+V11)</f>
        <v>2206</v>
      </c>
      <c r="W5" s="21">
        <f t="shared" si="1"/>
        <v>1577</v>
      </c>
      <c r="X5" s="21">
        <f>SUM(X6+X11)</f>
        <v>0</v>
      </c>
      <c r="Y5" s="21">
        <f>SUM(Y6+Y11)</f>
        <v>156</v>
      </c>
      <c r="Z5" s="21">
        <f t="shared" si="1"/>
        <v>471</v>
      </c>
      <c r="AA5" s="21">
        <f t="shared" si="1"/>
        <v>2</v>
      </c>
      <c r="AB5" s="21">
        <f t="shared" si="1"/>
        <v>0</v>
      </c>
      <c r="AC5" s="21">
        <f t="shared" si="1"/>
        <v>0</v>
      </c>
      <c r="AD5" s="21">
        <f t="shared" si="1"/>
        <v>0</v>
      </c>
      <c r="AE5" s="21">
        <f t="shared" si="1"/>
        <v>2932</v>
      </c>
      <c r="AF5" s="21">
        <f t="shared" si="1"/>
        <v>2001</v>
      </c>
      <c r="AG5" s="21">
        <f t="shared" si="1"/>
        <v>36</v>
      </c>
      <c r="AH5" s="21">
        <f>SUM(AH6+AH11)</f>
        <v>170</v>
      </c>
      <c r="AI5" s="21">
        <f t="shared" si="1"/>
        <v>594</v>
      </c>
      <c r="AJ5" s="21">
        <f t="shared" si="1"/>
        <v>13</v>
      </c>
      <c r="AK5" s="21">
        <f t="shared" si="1"/>
        <v>33</v>
      </c>
      <c r="AL5" s="21">
        <f t="shared" si="1"/>
        <v>66</v>
      </c>
      <c r="AM5" s="21">
        <f t="shared" si="1"/>
        <v>19</v>
      </c>
      <c r="AN5" s="11" t="s">
        <v>257</v>
      </c>
      <c r="AO5" s="21">
        <f aca="true" t="shared" si="2" ref="AO5:BF5">SUM(AO6+AO11)</f>
        <v>9</v>
      </c>
      <c r="AP5" s="21">
        <f t="shared" si="2"/>
        <v>2</v>
      </c>
      <c r="AQ5" s="21">
        <f t="shared" si="2"/>
        <v>0</v>
      </c>
      <c r="AR5" s="21">
        <f>SUM(AR6+AR11)</f>
        <v>0</v>
      </c>
      <c r="AS5" s="21">
        <f t="shared" si="2"/>
        <v>7</v>
      </c>
      <c r="AT5" s="21">
        <f t="shared" si="2"/>
        <v>0</v>
      </c>
      <c r="AU5" s="21">
        <f t="shared" si="2"/>
        <v>0</v>
      </c>
      <c r="AV5" s="21">
        <f t="shared" si="2"/>
        <v>0</v>
      </c>
      <c r="AW5" s="21">
        <f t="shared" si="2"/>
        <v>0</v>
      </c>
      <c r="AX5" s="21">
        <f t="shared" si="2"/>
        <v>1813</v>
      </c>
      <c r="AY5" s="21">
        <f t="shared" si="2"/>
        <v>1228</v>
      </c>
      <c r="AZ5" s="21">
        <f t="shared" si="2"/>
        <v>64</v>
      </c>
      <c r="BA5" s="21">
        <f>SUM(BA6+BA11)</f>
        <v>132</v>
      </c>
      <c r="BB5" s="21">
        <f t="shared" si="2"/>
        <v>385</v>
      </c>
      <c r="BC5" s="21">
        <f t="shared" si="2"/>
        <v>3</v>
      </c>
      <c r="BD5" s="21">
        <f t="shared" si="2"/>
        <v>1</v>
      </c>
      <c r="BE5" s="21">
        <f t="shared" si="2"/>
        <v>0</v>
      </c>
      <c r="BF5" s="21">
        <f t="shared" si="2"/>
        <v>0</v>
      </c>
      <c r="BG5" s="11" t="s">
        <v>257</v>
      </c>
      <c r="BH5" s="21">
        <f aca="true" t="shared" si="3" ref="BH5:BY5">SUM(BH6+BH11)</f>
        <v>360</v>
      </c>
      <c r="BI5" s="21">
        <f t="shared" si="3"/>
        <v>241</v>
      </c>
      <c r="BJ5" s="21">
        <f t="shared" si="3"/>
        <v>8</v>
      </c>
      <c r="BK5" s="21">
        <f>SUM(BK6+BK11)</f>
        <v>30</v>
      </c>
      <c r="BL5" s="21">
        <f t="shared" si="3"/>
        <v>81</v>
      </c>
      <c r="BM5" s="21">
        <f t="shared" si="3"/>
        <v>0</v>
      </c>
      <c r="BN5" s="21">
        <f t="shared" si="3"/>
        <v>0</v>
      </c>
      <c r="BO5" s="21">
        <f t="shared" si="3"/>
        <v>0</v>
      </c>
      <c r="BP5" s="21">
        <f t="shared" si="3"/>
        <v>0</v>
      </c>
      <c r="BQ5" s="21">
        <f t="shared" si="3"/>
        <v>64046</v>
      </c>
      <c r="BR5" s="21">
        <f t="shared" si="3"/>
        <v>41290</v>
      </c>
      <c r="BS5" s="21">
        <f t="shared" si="3"/>
        <v>944</v>
      </c>
      <c r="BT5" s="21">
        <f>SUM(BT6+BT11)</f>
        <v>2453</v>
      </c>
      <c r="BU5" s="21">
        <f t="shared" si="3"/>
        <v>16931</v>
      </c>
      <c r="BV5" s="21">
        <f t="shared" si="3"/>
        <v>538</v>
      </c>
      <c r="BW5" s="21">
        <f t="shared" si="3"/>
        <v>807</v>
      </c>
      <c r="BX5" s="21">
        <f t="shared" si="3"/>
        <v>398</v>
      </c>
      <c r="BY5" s="21">
        <f t="shared" si="3"/>
        <v>685</v>
      </c>
    </row>
    <row r="6" spans="1:77" s="13" customFormat="1" ht="45" customHeight="1">
      <c r="A6" s="11" t="s">
        <v>258</v>
      </c>
      <c r="B6" s="21">
        <f aca="true" t="shared" si="4" ref="B6:T6">SUM(B7:B10)</f>
        <v>72299</v>
      </c>
      <c r="C6" s="21">
        <f t="shared" si="4"/>
        <v>135</v>
      </c>
      <c r="D6" s="21">
        <f t="shared" si="4"/>
        <v>117</v>
      </c>
      <c r="E6" s="21">
        <f t="shared" si="4"/>
        <v>0</v>
      </c>
      <c r="F6" s="21">
        <f>SUM(F7:F10)</f>
        <v>1</v>
      </c>
      <c r="G6" s="21">
        <f t="shared" si="4"/>
        <v>17</v>
      </c>
      <c r="H6" s="21">
        <f t="shared" si="4"/>
        <v>0</v>
      </c>
      <c r="I6" s="21">
        <f t="shared" si="4"/>
        <v>0</v>
      </c>
      <c r="J6" s="21">
        <f t="shared" si="4"/>
        <v>0</v>
      </c>
      <c r="K6" s="21">
        <f t="shared" si="4"/>
        <v>0</v>
      </c>
      <c r="L6" s="21">
        <f t="shared" si="4"/>
        <v>1816</v>
      </c>
      <c r="M6" s="21">
        <f t="shared" si="4"/>
        <v>1389</v>
      </c>
      <c r="N6" s="21">
        <f t="shared" si="4"/>
        <v>0</v>
      </c>
      <c r="O6" s="21">
        <f>SUM(O7:O10)</f>
        <v>109</v>
      </c>
      <c r="P6" s="21">
        <f t="shared" si="4"/>
        <v>318</v>
      </c>
      <c r="Q6" s="21">
        <f t="shared" si="4"/>
        <v>0</v>
      </c>
      <c r="R6" s="21">
        <f t="shared" si="4"/>
        <v>0</v>
      </c>
      <c r="S6" s="21">
        <f t="shared" si="4"/>
        <v>0</v>
      </c>
      <c r="T6" s="21">
        <f t="shared" si="4"/>
        <v>0</v>
      </c>
      <c r="U6" s="11" t="s">
        <v>258</v>
      </c>
      <c r="V6" s="21">
        <f aca="true" t="shared" si="5" ref="V6:AM6">SUM(V7:V10)</f>
        <v>2145</v>
      </c>
      <c r="W6" s="21">
        <f t="shared" si="5"/>
        <v>1530</v>
      </c>
      <c r="X6" s="21">
        <f>SUM(X7:X10)</f>
        <v>0</v>
      </c>
      <c r="Y6" s="21">
        <f>SUM(Y7:Y10)</f>
        <v>155</v>
      </c>
      <c r="Z6" s="21">
        <f t="shared" si="5"/>
        <v>458</v>
      </c>
      <c r="AA6" s="21">
        <f t="shared" si="5"/>
        <v>2</v>
      </c>
      <c r="AB6" s="21">
        <f t="shared" si="5"/>
        <v>0</v>
      </c>
      <c r="AC6" s="21">
        <f t="shared" si="5"/>
        <v>0</v>
      </c>
      <c r="AD6" s="21">
        <f t="shared" si="5"/>
        <v>0</v>
      </c>
      <c r="AE6" s="21">
        <f t="shared" si="5"/>
        <v>2827</v>
      </c>
      <c r="AF6" s="21">
        <f t="shared" si="5"/>
        <v>1914</v>
      </c>
      <c r="AG6" s="21">
        <f t="shared" si="5"/>
        <v>32</v>
      </c>
      <c r="AH6" s="21">
        <f>SUM(AH7:AH10)</f>
        <v>167</v>
      </c>
      <c r="AI6" s="21">
        <f t="shared" si="5"/>
        <v>583</v>
      </c>
      <c r="AJ6" s="21">
        <f t="shared" si="5"/>
        <v>13</v>
      </c>
      <c r="AK6" s="21">
        <f t="shared" si="5"/>
        <v>33</v>
      </c>
      <c r="AL6" s="21">
        <f t="shared" si="5"/>
        <v>66</v>
      </c>
      <c r="AM6" s="21">
        <f t="shared" si="5"/>
        <v>19</v>
      </c>
      <c r="AN6" s="11" t="s">
        <v>258</v>
      </c>
      <c r="AO6" s="21">
        <f aca="true" t="shared" si="6" ref="AO6:BF6">SUM(AO7:AO10)</f>
        <v>9</v>
      </c>
      <c r="AP6" s="21">
        <f t="shared" si="6"/>
        <v>2</v>
      </c>
      <c r="AQ6" s="21">
        <f t="shared" si="6"/>
        <v>0</v>
      </c>
      <c r="AR6" s="21">
        <f>SUM(AR7:AR10)</f>
        <v>0</v>
      </c>
      <c r="AS6" s="21">
        <f t="shared" si="6"/>
        <v>7</v>
      </c>
      <c r="AT6" s="21">
        <f t="shared" si="6"/>
        <v>0</v>
      </c>
      <c r="AU6" s="21">
        <f t="shared" si="6"/>
        <v>0</v>
      </c>
      <c r="AV6" s="21">
        <f t="shared" si="6"/>
        <v>0</v>
      </c>
      <c r="AW6" s="21">
        <f t="shared" si="6"/>
        <v>0</v>
      </c>
      <c r="AX6" s="21">
        <f t="shared" si="6"/>
        <v>1762</v>
      </c>
      <c r="AY6" s="21">
        <f t="shared" si="6"/>
        <v>1188</v>
      </c>
      <c r="AZ6" s="21">
        <f t="shared" si="6"/>
        <v>63</v>
      </c>
      <c r="BA6" s="21">
        <f>SUM(BA7:BA10)</f>
        <v>132</v>
      </c>
      <c r="BB6" s="21">
        <f t="shared" si="6"/>
        <v>375</v>
      </c>
      <c r="BC6" s="21">
        <f t="shared" si="6"/>
        <v>3</v>
      </c>
      <c r="BD6" s="21">
        <f t="shared" si="6"/>
        <v>1</v>
      </c>
      <c r="BE6" s="21">
        <f t="shared" si="6"/>
        <v>0</v>
      </c>
      <c r="BF6" s="21">
        <f t="shared" si="6"/>
        <v>0</v>
      </c>
      <c r="BG6" s="11" t="s">
        <v>258</v>
      </c>
      <c r="BH6" s="21">
        <f aca="true" t="shared" si="7" ref="BH6:BY6">SUM(BH7:BH10)</f>
        <v>331</v>
      </c>
      <c r="BI6" s="21">
        <f t="shared" si="7"/>
        <v>219</v>
      </c>
      <c r="BJ6" s="21">
        <f t="shared" si="7"/>
        <v>8</v>
      </c>
      <c r="BK6" s="21">
        <f>SUM(BK7:BK10)</f>
        <v>30</v>
      </c>
      <c r="BL6" s="21">
        <f t="shared" si="7"/>
        <v>74</v>
      </c>
      <c r="BM6" s="21">
        <f t="shared" si="7"/>
        <v>0</v>
      </c>
      <c r="BN6" s="21">
        <f t="shared" si="7"/>
        <v>0</v>
      </c>
      <c r="BO6" s="21">
        <f t="shared" si="7"/>
        <v>0</v>
      </c>
      <c r="BP6" s="21">
        <f t="shared" si="7"/>
        <v>0</v>
      </c>
      <c r="BQ6" s="21">
        <f t="shared" si="7"/>
        <v>63274</v>
      </c>
      <c r="BR6" s="21">
        <f t="shared" si="7"/>
        <v>40720</v>
      </c>
      <c r="BS6" s="21">
        <f t="shared" si="7"/>
        <v>928</v>
      </c>
      <c r="BT6" s="21">
        <f>SUM(BT7:BT10)</f>
        <v>2426</v>
      </c>
      <c r="BU6" s="21">
        <f t="shared" si="7"/>
        <v>16809</v>
      </c>
      <c r="BV6" s="21">
        <f t="shared" si="7"/>
        <v>528</v>
      </c>
      <c r="BW6" s="21">
        <f t="shared" si="7"/>
        <v>795</v>
      </c>
      <c r="BX6" s="21">
        <f t="shared" si="7"/>
        <v>396</v>
      </c>
      <c r="BY6" s="21">
        <f t="shared" si="7"/>
        <v>672</v>
      </c>
    </row>
    <row r="7" spans="1:77" s="13" customFormat="1" ht="36" customHeight="1">
      <c r="A7" s="11" t="s">
        <v>275</v>
      </c>
      <c r="B7" s="21">
        <f>SUM(C7+L7+V7+AE7+AO7+AX7+BH7+BQ7)</f>
        <v>6743</v>
      </c>
      <c r="C7" s="21">
        <f>SUM(D7:K7)</f>
        <v>17</v>
      </c>
      <c r="D7" s="21">
        <v>15</v>
      </c>
      <c r="E7" s="21">
        <v>0</v>
      </c>
      <c r="F7" s="21">
        <v>0</v>
      </c>
      <c r="G7" s="21">
        <v>2</v>
      </c>
      <c r="H7" s="21">
        <v>0</v>
      </c>
      <c r="I7" s="21">
        <v>0</v>
      </c>
      <c r="J7" s="21">
        <v>0</v>
      </c>
      <c r="K7" s="21">
        <v>0</v>
      </c>
      <c r="L7" s="21">
        <f>SUM(M7:T7)</f>
        <v>121</v>
      </c>
      <c r="M7" s="21">
        <v>109</v>
      </c>
      <c r="N7" s="21">
        <v>0</v>
      </c>
      <c r="O7" s="21">
        <v>7</v>
      </c>
      <c r="P7" s="21">
        <v>5</v>
      </c>
      <c r="Q7" s="21">
        <v>0</v>
      </c>
      <c r="R7" s="21">
        <v>0</v>
      </c>
      <c r="S7" s="21">
        <v>0</v>
      </c>
      <c r="T7" s="21">
        <v>0</v>
      </c>
      <c r="U7" s="11" t="s">
        <v>275</v>
      </c>
      <c r="V7" s="21">
        <f>SUM(W7:AD7)</f>
        <v>202</v>
      </c>
      <c r="W7" s="21">
        <v>178</v>
      </c>
      <c r="X7" s="21">
        <v>0</v>
      </c>
      <c r="Y7" s="21">
        <v>15</v>
      </c>
      <c r="Z7" s="21">
        <v>9</v>
      </c>
      <c r="AA7" s="21">
        <v>0</v>
      </c>
      <c r="AB7" s="21">
        <v>0</v>
      </c>
      <c r="AC7" s="21">
        <v>0</v>
      </c>
      <c r="AD7" s="21">
        <v>0</v>
      </c>
      <c r="AE7" s="21">
        <f>SUM(AF7:AM7)</f>
        <v>245</v>
      </c>
      <c r="AF7" s="21">
        <v>191</v>
      </c>
      <c r="AG7" s="21">
        <v>2</v>
      </c>
      <c r="AH7" s="21">
        <v>16</v>
      </c>
      <c r="AI7" s="21">
        <v>31</v>
      </c>
      <c r="AJ7" s="21">
        <v>1</v>
      </c>
      <c r="AK7" s="21">
        <v>3</v>
      </c>
      <c r="AL7" s="21">
        <v>0</v>
      </c>
      <c r="AM7" s="21">
        <v>1</v>
      </c>
      <c r="AN7" s="11" t="s">
        <v>275</v>
      </c>
      <c r="AO7" s="21">
        <f>SUM(AP7:AW7)</f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f>SUM(AY7:BF7)</f>
        <v>150</v>
      </c>
      <c r="AY7" s="21">
        <v>132</v>
      </c>
      <c r="AZ7" s="21">
        <v>1</v>
      </c>
      <c r="BA7" s="21">
        <v>3</v>
      </c>
      <c r="BB7" s="21">
        <v>14</v>
      </c>
      <c r="BC7" s="21">
        <v>0</v>
      </c>
      <c r="BD7" s="21">
        <v>0</v>
      </c>
      <c r="BE7" s="21">
        <v>0</v>
      </c>
      <c r="BF7" s="21">
        <v>0</v>
      </c>
      <c r="BG7" s="11" t="s">
        <v>275</v>
      </c>
      <c r="BH7" s="21">
        <f>SUM(BI7:BP7)</f>
        <v>171</v>
      </c>
      <c r="BI7" s="21">
        <v>102</v>
      </c>
      <c r="BJ7" s="21">
        <v>5</v>
      </c>
      <c r="BK7" s="21">
        <v>25</v>
      </c>
      <c r="BL7" s="21">
        <v>39</v>
      </c>
      <c r="BM7" s="21">
        <v>0</v>
      </c>
      <c r="BN7" s="21">
        <v>0</v>
      </c>
      <c r="BO7" s="21">
        <v>0</v>
      </c>
      <c r="BP7" s="21">
        <v>0</v>
      </c>
      <c r="BQ7" s="21">
        <f>SUM(BR7:BY7)</f>
        <v>5837</v>
      </c>
      <c r="BR7" s="21">
        <v>4512</v>
      </c>
      <c r="BS7" s="21">
        <v>135</v>
      </c>
      <c r="BT7" s="21">
        <v>324</v>
      </c>
      <c r="BU7" s="21">
        <v>699</v>
      </c>
      <c r="BV7" s="21">
        <v>32</v>
      </c>
      <c r="BW7" s="21">
        <v>109</v>
      </c>
      <c r="BX7" s="21">
        <v>9</v>
      </c>
      <c r="BY7" s="21">
        <v>17</v>
      </c>
    </row>
    <row r="8" spans="1:77" s="13" customFormat="1" ht="36" customHeight="1">
      <c r="A8" s="11" t="s">
        <v>276</v>
      </c>
      <c r="B8" s="21">
        <f>SUM(C8+L8+V8+AE8+AO8+AX8+BH8+BQ8)</f>
        <v>29767</v>
      </c>
      <c r="C8" s="21">
        <f>SUM(D8:K8)</f>
        <v>68</v>
      </c>
      <c r="D8" s="21">
        <v>62</v>
      </c>
      <c r="E8" s="21">
        <v>0</v>
      </c>
      <c r="F8" s="21">
        <v>1</v>
      </c>
      <c r="G8" s="21">
        <v>5</v>
      </c>
      <c r="H8" s="21">
        <v>0</v>
      </c>
      <c r="I8" s="21">
        <v>0</v>
      </c>
      <c r="J8" s="21">
        <v>0</v>
      </c>
      <c r="K8" s="21">
        <v>0</v>
      </c>
      <c r="L8" s="21">
        <f>SUM(M8:T8)</f>
        <v>1091</v>
      </c>
      <c r="M8" s="21">
        <v>906</v>
      </c>
      <c r="N8" s="21">
        <v>0</v>
      </c>
      <c r="O8" s="21">
        <v>82</v>
      </c>
      <c r="P8" s="21">
        <v>103</v>
      </c>
      <c r="Q8" s="21">
        <v>0</v>
      </c>
      <c r="R8" s="21">
        <v>0</v>
      </c>
      <c r="S8" s="21">
        <v>0</v>
      </c>
      <c r="T8" s="21">
        <v>0</v>
      </c>
      <c r="U8" s="11" t="s">
        <v>276</v>
      </c>
      <c r="V8" s="21">
        <f>SUM(W8:AD8)</f>
        <v>1112</v>
      </c>
      <c r="W8" s="21">
        <v>906</v>
      </c>
      <c r="X8" s="21">
        <v>0</v>
      </c>
      <c r="Y8" s="21">
        <v>82</v>
      </c>
      <c r="Z8" s="21">
        <v>124</v>
      </c>
      <c r="AA8" s="21">
        <v>0</v>
      </c>
      <c r="AB8" s="21">
        <v>0</v>
      </c>
      <c r="AC8" s="21">
        <v>0</v>
      </c>
      <c r="AD8" s="21">
        <v>0</v>
      </c>
      <c r="AE8" s="21">
        <f>SUM(AF8:AM8)</f>
        <v>1400</v>
      </c>
      <c r="AF8" s="21">
        <v>1086</v>
      </c>
      <c r="AG8" s="21">
        <v>23</v>
      </c>
      <c r="AH8" s="21">
        <v>66</v>
      </c>
      <c r="AI8" s="21">
        <v>205</v>
      </c>
      <c r="AJ8" s="21">
        <v>0</v>
      </c>
      <c r="AK8" s="21">
        <v>7</v>
      </c>
      <c r="AL8" s="21">
        <v>7</v>
      </c>
      <c r="AM8" s="21">
        <v>6</v>
      </c>
      <c r="AN8" s="11" t="s">
        <v>276</v>
      </c>
      <c r="AO8" s="21">
        <f>SUM(AP8:AW8)</f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f>SUM(AY8:BF8)</f>
        <v>652</v>
      </c>
      <c r="AY8" s="21">
        <v>551</v>
      </c>
      <c r="AZ8" s="21">
        <v>7</v>
      </c>
      <c r="BA8" s="21">
        <v>27</v>
      </c>
      <c r="BB8" s="21">
        <v>67</v>
      </c>
      <c r="BC8" s="21">
        <v>0</v>
      </c>
      <c r="BD8" s="21">
        <v>0</v>
      </c>
      <c r="BE8" s="21">
        <v>0</v>
      </c>
      <c r="BF8" s="21">
        <v>0</v>
      </c>
      <c r="BG8" s="11" t="s">
        <v>276</v>
      </c>
      <c r="BH8" s="21">
        <f>SUM(BI8:BP8)</f>
        <v>93</v>
      </c>
      <c r="BI8" s="21">
        <v>71</v>
      </c>
      <c r="BJ8" s="21">
        <v>3</v>
      </c>
      <c r="BK8" s="21">
        <v>4</v>
      </c>
      <c r="BL8" s="21">
        <v>15</v>
      </c>
      <c r="BM8" s="21">
        <v>0</v>
      </c>
      <c r="BN8" s="21">
        <v>0</v>
      </c>
      <c r="BO8" s="21">
        <v>0</v>
      </c>
      <c r="BP8" s="21">
        <v>0</v>
      </c>
      <c r="BQ8" s="21">
        <f>SUM(BR8:BY8)</f>
        <v>25351</v>
      </c>
      <c r="BR8" s="21">
        <v>17988</v>
      </c>
      <c r="BS8" s="21">
        <v>649</v>
      </c>
      <c r="BT8" s="21">
        <v>828</v>
      </c>
      <c r="BU8" s="21">
        <v>5598</v>
      </c>
      <c r="BV8" s="21">
        <v>22</v>
      </c>
      <c r="BW8" s="21">
        <v>76</v>
      </c>
      <c r="BX8" s="21">
        <v>19</v>
      </c>
      <c r="BY8" s="21">
        <v>171</v>
      </c>
    </row>
    <row r="9" spans="1:77" s="13" customFormat="1" ht="36" customHeight="1">
      <c r="A9" s="11" t="s">
        <v>83</v>
      </c>
      <c r="B9" s="21">
        <f>SUM(C9+L9+V9+AE9+AO9+AX9+BH9+BQ9)</f>
        <v>31150</v>
      </c>
      <c r="C9" s="21">
        <f>SUM(D9:K9)</f>
        <v>48</v>
      </c>
      <c r="D9" s="21">
        <v>38</v>
      </c>
      <c r="E9" s="21">
        <v>0</v>
      </c>
      <c r="F9" s="21">
        <v>0</v>
      </c>
      <c r="G9" s="21">
        <v>10</v>
      </c>
      <c r="H9" s="21">
        <v>0</v>
      </c>
      <c r="I9" s="21">
        <v>0</v>
      </c>
      <c r="J9" s="21">
        <v>0</v>
      </c>
      <c r="K9" s="21">
        <v>0</v>
      </c>
      <c r="L9" s="21">
        <f>SUM(M9:T9)</f>
        <v>527</v>
      </c>
      <c r="M9" s="21">
        <v>310</v>
      </c>
      <c r="N9" s="21">
        <v>0</v>
      </c>
      <c r="O9" s="21">
        <v>20</v>
      </c>
      <c r="P9" s="21">
        <v>197</v>
      </c>
      <c r="Q9" s="21">
        <v>0</v>
      </c>
      <c r="R9" s="21">
        <v>0</v>
      </c>
      <c r="S9" s="21">
        <v>0</v>
      </c>
      <c r="T9" s="21">
        <v>0</v>
      </c>
      <c r="U9" s="11" t="s">
        <v>83</v>
      </c>
      <c r="V9" s="21">
        <f>SUM(W9:AD9)</f>
        <v>754</v>
      </c>
      <c r="W9" s="21">
        <v>398</v>
      </c>
      <c r="X9" s="21">
        <v>0</v>
      </c>
      <c r="Y9" s="21">
        <v>58</v>
      </c>
      <c r="Z9" s="21">
        <v>298</v>
      </c>
      <c r="AA9" s="21">
        <v>0</v>
      </c>
      <c r="AB9" s="21">
        <v>0</v>
      </c>
      <c r="AC9" s="21">
        <v>0</v>
      </c>
      <c r="AD9" s="21">
        <v>0</v>
      </c>
      <c r="AE9" s="21">
        <f>SUM(AF9:AM9)</f>
        <v>1182</v>
      </c>
      <c r="AF9" s="21">
        <v>637</v>
      </c>
      <c r="AG9" s="21">
        <v>7</v>
      </c>
      <c r="AH9" s="21">
        <v>85</v>
      </c>
      <c r="AI9" s="21">
        <v>347</v>
      </c>
      <c r="AJ9" s="21">
        <v>12</v>
      </c>
      <c r="AK9" s="21">
        <v>23</v>
      </c>
      <c r="AL9" s="21">
        <v>59</v>
      </c>
      <c r="AM9" s="21">
        <v>12</v>
      </c>
      <c r="AN9" s="11" t="s">
        <v>83</v>
      </c>
      <c r="AO9" s="21">
        <f>SUM(AP9:AW9)</f>
        <v>9</v>
      </c>
      <c r="AP9" s="21">
        <v>2</v>
      </c>
      <c r="AQ9" s="21">
        <v>0</v>
      </c>
      <c r="AR9" s="21">
        <v>0</v>
      </c>
      <c r="AS9" s="21">
        <v>7</v>
      </c>
      <c r="AT9" s="21">
        <v>0</v>
      </c>
      <c r="AU9" s="21">
        <v>0</v>
      </c>
      <c r="AV9" s="21">
        <v>0</v>
      </c>
      <c r="AW9" s="21">
        <v>0</v>
      </c>
      <c r="AX9" s="21">
        <f>SUM(AY9:BF9)</f>
        <v>770</v>
      </c>
      <c r="AY9" s="21">
        <v>460</v>
      </c>
      <c r="AZ9" s="21">
        <v>5</v>
      </c>
      <c r="BA9" s="21">
        <v>97</v>
      </c>
      <c r="BB9" s="21">
        <v>207</v>
      </c>
      <c r="BC9" s="21">
        <v>0</v>
      </c>
      <c r="BD9" s="21">
        <v>1</v>
      </c>
      <c r="BE9" s="21">
        <v>0</v>
      </c>
      <c r="BF9" s="21">
        <v>0</v>
      </c>
      <c r="BG9" s="11" t="s">
        <v>83</v>
      </c>
      <c r="BH9" s="21">
        <f>SUM(BI9:BP9)</f>
        <v>65</v>
      </c>
      <c r="BI9" s="21">
        <v>45</v>
      </c>
      <c r="BJ9" s="21">
        <v>0</v>
      </c>
      <c r="BK9" s="21">
        <v>1</v>
      </c>
      <c r="BL9" s="21">
        <v>19</v>
      </c>
      <c r="BM9" s="21">
        <v>0</v>
      </c>
      <c r="BN9" s="21">
        <v>0</v>
      </c>
      <c r="BO9" s="21">
        <v>0</v>
      </c>
      <c r="BP9" s="21">
        <v>0</v>
      </c>
      <c r="BQ9" s="21">
        <f>SUM(BR9:BY9)</f>
        <v>27795</v>
      </c>
      <c r="BR9" s="21">
        <v>16142</v>
      </c>
      <c r="BS9" s="21">
        <v>105</v>
      </c>
      <c r="BT9" s="21">
        <v>1098</v>
      </c>
      <c r="BU9" s="21">
        <v>8730</v>
      </c>
      <c r="BV9" s="21">
        <v>267</v>
      </c>
      <c r="BW9" s="21">
        <v>602</v>
      </c>
      <c r="BX9" s="21">
        <v>367</v>
      </c>
      <c r="BY9" s="21">
        <v>484</v>
      </c>
    </row>
    <row r="10" spans="1:77" s="13" customFormat="1" ht="36" customHeight="1">
      <c r="A10" s="11" t="s">
        <v>277</v>
      </c>
      <c r="B10" s="21">
        <f>SUM(C10+L10+V10+AE10+AO10+AX10+BH10+BQ10)</f>
        <v>4639</v>
      </c>
      <c r="C10" s="21">
        <f>SUM(D10:K10)</f>
        <v>2</v>
      </c>
      <c r="D10" s="21">
        <v>2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f>SUM(M10:T10)</f>
        <v>77</v>
      </c>
      <c r="M10" s="21">
        <v>64</v>
      </c>
      <c r="N10" s="21">
        <v>0</v>
      </c>
      <c r="O10" s="21">
        <v>0</v>
      </c>
      <c r="P10" s="21">
        <v>13</v>
      </c>
      <c r="Q10" s="21">
        <v>0</v>
      </c>
      <c r="R10" s="21">
        <v>0</v>
      </c>
      <c r="S10" s="21">
        <v>0</v>
      </c>
      <c r="T10" s="21">
        <v>0</v>
      </c>
      <c r="U10" s="11" t="s">
        <v>277</v>
      </c>
      <c r="V10" s="21">
        <f>SUM(W10:AD10)</f>
        <v>77</v>
      </c>
      <c r="W10" s="21">
        <v>48</v>
      </c>
      <c r="X10" s="21">
        <v>0</v>
      </c>
      <c r="Y10" s="21">
        <v>0</v>
      </c>
      <c r="Z10" s="21">
        <v>27</v>
      </c>
      <c r="AA10" s="21">
        <v>2</v>
      </c>
      <c r="AB10" s="21">
        <v>0</v>
      </c>
      <c r="AC10" s="21">
        <v>0</v>
      </c>
      <c r="AD10" s="21">
        <v>0</v>
      </c>
      <c r="AE10" s="21">
        <f>SUM(AF10:AM10)</f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11" t="s">
        <v>277</v>
      </c>
      <c r="AO10" s="21">
        <f>SUM(AP10:AW10)</f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f>SUM(AY10:BF10)</f>
        <v>190</v>
      </c>
      <c r="AY10" s="21">
        <v>45</v>
      </c>
      <c r="AZ10" s="21">
        <v>50</v>
      </c>
      <c r="BA10" s="21">
        <v>5</v>
      </c>
      <c r="BB10" s="21">
        <v>87</v>
      </c>
      <c r="BC10" s="21">
        <v>3</v>
      </c>
      <c r="BD10" s="21">
        <v>0</v>
      </c>
      <c r="BE10" s="21">
        <v>0</v>
      </c>
      <c r="BF10" s="21">
        <v>0</v>
      </c>
      <c r="BG10" s="11" t="s">
        <v>277</v>
      </c>
      <c r="BH10" s="21">
        <f>SUM(BI10:BP10)</f>
        <v>2</v>
      </c>
      <c r="BI10" s="21">
        <v>1</v>
      </c>
      <c r="BJ10" s="21">
        <v>0</v>
      </c>
      <c r="BK10" s="21">
        <v>0</v>
      </c>
      <c r="BL10" s="21">
        <v>1</v>
      </c>
      <c r="BM10" s="21">
        <v>0</v>
      </c>
      <c r="BN10" s="21">
        <v>0</v>
      </c>
      <c r="BO10" s="21">
        <v>0</v>
      </c>
      <c r="BP10" s="21">
        <v>0</v>
      </c>
      <c r="BQ10" s="21">
        <f>SUM(BR10:BY10)</f>
        <v>4291</v>
      </c>
      <c r="BR10" s="21">
        <v>2078</v>
      </c>
      <c r="BS10" s="21">
        <v>39</v>
      </c>
      <c r="BT10" s="21">
        <v>176</v>
      </c>
      <c r="BU10" s="21">
        <v>1782</v>
      </c>
      <c r="BV10" s="21">
        <v>207</v>
      </c>
      <c r="BW10" s="21">
        <v>8</v>
      </c>
      <c r="BX10" s="21">
        <v>1</v>
      </c>
      <c r="BY10" s="21">
        <v>0</v>
      </c>
    </row>
    <row r="11" spans="1:78" s="13" customFormat="1" ht="54" customHeight="1">
      <c r="A11" s="11" t="s">
        <v>261</v>
      </c>
      <c r="B11" s="21">
        <f aca="true" t="shared" si="8" ref="B11:T11">SUM(B13:B16)</f>
        <v>1100</v>
      </c>
      <c r="C11" s="21">
        <f t="shared" si="8"/>
        <v>46</v>
      </c>
      <c r="D11" s="21">
        <f t="shared" si="8"/>
        <v>42</v>
      </c>
      <c r="E11" s="21">
        <f t="shared" si="8"/>
        <v>0</v>
      </c>
      <c r="F11" s="21">
        <f>SUM(F13:F16)</f>
        <v>0</v>
      </c>
      <c r="G11" s="21">
        <v>4</v>
      </c>
      <c r="H11" s="21">
        <f t="shared" si="8"/>
        <v>0</v>
      </c>
      <c r="I11" s="21">
        <f t="shared" si="8"/>
        <v>0</v>
      </c>
      <c r="J11" s="21">
        <f t="shared" si="8"/>
        <v>0</v>
      </c>
      <c r="K11" s="21">
        <f t="shared" si="8"/>
        <v>0</v>
      </c>
      <c r="L11" s="21">
        <f t="shared" si="8"/>
        <v>36</v>
      </c>
      <c r="M11" s="21">
        <f t="shared" si="8"/>
        <v>23</v>
      </c>
      <c r="N11" s="21">
        <f t="shared" si="8"/>
        <v>0</v>
      </c>
      <c r="O11" s="21">
        <f>SUM(O13:O16)</f>
        <v>0</v>
      </c>
      <c r="P11" s="21">
        <f t="shared" si="8"/>
        <v>13</v>
      </c>
      <c r="Q11" s="21">
        <f t="shared" si="8"/>
        <v>0</v>
      </c>
      <c r="R11" s="21">
        <f t="shared" si="8"/>
        <v>0</v>
      </c>
      <c r="S11" s="21">
        <f t="shared" si="8"/>
        <v>0</v>
      </c>
      <c r="T11" s="21">
        <f t="shared" si="8"/>
        <v>0</v>
      </c>
      <c r="U11" s="11" t="s">
        <v>261</v>
      </c>
      <c r="V11" s="21">
        <f aca="true" t="shared" si="9" ref="V11:AM11">SUM(V13:V16)</f>
        <v>61</v>
      </c>
      <c r="W11" s="21">
        <f t="shared" si="9"/>
        <v>47</v>
      </c>
      <c r="X11" s="21">
        <f>SUM(X13:X16)</f>
        <v>0</v>
      </c>
      <c r="Y11" s="21">
        <f>SUM(Y13:Y16)</f>
        <v>1</v>
      </c>
      <c r="Z11" s="21">
        <f t="shared" si="9"/>
        <v>13</v>
      </c>
      <c r="AA11" s="21">
        <f t="shared" si="9"/>
        <v>0</v>
      </c>
      <c r="AB11" s="21">
        <f t="shared" si="9"/>
        <v>0</v>
      </c>
      <c r="AC11" s="21">
        <f t="shared" si="9"/>
        <v>0</v>
      </c>
      <c r="AD11" s="21">
        <f t="shared" si="9"/>
        <v>0</v>
      </c>
      <c r="AE11" s="21">
        <f t="shared" si="9"/>
        <v>105</v>
      </c>
      <c r="AF11" s="21">
        <f t="shared" si="9"/>
        <v>87</v>
      </c>
      <c r="AG11" s="21">
        <f t="shared" si="9"/>
        <v>4</v>
      </c>
      <c r="AH11" s="21">
        <f>SUM(AH13:AH16)</f>
        <v>3</v>
      </c>
      <c r="AI11" s="21">
        <f t="shared" si="9"/>
        <v>11</v>
      </c>
      <c r="AJ11" s="21">
        <f t="shared" si="9"/>
        <v>0</v>
      </c>
      <c r="AK11" s="21">
        <f t="shared" si="9"/>
        <v>0</v>
      </c>
      <c r="AL11" s="21">
        <f t="shared" si="9"/>
        <v>0</v>
      </c>
      <c r="AM11" s="21">
        <f t="shared" si="9"/>
        <v>0</v>
      </c>
      <c r="AN11" s="11" t="s">
        <v>261</v>
      </c>
      <c r="AO11" s="21">
        <f aca="true" t="shared" si="10" ref="AO11:BF11">SUM(AO13:AO16)</f>
        <v>0</v>
      </c>
      <c r="AP11" s="21">
        <f t="shared" si="10"/>
        <v>0</v>
      </c>
      <c r="AQ11" s="21">
        <f t="shared" si="10"/>
        <v>0</v>
      </c>
      <c r="AR11" s="21">
        <f>SUM(AR13:AR16)</f>
        <v>0</v>
      </c>
      <c r="AS11" s="21">
        <f t="shared" si="10"/>
        <v>0</v>
      </c>
      <c r="AT11" s="21">
        <f t="shared" si="10"/>
        <v>0</v>
      </c>
      <c r="AU11" s="21">
        <f t="shared" si="10"/>
        <v>0</v>
      </c>
      <c r="AV11" s="21">
        <f t="shared" si="10"/>
        <v>0</v>
      </c>
      <c r="AW11" s="21">
        <f t="shared" si="10"/>
        <v>0</v>
      </c>
      <c r="AX11" s="21">
        <f t="shared" si="10"/>
        <v>51</v>
      </c>
      <c r="AY11" s="21">
        <f t="shared" si="10"/>
        <v>40</v>
      </c>
      <c r="AZ11" s="21">
        <f t="shared" si="10"/>
        <v>1</v>
      </c>
      <c r="BA11" s="21">
        <f>SUM(BA13:BA16)</f>
        <v>0</v>
      </c>
      <c r="BB11" s="21">
        <f t="shared" si="10"/>
        <v>10</v>
      </c>
      <c r="BC11" s="21">
        <f t="shared" si="10"/>
        <v>0</v>
      </c>
      <c r="BD11" s="21">
        <f t="shared" si="10"/>
        <v>0</v>
      </c>
      <c r="BE11" s="21">
        <f t="shared" si="10"/>
        <v>0</v>
      </c>
      <c r="BF11" s="21">
        <f t="shared" si="10"/>
        <v>0</v>
      </c>
      <c r="BG11" s="11" t="s">
        <v>261</v>
      </c>
      <c r="BH11" s="21">
        <f aca="true" t="shared" si="11" ref="BH11:BY11">SUM(BH13:BH16)</f>
        <v>29</v>
      </c>
      <c r="BI11" s="21">
        <f t="shared" si="11"/>
        <v>22</v>
      </c>
      <c r="BJ11" s="21">
        <f t="shared" si="11"/>
        <v>0</v>
      </c>
      <c r="BK11" s="21">
        <f>SUM(BK13:BK16)</f>
        <v>0</v>
      </c>
      <c r="BL11" s="21">
        <f t="shared" si="11"/>
        <v>7</v>
      </c>
      <c r="BM11" s="21">
        <f t="shared" si="11"/>
        <v>0</v>
      </c>
      <c r="BN11" s="21">
        <f t="shared" si="11"/>
        <v>0</v>
      </c>
      <c r="BO11" s="21">
        <f t="shared" si="11"/>
        <v>0</v>
      </c>
      <c r="BP11" s="21">
        <f t="shared" si="11"/>
        <v>0</v>
      </c>
      <c r="BQ11" s="21">
        <f t="shared" si="11"/>
        <v>772</v>
      </c>
      <c r="BR11" s="21">
        <f t="shared" si="11"/>
        <v>570</v>
      </c>
      <c r="BS11" s="21">
        <f t="shared" si="11"/>
        <v>16</v>
      </c>
      <c r="BT11" s="21">
        <f>SUM(BT13:BT16)</f>
        <v>27</v>
      </c>
      <c r="BU11" s="21">
        <f t="shared" si="11"/>
        <v>122</v>
      </c>
      <c r="BV11" s="21">
        <f t="shared" si="11"/>
        <v>10</v>
      </c>
      <c r="BW11" s="21">
        <f t="shared" si="11"/>
        <v>12</v>
      </c>
      <c r="BX11" s="21">
        <f t="shared" si="11"/>
        <v>2</v>
      </c>
      <c r="BY11" s="21">
        <f t="shared" si="11"/>
        <v>13</v>
      </c>
      <c r="BZ11" s="12"/>
    </row>
    <row r="12" spans="1:77" s="13" customFormat="1" ht="36" customHeight="1">
      <c r="A12" s="11" t="s">
        <v>262</v>
      </c>
      <c r="B12" s="66">
        <f aca="true" t="shared" si="12" ref="B12:T12">IF(B6=0,0,B11/B6*100)</f>
        <v>1.521459494598819</v>
      </c>
      <c r="C12" s="2">
        <f t="shared" si="12"/>
        <v>34.074074074074076</v>
      </c>
      <c r="D12" s="2">
        <f t="shared" si="12"/>
        <v>35.8974358974359</v>
      </c>
      <c r="E12" s="2">
        <f t="shared" si="12"/>
        <v>0</v>
      </c>
      <c r="F12" s="2">
        <f>IF(F6=0,0,F11/F6*100)</f>
        <v>0</v>
      </c>
      <c r="G12" s="2">
        <f t="shared" si="12"/>
        <v>23.52941176470588</v>
      </c>
      <c r="H12" s="2">
        <f t="shared" si="12"/>
        <v>0</v>
      </c>
      <c r="I12" s="2">
        <f t="shared" si="12"/>
        <v>0</v>
      </c>
      <c r="J12" s="2">
        <f t="shared" si="12"/>
        <v>0</v>
      </c>
      <c r="K12" s="2">
        <f t="shared" si="12"/>
        <v>0</v>
      </c>
      <c r="L12" s="2">
        <f t="shared" si="12"/>
        <v>1.9823788546255507</v>
      </c>
      <c r="M12" s="2">
        <f t="shared" si="12"/>
        <v>1.655867530597552</v>
      </c>
      <c r="N12" s="2">
        <f t="shared" si="12"/>
        <v>0</v>
      </c>
      <c r="O12" s="2">
        <f>IF(O6=0,0,O11/O6*100)</f>
        <v>0</v>
      </c>
      <c r="P12" s="2">
        <f t="shared" si="12"/>
        <v>4.088050314465408</v>
      </c>
      <c r="Q12" s="2">
        <f t="shared" si="12"/>
        <v>0</v>
      </c>
      <c r="R12" s="2">
        <f t="shared" si="12"/>
        <v>0</v>
      </c>
      <c r="S12" s="2">
        <f t="shared" si="12"/>
        <v>0</v>
      </c>
      <c r="T12" s="2">
        <f t="shared" si="12"/>
        <v>0</v>
      </c>
      <c r="U12" s="11" t="s">
        <v>262</v>
      </c>
      <c r="V12" s="2">
        <f aca="true" t="shared" si="13" ref="V12:AM12">IF(V6=0,0,V11/V6*100)</f>
        <v>2.843822843822844</v>
      </c>
      <c r="W12" s="2">
        <f t="shared" si="13"/>
        <v>3.071895424836601</v>
      </c>
      <c r="X12" s="2">
        <f>IF(X6=0,0,X11/X6*100)</f>
        <v>0</v>
      </c>
      <c r="Y12" s="2">
        <f>IF(Y6=0,0,Y11/Y6*100)</f>
        <v>0.6451612903225806</v>
      </c>
      <c r="Z12" s="2">
        <f t="shared" si="13"/>
        <v>2.8384279475982535</v>
      </c>
      <c r="AA12" s="2">
        <f t="shared" si="13"/>
        <v>0</v>
      </c>
      <c r="AB12" s="2">
        <f t="shared" si="13"/>
        <v>0</v>
      </c>
      <c r="AC12" s="2">
        <f t="shared" si="13"/>
        <v>0</v>
      </c>
      <c r="AD12" s="2">
        <f t="shared" si="13"/>
        <v>0</v>
      </c>
      <c r="AE12" s="2">
        <f t="shared" si="13"/>
        <v>3.714184648036788</v>
      </c>
      <c r="AF12" s="2">
        <f t="shared" si="13"/>
        <v>4.545454545454546</v>
      </c>
      <c r="AG12" s="2">
        <f t="shared" si="13"/>
        <v>12.5</v>
      </c>
      <c r="AH12" s="2">
        <f>IF(AH6=0,0,AH11/AH6*100)</f>
        <v>1.7964071856287425</v>
      </c>
      <c r="AI12" s="2">
        <f t="shared" si="13"/>
        <v>1.8867924528301887</v>
      </c>
      <c r="AJ12" s="2">
        <f t="shared" si="13"/>
        <v>0</v>
      </c>
      <c r="AK12" s="2">
        <f t="shared" si="13"/>
        <v>0</v>
      </c>
      <c r="AL12" s="2">
        <f t="shared" si="13"/>
        <v>0</v>
      </c>
      <c r="AM12" s="2">
        <f t="shared" si="13"/>
        <v>0</v>
      </c>
      <c r="AN12" s="11" t="s">
        <v>262</v>
      </c>
      <c r="AO12" s="2">
        <f aca="true" t="shared" si="14" ref="AO12:BF12">IF(AO6=0,0,AO11/AO6*100)</f>
        <v>0</v>
      </c>
      <c r="AP12" s="2">
        <f t="shared" si="14"/>
        <v>0</v>
      </c>
      <c r="AQ12" s="2">
        <f t="shared" si="14"/>
        <v>0</v>
      </c>
      <c r="AR12" s="2">
        <f>IF(AR6=0,0,AR11/AR6*100)</f>
        <v>0</v>
      </c>
      <c r="AS12" s="2">
        <f t="shared" si="14"/>
        <v>0</v>
      </c>
      <c r="AT12" s="2">
        <f t="shared" si="14"/>
        <v>0</v>
      </c>
      <c r="AU12" s="2">
        <f t="shared" si="14"/>
        <v>0</v>
      </c>
      <c r="AV12" s="2">
        <f t="shared" si="14"/>
        <v>0</v>
      </c>
      <c r="AW12" s="2">
        <f t="shared" si="14"/>
        <v>0</v>
      </c>
      <c r="AX12" s="2">
        <f t="shared" si="14"/>
        <v>2.894438138479001</v>
      </c>
      <c r="AY12" s="2">
        <f t="shared" si="14"/>
        <v>3.3670033670033668</v>
      </c>
      <c r="AZ12" s="2">
        <f t="shared" si="14"/>
        <v>1.5873015873015872</v>
      </c>
      <c r="BA12" s="2">
        <f>IF(BA6=0,0,BA11/BA6*100)</f>
        <v>0</v>
      </c>
      <c r="BB12" s="2">
        <f t="shared" si="14"/>
        <v>2.666666666666667</v>
      </c>
      <c r="BC12" s="2">
        <f t="shared" si="14"/>
        <v>0</v>
      </c>
      <c r="BD12" s="2">
        <f t="shared" si="14"/>
        <v>0</v>
      </c>
      <c r="BE12" s="2">
        <f t="shared" si="14"/>
        <v>0</v>
      </c>
      <c r="BF12" s="2">
        <f t="shared" si="14"/>
        <v>0</v>
      </c>
      <c r="BG12" s="11" t="s">
        <v>262</v>
      </c>
      <c r="BH12" s="2">
        <f aca="true" t="shared" si="15" ref="BH12:BY12">IF(BH6=0,0,BH11/BH6*100)</f>
        <v>8.761329305135952</v>
      </c>
      <c r="BI12" s="2">
        <f t="shared" si="15"/>
        <v>10.045662100456621</v>
      </c>
      <c r="BJ12" s="2">
        <f t="shared" si="15"/>
        <v>0</v>
      </c>
      <c r="BK12" s="2">
        <f>IF(BK6=0,0,BK11/BK6*100)</f>
        <v>0</v>
      </c>
      <c r="BL12" s="2">
        <f t="shared" si="15"/>
        <v>9.45945945945946</v>
      </c>
      <c r="BM12" s="2">
        <f t="shared" si="15"/>
        <v>0</v>
      </c>
      <c r="BN12" s="2">
        <f t="shared" si="15"/>
        <v>0</v>
      </c>
      <c r="BO12" s="2">
        <f t="shared" si="15"/>
        <v>0</v>
      </c>
      <c r="BP12" s="2">
        <f t="shared" si="15"/>
        <v>0</v>
      </c>
      <c r="BQ12" s="2">
        <f t="shared" si="15"/>
        <v>1.22009040048045</v>
      </c>
      <c r="BR12" s="2">
        <f t="shared" si="15"/>
        <v>1.3998035363457761</v>
      </c>
      <c r="BS12" s="2">
        <f t="shared" si="15"/>
        <v>1.7241379310344827</v>
      </c>
      <c r="BT12" s="2">
        <f>IF(BT6=0,0,BT11/BT6*100)</f>
        <v>1.1129431162407255</v>
      </c>
      <c r="BU12" s="2">
        <f t="shared" si="15"/>
        <v>0.7258016538758998</v>
      </c>
      <c r="BV12" s="2">
        <f t="shared" si="15"/>
        <v>1.893939393939394</v>
      </c>
      <c r="BW12" s="2">
        <f t="shared" si="15"/>
        <v>1.509433962264151</v>
      </c>
      <c r="BX12" s="2">
        <f t="shared" si="15"/>
        <v>0.5050505050505051</v>
      </c>
      <c r="BY12" s="2">
        <f t="shared" si="15"/>
        <v>1.9345238095238095</v>
      </c>
    </row>
    <row r="13" spans="1:77" s="13" customFormat="1" ht="36" customHeight="1">
      <c r="A13" s="11" t="s">
        <v>275</v>
      </c>
      <c r="B13" s="21">
        <f>SUM(C13+L13+V13+AE13+AO13+AX13+BH13+BQ13)</f>
        <v>201</v>
      </c>
      <c r="C13" s="21">
        <f>SUM(D13:K13)</f>
        <v>8</v>
      </c>
      <c r="D13" s="21">
        <v>8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f>SUM(M13:T13)</f>
        <v>2</v>
      </c>
      <c r="M13" s="21">
        <v>2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11" t="s">
        <v>275</v>
      </c>
      <c r="V13" s="21">
        <f>SUM(W13:AD13)</f>
        <v>8</v>
      </c>
      <c r="W13" s="21">
        <v>8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f>SUM(AF13:AM13)</f>
        <v>20</v>
      </c>
      <c r="AF13" s="21">
        <v>17</v>
      </c>
      <c r="AG13" s="21">
        <v>1</v>
      </c>
      <c r="AH13" s="21">
        <v>1</v>
      </c>
      <c r="AI13" s="21">
        <v>1</v>
      </c>
      <c r="AJ13" s="21">
        <v>0</v>
      </c>
      <c r="AK13" s="21">
        <v>0</v>
      </c>
      <c r="AL13" s="21">
        <v>0</v>
      </c>
      <c r="AM13" s="21">
        <v>0</v>
      </c>
      <c r="AN13" s="11" t="s">
        <v>275</v>
      </c>
      <c r="AO13" s="21">
        <f>SUM(AP13:AW13)</f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f>SUM(AY13:BF13)</f>
        <v>12</v>
      </c>
      <c r="AY13" s="21">
        <v>11</v>
      </c>
      <c r="AZ13" s="21">
        <v>0</v>
      </c>
      <c r="BA13" s="21">
        <v>0</v>
      </c>
      <c r="BB13" s="21">
        <v>1</v>
      </c>
      <c r="BC13" s="21">
        <v>0</v>
      </c>
      <c r="BD13" s="21">
        <v>0</v>
      </c>
      <c r="BE13" s="21">
        <v>0</v>
      </c>
      <c r="BF13" s="21">
        <v>0</v>
      </c>
      <c r="BG13" s="11" t="s">
        <v>275</v>
      </c>
      <c r="BH13" s="21">
        <f>SUM(BI13:BP13)</f>
        <v>6</v>
      </c>
      <c r="BI13" s="21">
        <v>6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f>SUM(BR13:BY13)</f>
        <v>145</v>
      </c>
      <c r="BR13" s="21">
        <v>116</v>
      </c>
      <c r="BS13" s="21">
        <v>4</v>
      </c>
      <c r="BT13" s="21">
        <v>10</v>
      </c>
      <c r="BU13" s="21">
        <v>14</v>
      </c>
      <c r="BV13" s="21">
        <v>0</v>
      </c>
      <c r="BW13" s="21">
        <v>1</v>
      </c>
      <c r="BX13" s="21">
        <v>0</v>
      </c>
      <c r="BY13" s="21">
        <v>0</v>
      </c>
    </row>
    <row r="14" spans="1:77" s="13" customFormat="1" ht="36" customHeight="1">
      <c r="A14" s="11" t="s">
        <v>276</v>
      </c>
      <c r="B14" s="21">
        <f>SUM(C14+L14+V14+AE14+AO14+AX14+BH14+BQ14)</f>
        <v>444</v>
      </c>
      <c r="C14" s="21">
        <f>SUM(D14:K14)</f>
        <v>28</v>
      </c>
      <c r="D14" s="21">
        <v>26</v>
      </c>
      <c r="E14" s="21">
        <v>0</v>
      </c>
      <c r="F14" s="21">
        <v>0</v>
      </c>
      <c r="G14" s="21">
        <v>2</v>
      </c>
      <c r="H14" s="21">
        <v>0</v>
      </c>
      <c r="I14" s="21">
        <v>0</v>
      </c>
      <c r="J14" s="21">
        <v>0</v>
      </c>
      <c r="K14" s="21">
        <v>0</v>
      </c>
      <c r="L14" s="21">
        <f>SUM(M14:T14)</f>
        <v>14</v>
      </c>
      <c r="M14" s="21">
        <v>12</v>
      </c>
      <c r="N14" s="21">
        <v>0</v>
      </c>
      <c r="O14" s="21">
        <v>0</v>
      </c>
      <c r="P14" s="21">
        <v>2</v>
      </c>
      <c r="Q14" s="21">
        <v>0</v>
      </c>
      <c r="R14" s="21">
        <v>0</v>
      </c>
      <c r="S14" s="21">
        <v>0</v>
      </c>
      <c r="T14" s="21">
        <v>0</v>
      </c>
      <c r="U14" s="11" t="s">
        <v>276</v>
      </c>
      <c r="V14" s="21">
        <f>SUM(W14:AD14)</f>
        <v>19</v>
      </c>
      <c r="W14" s="21">
        <v>17</v>
      </c>
      <c r="X14" s="21">
        <v>0</v>
      </c>
      <c r="Y14" s="21">
        <v>1</v>
      </c>
      <c r="Z14" s="21">
        <v>1</v>
      </c>
      <c r="AA14" s="21">
        <v>0</v>
      </c>
      <c r="AB14" s="21">
        <v>0</v>
      </c>
      <c r="AC14" s="21">
        <v>0</v>
      </c>
      <c r="AD14" s="21">
        <v>0</v>
      </c>
      <c r="AE14" s="21">
        <f>SUM(AF14:AM14)</f>
        <v>51</v>
      </c>
      <c r="AF14" s="21">
        <v>41</v>
      </c>
      <c r="AG14" s="21">
        <v>3</v>
      </c>
      <c r="AH14" s="21">
        <v>0</v>
      </c>
      <c r="AI14" s="21">
        <v>7</v>
      </c>
      <c r="AJ14" s="21">
        <v>0</v>
      </c>
      <c r="AK14" s="21">
        <v>0</v>
      </c>
      <c r="AL14" s="21">
        <v>0</v>
      </c>
      <c r="AM14" s="21">
        <v>0</v>
      </c>
      <c r="AN14" s="11" t="s">
        <v>276</v>
      </c>
      <c r="AO14" s="21">
        <f>SUM(AP14:AW14)</f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f>SUM(AY14:BF14)</f>
        <v>23</v>
      </c>
      <c r="AY14" s="21">
        <v>17</v>
      </c>
      <c r="AZ14" s="21">
        <v>1</v>
      </c>
      <c r="BA14" s="21">
        <v>0</v>
      </c>
      <c r="BB14" s="21">
        <v>5</v>
      </c>
      <c r="BC14" s="21">
        <v>0</v>
      </c>
      <c r="BD14" s="21">
        <v>0</v>
      </c>
      <c r="BE14" s="21">
        <v>0</v>
      </c>
      <c r="BF14" s="21">
        <v>0</v>
      </c>
      <c r="BG14" s="11" t="s">
        <v>276</v>
      </c>
      <c r="BH14" s="21">
        <f>SUM(BI14:BP14)</f>
        <v>13</v>
      </c>
      <c r="BI14" s="21">
        <v>8</v>
      </c>
      <c r="BJ14" s="21">
        <v>0</v>
      </c>
      <c r="BK14" s="21">
        <v>0</v>
      </c>
      <c r="BL14" s="21">
        <v>5</v>
      </c>
      <c r="BM14" s="21">
        <v>0</v>
      </c>
      <c r="BN14" s="21">
        <v>0</v>
      </c>
      <c r="BO14" s="21">
        <v>0</v>
      </c>
      <c r="BP14" s="21">
        <v>0</v>
      </c>
      <c r="BQ14" s="21">
        <f>SUM(BR14:BY14)</f>
        <v>296</v>
      </c>
      <c r="BR14" s="21">
        <v>227</v>
      </c>
      <c r="BS14" s="21">
        <v>9</v>
      </c>
      <c r="BT14" s="21">
        <v>13</v>
      </c>
      <c r="BU14" s="21">
        <v>35</v>
      </c>
      <c r="BV14" s="21">
        <v>0</v>
      </c>
      <c r="BW14" s="21">
        <v>4</v>
      </c>
      <c r="BX14" s="21">
        <v>1</v>
      </c>
      <c r="BY14" s="21">
        <v>7</v>
      </c>
    </row>
    <row r="15" spans="1:77" s="13" customFormat="1" ht="36" customHeight="1">
      <c r="A15" s="11" t="s">
        <v>83</v>
      </c>
      <c r="B15" s="21">
        <f>SUM(C15+L15+V15+AE15+AO15+AX15+BH15+BQ15)</f>
        <v>356</v>
      </c>
      <c r="C15" s="21">
        <f>SUM(D15:K15)</f>
        <v>10</v>
      </c>
      <c r="D15" s="21">
        <v>8</v>
      </c>
      <c r="E15" s="21">
        <v>0</v>
      </c>
      <c r="F15" s="21">
        <v>0</v>
      </c>
      <c r="G15" s="21">
        <v>2</v>
      </c>
      <c r="H15" s="21">
        <v>0</v>
      </c>
      <c r="I15" s="21">
        <v>0</v>
      </c>
      <c r="J15" s="21">
        <v>0</v>
      </c>
      <c r="K15" s="21">
        <v>0</v>
      </c>
      <c r="L15" s="21">
        <f>SUM(M15:T15)</f>
        <v>14</v>
      </c>
      <c r="M15" s="21">
        <v>3</v>
      </c>
      <c r="N15" s="21">
        <v>0</v>
      </c>
      <c r="O15" s="21">
        <v>0</v>
      </c>
      <c r="P15" s="21">
        <v>11</v>
      </c>
      <c r="Q15" s="21">
        <v>0</v>
      </c>
      <c r="R15" s="21">
        <v>0</v>
      </c>
      <c r="S15" s="21">
        <v>0</v>
      </c>
      <c r="T15" s="21">
        <v>0</v>
      </c>
      <c r="U15" s="11" t="s">
        <v>83</v>
      </c>
      <c r="V15" s="21">
        <f>SUM(W15:AD15)</f>
        <v>28</v>
      </c>
      <c r="W15" s="21">
        <v>16</v>
      </c>
      <c r="X15" s="21">
        <v>0</v>
      </c>
      <c r="Y15" s="21">
        <v>0</v>
      </c>
      <c r="Z15" s="21">
        <v>12</v>
      </c>
      <c r="AA15" s="21">
        <v>0</v>
      </c>
      <c r="AB15" s="21">
        <v>0</v>
      </c>
      <c r="AC15" s="21">
        <v>0</v>
      </c>
      <c r="AD15" s="21">
        <v>0</v>
      </c>
      <c r="AE15" s="21">
        <f>SUM(AF15:AM15)</f>
        <v>34</v>
      </c>
      <c r="AF15" s="21">
        <v>29</v>
      </c>
      <c r="AG15" s="21">
        <v>0</v>
      </c>
      <c r="AH15" s="21">
        <v>2</v>
      </c>
      <c r="AI15" s="21">
        <v>3</v>
      </c>
      <c r="AJ15" s="21">
        <v>0</v>
      </c>
      <c r="AK15" s="21">
        <v>0</v>
      </c>
      <c r="AL15" s="21">
        <v>0</v>
      </c>
      <c r="AM15" s="21">
        <v>0</v>
      </c>
      <c r="AN15" s="11" t="s">
        <v>83</v>
      </c>
      <c r="AO15" s="21">
        <f>SUM(AP15:AW15)</f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f>SUM(AY15:BF15)</f>
        <v>13</v>
      </c>
      <c r="AY15" s="21">
        <v>9</v>
      </c>
      <c r="AZ15" s="21">
        <v>0</v>
      </c>
      <c r="BA15" s="21">
        <v>0</v>
      </c>
      <c r="BB15" s="21">
        <v>4</v>
      </c>
      <c r="BC15" s="21">
        <v>0</v>
      </c>
      <c r="BD15" s="21">
        <v>0</v>
      </c>
      <c r="BE15" s="21">
        <v>0</v>
      </c>
      <c r="BF15" s="21">
        <v>0</v>
      </c>
      <c r="BG15" s="11" t="s">
        <v>83</v>
      </c>
      <c r="BH15" s="21">
        <f>SUM(BI15:BP15)</f>
        <v>8</v>
      </c>
      <c r="BI15" s="21">
        <v>7</v>
      </c>
      <c r="BJ15" s="21">
        <v>0</v>
      </c>
      <c r="BK15" s="21">
        <v>0</v>
      </c>
      <c r="BL15" s="21">
        <v>1</v>
      </c>
      <c r="BM15" s="21">
        <v>0</v>
      </c>
      <c r="BN15" s="21">
        <v>0</v>
      </c>
      <c r="BO15" s="21">
        <v>0</v>
      </c>
      <c r="BP15" s="21">
        <v>0</v>
      </c>
      <c r="BQ15" s="21">
        <f>SUM(BR15:BY15)</f>
        <v>249</v>
      </c>
      <c r="BR15" s="21">
        <v>176</v>
      </c>
      <c r="BS15" s="21">
        <v>2</v>
      </c>
      <c r="BT15" s="21">
        <v>4</v>
      </c>
      <c r="BU15" s="21">
        <v>54</v>
      </c>
      <c r="BV15" s="21">
        <v>0</v>
      </c>
      <c r="BW15" s="21">
        <v>7</v>
      </c>
      <c r="BX15" s="21">
        <v>0</v>
      </c>
      <c r="BY15" s="21">
        <v>6</v>
      </c>
    </row>
    <row r="16" spans="1:77" s="13" customFormat="1" ht="36" customHeight="1" thickBot="1">
      <c r="A16" s="15" t="s">
        <v>277</v>
      </c>
      <c r="B16" s="131">
        <f>SUM(C16+L16+V16+AE16+AO16+AX16+BH16+BQ16)</f>
        <v>99</v>
      </c>
      <c r="C16" s="131">
        <f>SUM(D16:K16)</f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f>SUM(M16:T16)</f>
        <v>6</v>
      </c>
      <c r="M16" s="131">
        <v>6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5" t="s">
        <v>277</v>
      </c>
      <c r="V16" s="131">
        <f>SUM(W16:AD16)</f>
        <v>6</v>
      </c>
      <c r="W16" s="131">
        <v>6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0</v>
      </c>
      <c r="AD16" s="131">
        <v>0</v>
      </c>
      <c r="AE16" s="131">
        <f>SUM(AF16:AM16)</f>
        <v>0</v>
      </c>
      <c r="AF16" s="131">
        <v>0</v>
      </c>
      <c r="AG16" s="131">
        <v>0</v>
      </c>
      <c r="AH16" s="131">
        <v>0</v>
      </c>
      <c r="AI16" s="131">
        <v>0</v>
      </c>
      <c r="AJ16" s="131">
        <v>0</v>
      </c>
      <c r="AK16" s="131">
        <v>0</v>
      </c>
      <c r="AL16" s="131">
        <v>0</v>
      </c>
      <c r="AM16" s="131">
        <v>0</v>
      </c>
      <c r="AN16" s="15" t="s">
        <v>277</v>
      </c>
      <c r="AO16" s="131">
        <f>SUM(AP16:AW16)</f>
        <v>0</v>
      </c>
      <c r="AP16" s="131">
        <v>0</v>
      </c>
      <c r="AQ16" s="131">
        <v>0</v>
      </c>
      <c r="AR16" s="131">
        <v>0</v>
      </c>
      <c r="AS16" s="131">
        <v>0</v>
      </c>
      <c r="AT16" s="131">
        <v>0</v>
      </c>
      <c r="AU16" s="131">
        <v>0</v>
      </c>
      <c r="AV16" s="131">
        <v>0</v>
      </c>
      <c r="AW16" s="131">
        <v>0</v>
      </c>
      <c r="AX16" s="131">
        <f>SUM(AY16:BF16)</f>
        <v>3</v>
      </c>
      <c r="AY16" s="131">
        <v>3</v>
      </c>
      <c r="AZ16" s="131">
        <v>0</v>
      </c>
      <c r="BA16" s="131">
        <v>0</v>
      </c>
      <c r="BB16" s="131">
        <v>0</v>
      </c>
      <c r="BC16" s="131">
        <v>0</v>
      </c>
      <c r="BD16" s="131">
        <v>0</v>
      </c>
      <c r="BE16" s="131">
        <v>0</v>
      </c>
      <c r="BF16" s="131">
        <v>0</v>
      </c>
      <c r="BG16" s="15" t="s">
        <v>277</v>
      </c>
      <c r="BH16" s="131">
        <f>SUM(BI16:BP16)</f>
        <v>2</v>
      </c>
      <c r="BI16" s="131">
        <v>1</v>
      </c>
      <c r="BJ16" s="131">
        <v>0</v>
      </c>
      <c r="BK16" s="131">
        <v>0</v>
      </c>
      <c r="BL16" s="131">
        <v>1</v>
      </c>
      <c r="BM16" s="131">
        <v>0</v>
      </c>
      <c r="BN16" s="131">
        <v>0</v>
      </c>
      <c r="BO16" s="131">
        <v>0</v>
      </c>
      <c r="BP16" s="131">
        <v>0</v>
      </c>
      <c r="BQ16" s="131">
        <f>SUM(BR16:BY16)</f>
        <v>82</v>
      </c>
      <c r="BR16" s="131">
        <v>51</v>
      </c>
      <c r="BS16" s="131">
        <v>1</v>
      </c>
      <c r="BT16" s="131">
        <v>0</v>
      </c>
      <c r="BU16" s="131">
        <v>19</v>
      </c>
      <c r="BV16" s="131">
        <v>10</v>
      </c>
      <c r="BW16" s="131">
        <v>0</v>
      </c>
      <c r="BX16" s="131">
        <v>1</v>
      </c>
      <c r="BY16" s="131">
        <v>0</v>
      </c>
    </row>
    <row r="17" spans="1:77" s="13" customFormat="1" ht="12" customHeight="1">
      <c r="A17" s="130" t="s">
        <v>381</v>
      </c>
      <c r="B17" s="130"/>
      <c r="C17" s="130"/>
      <c r="D17" s="130"/>
      <c r="E17" s="130"/>
      <c r="F17" s="130"/>
      <c r="G17" s="130"/>
      <c r="H17" s="130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30"/>
      <c r="V17" s="130"/>
      <c r="W17" s="130"/>
      <c r="X17" s="130"/>
      <c r="Y17" s="130"/>
      <c r="Z17" s="130"/>
      <c r="AA17" s="130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7" s="13" customFormat="1" ht="12" customHeight="1">
      <c r="A18" s="130" t="s">
        <v>382</v>
      </c>
      <c r="B18" s="130"/>
      <c r="C18" s="130"/>
      <c r="D18" s="130"/>
      <c r="E18" s="130"/>
      <c r="F18" s="130"/>
      <c r="G18" s="130"/>
      <c r="H18" s="130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130"/>
      <c r="V18" s="130"/>
      <c r="W18" s="130"/>
      <c r="X18" s="130"/>
      <c r="Y18" s="130"/>
      <c r="Z18" s="130"/>
      <c r="AA18" s="130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</row>
    <row r="19" spans="1:21" s="13" customFormat="1" ht="64.5" customHeight="1">
      <c r="A19" s="17"/>
      <c r="U19" s="17"/>
    </row>
    <row r="20" spans="1:77" s="13" customFormat="1" ht="11.25" customHeight="1">
      <c r="A20" s="114" t="s">
        <v>353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4" t="s">
        <v>354</v>
      </c>
      <c r="M20" s="115"/>
      <c r="N20" s="115"/>
      <c r="O20" s="115"/>
      <c r="P20" s="115"/>
      <c r="Q20" s="115"/>
      <c r="R20" s="115"/>
      <c r="S20" s="115"/>
      <c r="T20" s="115"/>
      <c r="U20" s="67" t="s">
        <v>355</v>
      </c>
      <c r="V20" s="67"/>
      <c r="W20" s="67"/>
      <c r="X20" s="67"/>
      <c r="Y20" s="67"/>
      <c r="Z20" s="67"/>
      <c r="AA20" s="67"/>
      <c r="AB20" s="67"/>
      <c r="AC20" s="88"/>
      <c r="AD20" s="88"/>
      <c r="AE20" s="114" t="s">
        <v>356</v>
      </c>
      <c r="AF20" s="114"/>
      <c r="AG20" s="114"/>
      <c r="AH20" s="114"/>
      <c r="AI20" s="114"/>
      <c r="AJ20" s="114"/>
      <c r="AK20" s="114"/>
      <c r="AL20" s="114"/>
      <c r="AM20" s="114"/>
      <c r="AN20" s="67" t="s">
        <v>357</v>
      </c>
      <c r="AO20" s="67"/>
      <c r="AP20" s="67"/>
      <c r="AQ20" s="67"/>
      <c r="AR20" s="67"/>
      <c r="AS20" s="67"/>
      <c r="AT20" s="67"/>
      <c r="AU20" s="67"/>
      <c r="AV20" s="88"/>
      <c r="AW20" s="88"/>
      <c r="AX20" s="114" t="s">
        <v>358</v>
      </c>
      <c r="AY20" s="114"/>
      <c r="AZ20" s="114"/>
      <c r="BA20" s="114"/>
      <c r="BB20" s="114"/>
      <c r="BC20" s="114"/>
      <c r="BD20" s="114"/>
      <c r="BE20" s="114"/>
      <c r="BF20" s="114"/>
      <c r="BG20" s="120" t="s">
        <v>359</v>
      </c>
      <c r="BH20" s="120"/>
      <c r="BI20" s="120"/>
      <c r="BJ20" s="120"/>
      <c r="BK20" s="120"/>
      <c r="BL20" s="120"/>
      <c r="BM20" s="120"/>
      <c r="BN20" s="120"/>
      <c r="BO20" s="88"/>
      <c r="BP20" s="88"/>
      <c r="BQ20" s="114" t="s">
        <v>360</v>
      </c>
      <c r="BR20" s="115"/>
      <c r="BS20" s="115"/>
      <c r="BT20" s="115"/>
      <c r="BU20" s="115"/>
      <c r="BV20" s="115"/>
      <c r="BW20" s="115"/>
      <c r="BX20" s="115"/>
      <c r="BY20" s="115"/>
    </row>
  </sheetData>
  <sheetProtection/>
  <mergeCells count="32">
    <mergeCell ref="A17:H17"/>
    <mergeCell ref="U17:AA17"/>
    <mergeCell ref="AX1:AZ1"/>
    <mergeCell ref="BQ1:BS1"/>
    <mergeCell ref="A3:A4"/>
    <mergeCell ref="B3:B4"/>
    <mergeCell ref="U3:U4"/>
    <mergeCell ref="V3:AD3"/>
    <mergeCell ref="AE3:AM3"/>
    <mergeCell ref="AN3:AN4"/>
    <mergeCell ref="AO3:AW3"/>
    <mergeCell ref="AX3:BF3"/>
    <mergeCell ref="BG3:BG4"/>
    <mergeCell ref="BH3:BP3"/>
    <mergeCell ref="U1:AD1"/>
    <mergeCell ref="AE20:AM20"/>
    <mergeCell ref="AN20:AW20"/>
    <mergeCell ref="AX20:BF20"/>
    <mergeCell ref="BG20:BP20"/>
    <mergeCell ref="BG1:BP1"/>
    <mergeCell ref="AE1:AI1"/>
    <mergeCell ref="AN1:AW1"/>
    <mergeCell ref="BQ20:BY20"/>
    <mergeCell ref="C3:K3"/>
    <mergeCell ref="A1:K1"/>
    <mergeCell ref="L3:T3"/>
    <mergeCell ref="BQ3:BY3"/>
    <mergeCell ref="A18:H18"/>
    <mergeCell ref="U18:AA18"/>
    <mergeCell ref="A20:K20"/>
    <mergeCell ref="L20:T20"/>
    <mergeCell ref="U20:AD20"/>
  </mergeCells>
  <dataValidations count="1">
    <dataValidation type="whole" allowBlank="1" showInputMessage="1" showErrorMessage="1" errorTitle="嘿嘿！你粉混喔" error="數字必須素整數而且不得小於 0 也應該不會大於 50000000 吧" sqref="BI13:BP16 AY13:BF16 BI7:BP10 AP13:AW16 AY7:BF10 AP7:AW10 D13:K16 D7:K10 W13:AD16 M7:T10 BR13:BY16 AF7:AM10 AF13:AM16 BR7:BY10 W7:AD10 M13:T16">
      <formula1>0</formula1>
      <formula2>50000000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Width="9" horizontalDpi="600" verticalDpi="600" orientation="portrait" paperSize="9" scale="101" r:id="rId1"/>
  <colBreaks count="7" manualBreakCount="7">
    <brk id="11" max="65535" man="1"/>
    <brk id="20" max="65535" man="1"/>
    <brk id="30" max="65535" man="1"/>
    <brk id="39" max="18" man="1"/>
    <brk id="49" max="65535" man="1"/>
    <brk id="58" max="65535" man="1"/>
    <brk id="6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zoomScaleSheetLayoutView="110" zoomScalePageLayoutView="0" workbookViewId="0" topLeftCell="J10">
      <selection activeCell="W25" sqref="W25:AE25"/>
    </sheetView>
  </sheetViews>
  <sheetFormatPr defaultColWidth="9.00390625" defaultRowHeight="16.5"/>
  <cols>
    <col min="1" max="1" width="22.625" style="18" customWidth="1"/>
    <col min="2" max="2" width="9.625" style="19" customWidth="1"/>
    <col min="3" max="3" width="10.00390625" style="19" customWidth="1"/>
    <col min="4" max="6" width="11.125" style="19" customWidth="1"/>
    <col min="7" max="13" width="11.50390625" style="19" customWidth="1"/>
    <col min="14" max="14" width="22.625" style="19" customWidth="1"/>
    <col min="15" max="15" width="7.625" style="19" customWidth="1"/>
    <col min="16" max="21" width="7.375" style="19" customWidth="1"/>
    <col min="22" max="22" width="8.25390625" style="19" customWidth="1"/>
    <col min="23" max="31" width="8.625" style="19" customWidth="1"/>
    <col min="32" max="16384" width="9.00390625" style="19" customWidth="1"/>
  </cols>
  <sheetData>
    <row r="1" spans="1:31" s="3" customFormat="1" ht="48" customHeight="1">
      <c r="A1" s="68" t="s">
        <v>84</v>
      </c>
      <c r="B1" s="93"/>
      <c r="C1" s="93"/>
      <c r="D1" s="93"/>
      <c r="E1" s="93"/>
      <c r="F1" s="93"/>
      <c r="G1" s="96" t="s">
        <v>8</v>
      </c>
      <c r="H1" s="96"/>
      <c r="I1" s="96"/>
      <c r="J1" s="96"/>
      <c r="K1" s="96"/>
      <c r="L1" s="96"/>
      <c r="M1" s="96"/>
      <c r="N1" s="68" t="s">
        <v>174</v>
      </c>
      <c r="O1" s="68"/>
      <c r="P1" s="68"/>
      <c r="Q1" s="68"/>
      <c r="R1" s="68"/>
      <c r="S1" s="68"/>
      <c r="T1" s="68"/>
      <c r="U1" s="68"/>
      <c r="V1" s="68"/>
      <c r="W1" s="90" t="s">
        <v>326</v>
      </c>
      <c r="X1" s="90"/>
      <c r="Y1" s="90"/>
      <c r="Z1" s="90"/>
      <c r="AA1" s="53"/>
      <c r="AB1" s="1"/>
      <c r="AC1" s="1"/>
      <c r="AD1" s="1"/>
      <c r="AE1" s="1"/>
    </row>
    <row r="2" spans="1:31" s="6" customFormat="1" ht="12.75" customHeight="1" thickBot="1">
      <c r="A2" s="70" t="s">
        <v>10</v>
      </c>
      <c r="B2" s="70"/>
      <c r="C2" s="70"/>
      <c r="D2" s="70"/>
      <c r="E2" s="70"/>
      <c r="F2" s="70"/>
      <c r="G2" s="106" t="s">
        <v>331</v>
      </c>
      <c r="H2" s="106"/>
      <c r="I2" s="106"/>
      <c r="J2" s="106"/>
      <c r="K2" s="106"/>
      <c r="L2" s="106"/>
      <c r="M2" s="4" t="s">
        <v>11</v>
      </c>
      <c r="N2" s="107" t="s">
        <v>10</v>
      </c>
      <c r="O2" s="107"/>
      <c r="P2" s="107"/>
      <c r="Q2" s="107"/>
      <c r="R2" s="107"/>
      <c r="S2" s="107"/>
      <c r="T2" s="107"/>
      <c r="U2" s="107"/>
      <c r="V2" s="107"/>
      <c r="W2" s="5" t="s">
        <v>330</v>
      </c>
      <c r="X2" s="5"/>
      <c r="Y2" s="5"/>
      <c r="Z2" s="5"/>
      <c r="AA2" s="5"/>
      <c r="AB2" s="5"/>
      <c r="AC2" s="5"/>
      <c r="AD2" s="5"/>
      <c r="AE2" s="4" t="s">
        <v>11</v>
      </c>
    </row>
    <row r="3" spans="1:31" s="7" customFormat="1" ht="24" customHeight="1">
      <c r="A3" s="72" t="s">
        <v>12</v>
      </c>
      <c r="B3" s="78" t="s">
        <v>13</v>
      </c>
      <c r="C3" s="100" t="s">
        <v>85</v>
      </c>
      <c r="D3" s="75"/>
      <c r="E3" s="75"/>
      <c r="F3" s="75"/>
      <c r="G3" s="97" t="s">
        <v>86</v>
      </c>
      <c r="H3" s="97"/>
      <c r="I3" s="97"/>
      <c r="J3" s="97"/>
      <c r="K3" s="97"/>
      <c r="L3" s="97"/>
      <c r="M3" s="97"/>
      <c r="N3" s="72" t="s">
        <v>12</v>
      </c>
      <c r="O3" s="74" t="s">
        <v>87</v>
      </c>
      <c r="P3" s="75"/>
      <c r="Q3" s="75"/>
      <c r="R3" s="75"/>
      <c r="S3" s="75"/>
      <c r="T3" s="75"/>
      <c r="U3" s="75"/>
      <c r="V3" s="75"/>
      <c r="W3" s="97" t="s">
        <v>58</v>
      </c>
      <c r="X3" s="126"/>
      <c r="Y3" s="98" t="s">
        <v>305</v>
      </c>
      <c r="Z3" s="98" t="s">
        <v>306</v>
      </c>
      <c r="AA3" s="98" t="s">
        <v>307</v>
      </c>
      <c r="AB3" s="98" t="s">
        <v>294</v>
      </c>
      <c r="AC3" s="98" t="s">
        <v>295</v>
      </c>
      <c r="AD3" s="104" t="s">
        <v>308</v>
      </c>
      <c r="AE3" s="102" t="s">
        <v>309</v>
      </c>
    </row>
    <row r="4" spans="1:31" s="7" customFormat="1" ht="48" customHeight="1" thickBot="1">
      <c r="A4" s="73"/>
      <c r="B4" s="79"/>
      <c r="C4" s="8" t="s">
        <v>3</v>
      </c>
      <c r="D4" s="9" t="s">
        <v>207</v>
      </c>
      <c r="E4" s="9" t="s">
        <v>217</v>
      </c>
      <c r="F4" s="9" t="s">
        <v>218</v>
      </c>
      <c r="G4" s="9" t="s">
        <v>18</v>
      </c>
      <c r="H4" s="9" t="s">
        <v>232</v>
      </c>
      <c r="I4" s="9" t="s">
        <v>19</v>
      </c>
      <c r="J4" s="9" t="s">
        <v>216</v>
      </c>
      <c r="K4" s="10" t="s">
        <v>21</v>
      </c>
      <c r="L4" s="10" t="s">
        <v>22</v>
      </c>
      <c r="M4" s="8" t="s">
        <v>215</v>
      </c>
      <c r="N4" s="73"/>
      <c r="O4" s="10" t="s">
        <v>24</v>
      </c>
      <c r="P4" s="9" t="s">
        <v>25</v>
      </c>
      <c r="Q4" s="9" t="s">
        <v>229</v>
      </c>
      <c r="R4" s="9" t="s">
        <v>26</v>
      </c>
      <c r="S4" s="9" t="s">
        <v>27</v>
      </c>
      <c r="T4" s="9" t="s">
        <v>28</v>
      </c>
      <c r="U4" s="9" t="s">
        <v>29</v>
      </c>
      <c r="V4" s="8" t="s">
        <v>208</v>
      </c>
      <c r="W4" s="10" t="s">
        <v>214</v>
      </c>
      <c r="X4" s="10" t="s">
        <v>213</v>
      </c>
      <c r="Y4" s="99"/>
      <c r="Z4" s="99"/>
      <c r="AA4" s="99"/>
      <c r="AB4" s="99"/>
      <c r="AC4" s="99"/>
      <c r="AD4" s="105"/>
      <c r="AE4" s="103"/>
    </row>
    <row r="5" spans="1:31" s="13" customFormat="1" ht="24" customHeight="1">
      <c r="A5" s="11" t="s">
        <v>32</v>
      </c>
      <c r="B5" s="64">
        <f>SUM(B6+B7)</f>
        <v>64046</v>
      </c>
      <c r="C5" s="64">
        <f aca="true" t="shared" si="0" ref="C5:H5">SUM(C6+C7)</f>
        <v>41290</v>
      </c>
      <c r="D5" s="64">
        <f t="shared" si="0"/>
        <v>2445</v>
      </c>
      <c r="E5" s="64">
        <f>SUM(E6+E7)</f>
        <v>772</v>
      </c>
      <c r="F5" s="64">
        <f t="shared" si="0"/>
        <v>4228</v>
      </c>
      <c r="G5" s="64">
        <f>SUM(G6+G7)</f>
        <v>730</v>
      </c>
      <c r="H5" s="64">
        <f t="shared" si="0"/>
        <v>11390</v>
      </c>
      <c r="I5" s="64">
        <f>SUM(I6+I7)</f>
        <v>1155</v>
      </c>
      <c r="J5" s="64">
        <f>SUM(J6+J7)</f>
        <v>1829</v>
      </c>
      <c r="K5" s="64">
        <f>SUM(K6+K7)</f>
        <v>2738</v>
      </c>
      <c r="L5" s="64">
        <f>SUM(L6+L7)</f>
        <v>411</v>
      </c>
      <c r="M5" s="64">
        <f>SUM(M6+M7)</f>
        <v>12470</v>
      </c>
      <c r="N5" s="11" t="s">
        <v>33</v>
      </c>
      <c r="O5" s="64">
        <f aca="true" t="shared" si="1" ref="O5:AE5">SUM(O6+O7)</f>
        <v>1137</v>
      </c>
      <c r="P5" s="64">
        <f>SUM(P6+P7)</f>
        <v>785</v>
      </c>
      <c r="Q5" s="64">
        <f t="shared" si="1"/>
        <v>49</v>
      </c>
      <c r="R5" s="64">
        <f t="shared" si="1"/>
        <v>318</v>
      </c>
      <c r="S5" s="64">
        <f t="shared" si="1"/>
        <v>30</v>
      </c>
      <c r="T5" s="64">
        <f t="shared" si="1"/>
        <v>202</v>
      </c>
      <c r="U5" s="64">
        <f t="shared" si="1"/>
        <v>281</v>
      </c>
      <c r="V5" s="64">
        <f t="shared" si="1"/>
        <v>189</v>
      </c>
      <c r="W5" s="64">
        <f t="shared" si="1"/>
        <v>92</v>
      </c>
      <c r="X5" s="64">
        <f t="shared" si="1"/>
        <v>39</v>
      </c>
      <c r="Y5" s="64">
        <f t="shared" si="1"/>
        <v>944</v>
      </c>
      <c r="Z5" s="64">
        <f>SUM(Z6+Z7)</f>
        <v>2453</v>
      </c>
      <c r="AA5" s="64">
        <f t="shared" si="1"/>
        <v>16931</v>
      </c>
      <c r="AB5" s="64">
        <f t="shared" si="1"/>
        <v>538</v>
      </c>
      <c r="AC5" s="64">
        <f t="shared" si="1"/>
        <v>807</v>
      </c>
      <c r="AD5" s="64">
        <f t="shared" si="1"/>
        <v>398</v>
      </c>
      <c r="AE5" s="64">
        <f t="shared" si="1"/>
        <v>685</v>
      </c>
    </row>
    <row r="6" spans="1:31" s="13" customFormat="1" ht="30" customHeight="1">
      <c r="A6" s="14" t="s">
        <v>34</v>
      </c>
      <c r="B6" s="21">
        <f>SUM(B12+B15+B18+B21)</f>
        <v>63035</v>
      </c>
      <c r="C6" s="21">
        <f>SUM(C12+C15+C18+C21)</f>
        <v>40544</v>
      </c>
      <c r="D6" s="21">
        <f aca="true" t="shared" si="2" ref="D6:AE6">SUM(D12+D15+D18+D21)</f>
        <v>2370</v>
      </c>
      <c r="E6" s="21">
        <f>SUM(E12+E15+E18+E21)</f>
        <v>761</v>
      </c>
      <c r="F6" s="21">
        <f t="shared" si="2"/>
        <v>4186</v>
      </c>
      <c r="G6" s="21">
        <f>SUM(G12+G15+G18+G21)</f>
        <v>715</v>
      </c>
      <c r="H6" s="21">
        <f t="shared" si="2"/>
        <v>11139</v>
      </c>
      <c r="I6" s="21">
        <f t="shared" si="2"/>
        <v>1121</v>
      </c>
      <c r="J6" s="21">
        <f t="shared" si="2"/>
        <v>1789</v>
      </c>
      <c r="K6" s="21">
        <f t="shared" si="2"/>
        <v>2664</v>
      </c>
      <c r="L6" s="21">
        <f t="shared" si="2"/>
        <v>394</v>
      </c>
      <c r="M6" s="21">
        <f t="shared" si="2"/>
        <v>12341</v>
      </c>
      <c r="N6" s="14" t="s">
        <v>35</v>
      </c>
      <c r="O6" s="21">
        <f t="shared" si="2"/>
        <v>1126</v>
      </c>
      <c r="P6" s="21">
        <f>SUM(P12+P15+P18+P21)</f>
        <v>761</v>
      </c>
      <c r="Q6" s="21">
        <f t="shared" si="2"/>
        <v>49</v>
      </c>
      <c r="R6" s="21">
        <f t="shared" si="2"/>
        <v>317</v>
      </c>
      <c r="S6" s="21">
        <f t="shared" si="2"/>
        <v>30</v>
      </c>
      <c r="T6" s="21">
        <f t="shared" si="2"/>
        <v>195</v>
      </c>
      <c r="U6" s="21">
        <f t="shared" si="2"/>
        <v>273</v>
      </c>
      <c r="V6" s="21">
        <f t="shared" si="2"/>
        <v>186</v>
      </c>
      <c r="W6" s="21">
        <f t="shared" si="2"/>
        <v>88</v>
      </c>
      <c r="X6" s="21">
        <f t="shared" si="2"/>
        <v>39</v>
      </c>
      <c r="Y6" s="21">
        <f t="shared" si="2"/>
        <v>924</v>
      </c>
      <c r="Z6" s="21">
        <f>SUM(Z12+Z15+Z18+Z21)</f>
        <v>2413</v>
      </c>
      <c r="AA6" s="21">
        <f t="shared" si="2"/>
        <v>16770</v>
      </c>
      <c r="AB6" s="21">
        <f t="shared" si="2"/>
        <v>525</v>
      </c>
      <c r="AC6" s="21">
        <f t="shared" si="2"/>
        <v>791</v>
      </c>
      <c r="AD6" s="21">
        <f>SUM(AD12+AD15+AD18+AD21)</f>
        <v>396</v>
      </c>
      <c r="AE6" s="21">
        <f t="shared" si="2"/>
        <v>672</v>
      </c>
    </row>
    <row r="7" spans="1:33" s="13" customFormat="1" ht="18.75" customHeight="1">
      <c r="A7" s="54" t="s">
        <v>36</v>
      </c>
      <c r="B7" s="21">
        <f>SUM(B13+B16+B19+B22)</f>
        <v>1011</v>
      </c>
      <c r="C7" s="21">
        <f>SUM(C13+C16+C19+C22)</f>
        <v>746</v>
      </c>
      <c r="D7" s="21">
        <f aca="true" t="shared" si="3" ref="D7:AE7">SUM(D13+D16+D19+D22)</f>
        <v>75</v>
      </c>
      <c r="E7" s="21">
        <f>SUM(E13+E16+E19+E22)</f>
        <v>11</v>
      </c>
      <c r="F7" s="21">
        <f t="shared" si="3"/>
        <v>42</v>
      </c>
      <c r="G7" s="21">
        <f>SUM(G13+G16+G19+G22)</f>
        <v>15</v>
      </c>
      <c r="H7" s="21">
        <f t="shared" si="3"/>
        <v>251</v>
      </c>
      <c r="I7" s="21">
        <f t="shared" si="3"/>
        <v>34</v>
      </c>
      <c r="J7" s="21">
        <f t="shared" si="3"/>
        <v>40</v>
      </c>
      <c r="K7" s="21">
        <f t="shared" si="3"/>
        <v>74</v>
      </c>
      <c r="L7" s="21">
        <f t="shared" si="3"/>
        <v>17</v>
      </c>
      <c r="M7" s="21">
        <f t="shared" si="3"/>
        <v>129</v>
      </c>
      <c r="N7" s="14" t="s">
        <v>37</v>
      </c>
      <c r="O7" s="21">
        <f t="shared" si="3"/>
        <v>11</v>
      </c>
      <c r="P7" s="21">
        <f>SUM(P13+P16+P19+P22)</f>
        <v>24</v>
      </c>
      <c r="Q7" s="21">
        <f t="shared" si="3"/>
        <v>0</v>
      </c>
      <c r="R7" s="21">
        <f t="shared" si="3"/>
        <v>1</v>
      </c>
      <c r="S7" s="21">
        <f t="shared" si="3"/>
        <v>0</v>
      </c>
      <c r="T7" s="21">
        <f t="shared" si="3"/>
        <v>7</v>
      </c>
      <c r="U7" s="21">
        <f t="shared" si="3"/>
        <v>8</v>
      </c>
      <c r="V7" s="21">
        <f t="shared" si="3"/>
        <v>3</v>
      </c>
      <c r="W7" s="21">
        <f t="shared" si="3"/>
        <v>4</v>
      </c>
      <c r="X7" s="21">
        <f t="shared" si="3"/>
        <v>0</v>
      </c>
      <c r="Y7" s="21">
        <f t="shared" si="3"/>
        <v>20</v>
      </c>
      <c r="Z7" s="21">
        <f>SUM(Z13+Z16+Z19+Z22)</f>
        <v>40</v>
      </c>
      <c r="AA7" s="21">
        <f t="shared" si="3"/>
        <v>161</v>
      </c>
      <c r="AB7" s="21">
        <f t="shared" si="3"/>
        <v>13</v>
      </c>
      <c r="AC7" s="21">
        <f t="shared" si="3"/>
        <v>16</v>
      </c>
      <c r="AD7" s="21">
        <f>SUM(AD13+AD16+AD19+AD22)</f>
        <v>2</v>
      </c>
      <c r="AE7" s="21">
        <f t="shared" si="3"/>
        <v>13</v>
      </c>
      <c r="AF7" s="12"/>
      <c r="AG7" s="12"/>
    </row>
    <row r="8" spans="1:31" s="13" customFormat="1" ht="30" customHeight="1">
      <c r="A8" s="54" t="s">
        <v>38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4" t="s">
        <v>39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13" customFormat="1" ht="30" customHeight="1">
      <c r="A9" s="11" t="s">
        <v>40</v>
      </c>
      <c r="B9" s="2">
        <f>IF(B6+B7=0,0,B6/(B6+B7)*100)</f>
        <v>98.42144708490773</v>
      </c>
      <c r="C9" s="2">
        <f aca="true" t="shared" si="4" ref="C9:M9">IF(C6+C7=0,0,C6/(C6+C7)*100)</f>
        <v>98.19326713489949</v>
      </c>
      <c r="D9" s="2">
        <f t="shared" si="4"/>
        <v>96.93251533742331</v>
      </c>
      <c r="E9" s="2">
        <f>IF(E6+E7=0,0,E6/(E6+E7)*100)</f>
        <v>98.57512953367875</v>
      </c>
      <c r="F9" s="2">
        <f t="shared" si="4"/>
        <v>99.00662251655629</v>
      </c>
      <c r="G9" s="2">
        <f>IF(G6+G7=0,0,G6/(G6+G7)*100)</f>
        <v>97.94520547945206</v>
      </c>
      <c r="H9" s="2">
        <f t="shared" si="4"/>
        <v>97.7963125548727</v>
      </c>
      <c r="I9" s="55">
        <f t="shared" si="4"/>
        <v>97.05627705627705</v>
      </c>
      <c r="J9" s="55">
        <f t="shared" si="4"/>
        <v>97.8130125751777</v>
      </c>
      <c r="K9" s="55">
        <f t="shared" si="4"/>
        <v>97.2972972972973</v>
      </c>
      <c r="L9" s="55">
        <f t="shared" si="4"/>
        <v>95.86374695863748</v>
      </c>
      <c r="M9" s="55">
        <f t="shared" si="4"/>
        <v>98.9655172413793</v>
      </c>
      <c r="N9" s="11" t="s">
        <v>41</v>
      </c>
      <c r="O9" s="55">
        <f aca="true" t="shared" si="5" ref="O9:AE9">IF(O6+O7=0,0,O6/(O6+O7)*100)</f>
        <v>99.0325417766051</v>
      </c>
      <c r="P9" s="55">
        <f>IF(P6+P7=0,0,P6/(P6+P7)*100)</f>
        <v>96.94267515923568</v>
      </c>
      <c r="Q9" s="55">
        <f t="shared" si="5"/>
        <v>100</v>
      </c>
      <c r="R9" s="55">
        <f t="shared" si="5"/>
        <v>99.68553459119497</v>
      </c>
      <c r="S9" s="55">
        <f t="shared" si="5"/>
        <v>100</v>
      </c>
      <c r="T9" s="55">
        <f t="shared" si="5"/>
        <v>96.53465346534654</v>
      </c>
      <c r="U9" s="55">
        <f t="shared" si="5"/>
        <v>97.15302491103202</v>
      </c>
      <c r="V9" s="55">
        <f t="shared" si="5"/>
        <v>98.4126984126984</v>
      </c>
      <c r="W9" s="55">
        <f t="shared" si="5"/>
        <v>95.65217391304348</v>
      </c>
      <c r="X9" s="55">
        <f t="shared" si="5"/>
        <v>100</v>
      </c>
      <c r="Y9" s="55">
        <f t="shared" si="5"/>
        <v>97.88135593220339</v>
      </c>
      <c r="Z9" s="55">
        <f>IF(Z6+Z7=0,0,Z6/(Z6+Z7)*100)</f>
        <v>98.36934366082349</v>
      </c>
      <c r="AA9" s="55">
        <f t="shared" si="5"/>
        <v>99.04908156635757</v>
      </c>
      <c r="AB9" s="55">
        <f t="shared" si="5"/>
        <v>97.58364312267658</v>
      </c>
      <c r="AC9" s="55">
        <f t="shared" si="5"/>
        <v>98.01734820322181</v>
      </c>
      <c r="AD9" s="55">
        <f>IF(AD6+AD7=0,0,AD6/(AD6+AD7)*100)</f>
        <v>99.49748743718592</v>
      </c>
      <c r="AE9" s="55">
        <f t="shared" si="5"/>
        <v>98.10218978102189</v>
      </c>
    </row>
    <row r="10" spans="1:31" s="13" customFormat="1" ht="18.75" customHeight="1">
      <c r="A10" s="11" t="s">
        <v>42</v>
      </c>
      <c r="B10" s="2">
        <f>IF(B6+B7=0,0,B7/(B6+B7)*100)</f>
        <v>1.5785529150922775</v>
      </c>
      <c r="C10" s="2">
        <f aca="true" t="shared" si="6" ref="C10:M10">IF(C6+C7=0,0,C7/(C6+C7)*100)</f>
        <v>1.8067328651005088</v>
      </c>
      <c r="D10" s="2">
        <f t="shared" si="6"/>
        <v>3.067484662576687</v>
      </c>
      <c r="E10" s="2">
        <f>IF(E6+E7=0,0,E7/(E6+E7)*100)</f>
        <v>1.4248704663212435</v>
      </c>
      <c r="F10" s="2">
        <f t="shared" si="6"/>
        <v>0.9933774834437087</v>
      </c>
      <c r="G10" s="2">
        <f>IF(G6+G7=0,0,G7/(G6+G7)*100)</f>
        <v>2.054794520547945</v>
      </c>
      <c r="H10" s="2">
        <f t="shared" si="6"/>
        <v>2.2036874451273047</v>
      </c>
      <c r="I10" s="55">
        <f t="shared" si="6"/>
        <v>2.943722943722944</v>
      </c>
      <c r="J10" s="55">
        <f t="shared" si="6"/>
        <v>2.1869874248223073</v>
      </c>
      <c r="K10" s="55">
        <f t="shared" si="6"/>
        <v>2.7027027027027026</v>
      </c>
      <c r="L10" s="55">
        <f t="shared" si="6"/>
        <v>4.13625304136253</v>
      </c>
      <c r="M10" s="55">
        <f t="shared" si="6"/>
        <v>1.0344827586206897</v>
      </c>
      <c r="N10" s="11" t="s">
        <v>42</v>
      </c>
      <c r="O10" s="55">
        <f aca="true" t="shared" si="7" ref="O10:AE10">IF(O6+O7=0,0,O7/(O6+O7)*100)</f>
        <v>0.9674582233948988</v>
      </c>
      <c r="P10" s="55">
        <f>IF(P6+P7=0,0,P7/(P6+P7)*100)</f>
        <v>3.0573248407643314</v>
      </c>
      <c r="Q10" s="55">
        <f t="shared" si="7"/>
        <v>0</v>
      </c>
      <c r="R10" s="55">
        <f t="shared" si="7"/>
        <v>0.3144654088050315</v>
      </c>
      <c r="S10" s="55">
        <f t="shared" si="7"/>
        <v>0</v>
      </c>
      <c r="T10" s="55">
        <f t="shared" si="7"/>
        <v>3.4653465346534658</v>
      </c>
      <c r="U10" s="55">
        <f t="shared" si="7"/>
        <v>2.8469750889679712</v>
      </c>
      <c r="V10" s="55">
        <f t="shared" si="7"/>
        <v>1.5873015873015872</v>
      </c>
      <c r="W10" s="55">
        <f t="shared" si="7"/>
        <v>4.3478260869565215</v>
      </c>
      <c r="X10" s="55">
        <f t="shared" si="7"/>
        <v>0</v>
      </c>
      <c r="Y10" s="55">
        <f t="shared" si="7"/>
        <v>2.11864406779661</v>
      </c>
      <c r="Z10" s="55">
        <f>IF(Z6+Z7=0,0,Z7/(Z6+Z7)*100)</f>
        <v>1.6306563391765185</v>
      </c>
      <c r="AA10" s="55">
        <f t="shared" si="7"/>
        <v>0.9509184336424311</v>
      </c>
      <c r="AB10" s="55">
        <f t="shared" si="7"/>
        <v>2.41635687732342</v>
      </c>
      <c r="AC10" s="55">
        <f t="shared" si="7"/>
        <v>1.982651796778191</v>
      </c>
      <c r="AD10" s="55">
        <f>IF(AD6+AD7=0,0,AD7/(AD6+AD7)*100)</f>
        <v>0.5025125628140703</v>
      </c>
      <c r="AE10" s="55">
        <f t="shared" si="7"/>
        <v>1.897810218978102</v>
      </c>
    </row>
    <row r="11" spans="1:31" s="13" customFormat="1" ht="30" customHeight="1">
      <c r="A11" s="11" t="s">
        <v>88</v>
      </c>
      <c r="B11" s="21"/>
      <c r="C11" s="21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1" t="s">
        <v>88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13" customFormat="1" ht="30" customHeight="1">
      <c r="A12" s="11" t="s">
        <v>43</v>
      </c>
      <c r="B12" s="65">
        <f>SUM(C12,Y12:AE12)</f>
        <v>5816</v>
      </c>
      <c r="C12" s="65">
        <f>SUM(D12:M12,O12:X12)</f>
        <v>4498</v>
      </c>
      <c r="D12" s="65">
        <v>422</v>
      </c>
      <c r="E12" s="65">
        <v>65</v>
      </c>
      <c r="F12" s="65">
        <v>541</v>
      </c>
      <c r="G12" s="65">
        <v>101</v>
      </c>
      <c r="H12" s="65">
        <v>1372</v>
      </c>
      <c r="I12" s="65">
        <v>193</v>
      </c>
      <c r="J12" s="65">
        <v>137</v>
      </c>
      <c r="K12" s="65">
        <v>558</v>
      </c>
      <c r="L12" s="65">
        <v>131</v>
      </c>
      <c r="M12" s="65">
        <v>416</v>
      </c>
      <c r="N12" s="11" t="s">
        <v>43</v>
      </c>
      <c r="O12" s="24">
        <v>224</v>
      </c>
      <c r="P12" s="24">
        <v>163</v>
      </c>
      <c r="Q12" s="24">
        <v>12</v>
      </c>
      <c r="R12" s="24">
        <v>57</v>
      </c>
      <c r="S12" s="24">
        <v>13</v>
      </c>
      <c r="T12" s="24">
        <v>29</v>
      </c>
      <c r="U12" s="24">
        <v>26</v>
      </c>
      <c r="V12" s="24">
        <v>13</v>
      </c>
      <c r="W12" s="24">
        <v>17</v>
      </c>
      <c r="X12" s="24">
        <v>8</v>
      </c>
      <c r="Y12" s="24">
        <v>135</v>
      </c>
      <c r="Z12" s="24">
        <v>321</v>
      </c>
      <c r="AA12" s="24">
        <v>696</v>
      </c>
      <c r="AB12" s="24">
        <v>31</v>
      </c>
      <c r="AC12" s="24">
        <v>109</v>
      </c>
      <c r="AD12" s="24">
        <v>9</v>
      </c>
      <c r="AE12" s="24">
        <v>17</v>
      </c>
    </row>
    <row r="13" spans="1:31" s="13" customFormat="1" ht="18.75" customHeight="1">
      <c r="A13" s="11" t="s">
        <v>45</v>
      </c>
      <c r="B13" s="65">
        <f>SUM(C13,Y13:AE13)</f>
        <v>166</v>
      </c>
      <c r="C13" s="65">
        <f>SUM(D13:M13,O13:X13)</f>
        <v>130</v>
      </c>
      <c r="D13" s="65">
        <v>13</v>
      </c>
      <c r="E13" s="65">
        <v>0</v>
      </c>
      <c r="F13" s="65">
        <v>14</v>
      </c>
      <c r="G13" s="65">
        <v>5</v>
      </c>
      <c r="H13" s="65">
        <v>38</v>
      </c>
      <c r="I13" s="65">
        <v>5</v>
      </c>
      <c r="J13" s="65">
        <v>1</v>
      </c>
      <c r="K13" s="65">
        <v>28</v>
      </c>
      <c r="L13" s="65">
        <v>8</v>
      </c>
      <c r="M13" s="65">
        <v>10</v>
      </c>
      <c r="N13" s="11" t="s">
        <v>45</v>
      </c>
      <c r="O13" s="24">
        <v>2</v>
      </c>
      <c r="P13" s="24">
        <v>3</v>
      </c>
      <c r="Q13" s="24">
        <v>0</v>
      </c>
      <c r="R13" s="24">
        <v>0</v>
      </c>
      <c r="S13" s="24">
        <v>0</v>
      </c>
      <c r="T13" s="24">
        <v>1</v>
      </c>
      <c r="U13" s="24">
        <v>1</v>
      </c>
      <c r="V13" s="24">
        <v>1</v>
      </c>
      <c r="W13" s="24">
        <v>0</v>
      </c>
      <c r="X13" s="24">
        <v>0</v>
      </c>
      <c r="Y13" s="24">
        <v>4</v>
      </c>
      <c r="Z13" s="24">
        <v>13</v>
      </c>
      <c r="AA13" s="24">
        <v>17</v>
      </c>
      <c r="AB13" s="24">
        <v>1</v>
      </c>
      <c r="AC13" s="24">
        <v>1</v>
      </c>
      <c r="AD13" s="24">
        <v>0</v>
      </c>
      <c r="AE13" s="24">
        <v>0</v>
      </c>
    </row>
    <row r="14" spans="1:31" s="13" customFormat="1" ht="30" customHeight="1">
      <c r="A14" s="11" t="s">
        <v>89</v>
      </c>
      <c r="B14" s="21"/>
      <c r="C14" s="21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" t="s">
        <v>89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13" customFormat="1" ht="30" customHeight="1">
      <c r="A15" s="11" t="s">
        <v>43</v>
      </c>
      <c r="B15" s="21">
        <f>SUM(C15,Y15:AE15)</f>
        <v>25226</v>
      </c>
      <c r="C15" s="21">
        <f>SUM(D15:M15,O15:X15)</f>
        <v>17888</v>
      </c>
      <c r="D15" s="64">
        <v>1124</v>
      </c>
      <c r="E15" s="64">
        <v>358</v>
      </c>
      <c r="F15" s="64">
        <v>1489</v>
      </c>
      <c r="G15" s="64">
        <v>368</v>
      </c>
      <c r="H15" s="64">
        <v>5682</v>
      </c>
      <c r="I15" s="64">
        <v>357</v>
      </c>
      <c r="J15" s="64">
        <v>502</v>
      </c>
      <c r="K15" s="64">
        <v>1312</v>
      </c>
      <c r="L15" s="64">
        <v>122</v>
      </c>
      <c r="M15" s="64">
        <v>5252</v>
      </c>
      <c r="N15" s="11" t="s">
        <v>43</v>
      </c>
      <c r="O15" s="24">
        <v>431</v>
      </c>
      <c r="P15" s="24">
        <v>307</v>
      </c>
      <c r="Q15" s="24">
        <v>22</v>
      </c>
      <c r="R15" s="24">
        <v>174</v>
      </c>
      <c r="S15" s="24">
        <v>10</v>
      </c>
      <c r="T15" s="24">
        <v>118</v>
      </c>
      <c r="U15" s="24">
        <v>100</v>
      </c>
      <c r="V15" s="24">
        <v>113</v>
      </c>
      <c r="W15" s="24">
        <v>43</v>
      </c>
      <c r="X15" s="24">
        <v>4</v>
      </c>
      <c r="Y15" s="24">
        <v>645</v>
      </c>
      <c r="Z15" s="24">
        <v>822</v>
      </c>
      <c r="AA15" s="64">
        <v>5584</v>
      </c>
      <c r="AB15" s="24">
        <v>21</v>
      </c>
      <c r="AC15" s="24">
        <v>76</v>
      </c>
      <c r="AD15" s="24">
        <v>19</v>
      </c>
      <c r="AE15" s="24">
        <v>171</v>
      </c>
    </row>
    <row r="16" spans="1:31" s="13" customFormat="1" ht="18.75" customHeight="1">
      <c r="A16" s="11" t="s">
        <v>45</v>
      </c>
      <c r="B16" s="21">
        <f>SUM(C16,Y16:AE16)</f>
        <v>421</v>
      </c>
      <c r="C16" s="21">
        <f>SUM(D16:M16,O16:X16)</f>
        <v>327</v>
      </c>
      <c r="D16" s="24">
        <v>51</v>
      </c>
      <c r="E16" s="24">
        <v>8</v>
      </c>
      <c r="F16" s="24">
        <v>19</v>
      </c>
      <c r="G16" s="24">
        <v>2</v>
      </c>
      <c r="H16" s="24">
        <v>115</v>
      </c>
      <c r="I16" s="24">
        <v>18</v>
      </c>
      <c r="J16" s="24">
        <v>8</v>
      </c>
      <c r="K16" s="24">
        <v>20</v>
      </c>
      <c r="L16" s="24">
        <v>4</v>
      </c>
      <c r="M16" s="24">
        <v>42</v>
      </c>
      <c r="N16" s="11" t="s">
        <v>45</v>
      </c>
      <c r="O16" s="24">
        <v>5</v>
      </c>
      <c r="P16" s="24">
        <v>16</v>
      </c>
      <c r="Q16" s="24">
        <v>0</v>
      </c>
      <c r="R16" s="24">
        <v>0</v>
      </c>
      <c r="S16" s="24">
        <v>0</v>
      </c>
      <c r="T16" s="24">
        <v>6</v>
      </c>
      <c r="U16" s="24">
        <v>7</v>
      </c>
      <c r="V16" s="24">
        <v>2</v>
      </c>
      <c r="W16" s="24">
        <v>4</v>
      </c>
      <c r="X16" s="24">
        <v>0</v>
      </c>
      <c r="Y16" s="24">
        <v>13</v>
      </c>
      <c r="Z16" s="24">
        <v>19</v>
      </c>
      <c r="AA16" s="24">
        <v>49</v>
      </c>
      <c r="AB16" s="24">
        <v>1</v>
      </c>
      <c r="AC16" s="24">
        <v>4</v>
      </c>
      <c r="AD16" s="24">
        <v>1</v>
      </c>
      <c r="AE16" s="24">
        <v>7</v>
      </c>
    </row>
    <row r="17" spans="1:31" s="13" customFormat="1" ht="30" customHeight="1">
      <c r="A17" s="11" t="s">
        <v>83</v>
      </c>
      <c r="B17" s="21"/>
      <c r="C17" s="2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1" t="s">
        <v>83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13" customFormat="1" ht="30" customHeight="1">
      <c r="A18" s="11" t="s">
        <v>43</v>
      </c>
      <c r="B18" s="21">
        <f>SUM(C18,Y18:AE18)</f>
        <v>27710</v>
      </c>
      <c r="C18" s="21">
        <f>SUM(D18:M18,O18:X18)</f>
        <v>16076</v>
      </c>
      <c r="D18" s="64">
        <v>790</v>
      </c>
      <c r="E18" s="64">
        <v>250</v>
      </c>
      <c r="F18" s="64">
        <v>1572</v>
      </c>
      <c r="G18" s="64">
        <v>237</v>
      </c>
      <c r="H18" s="64">
        <v>3242</v>
      </c>
      <c r="I18" s="64">
        <v>500</v>
      </c>
      <c r="J18" s="64">
        <v>1108</v>
      </c>
      <c r="K18" s="64">
        <v>675</v>
      </c>
      <c r="L18" s="64">
        <v>133</v>
      </c>
      <c r="M18" s="64">
        <v>6565</v>
      </c>
      <c r="N18" s="11" t="s">
        <v>43</v>
      </c>
      <c r="O18" s="24">
        <v>372</v>
      </c>
      <c r="P18" s="24">
        <v>284</v>
      </c>
      <c r="Q18" s="24">
        <v>15</v>
      </c>
      <c r="R18" s="24">
        <v>78</v>
      </c>
      <c r="S18" s="24">
        <v>3</v>
      </c>
      <c r="T18" s="24">
        <v>44</v>
      </c>
      <c r="U18" s="24">
        <v>134</v>
      </c>
      <c r="V18" s="24">
        <v>60</v>
      </c>
      <c r="W18" s="24">
        <v>14</v>
      </c>
      <c r="X18" s="24">
        <v>0</v>
      </c>
      <c r="Y18" s="24">
        <v>105</v>
      </c>
      <c r="Z18" s="64">
        <v>1098</v>
      </c>
      <c r="AA18" s="64">
        <v>8715</v>
      </c>
      <c r="AB18" s="24">
        <v>267</v>
      </c>
      <c r="AC18" s="24">
        <v>598</v>
      </c>
      <c r="AD18" s="24">
        <v>367</v>
      </c>
      <c r="AE18" s="24">
        <v>484</v>
      </c>
    </row>
    <row r="19" spans="1:31" s="13" customFormat="1" ht="18.75" customHeight="1">
      <c r="A19" s="11" t="s">
        <v>45</v>
      </c>
      <c r="B19" s="21">
        <f>SUM(C19,Y19:AE19)</f>
        <v>334</v>
      </c>
      <c r="C19" s="21">
        <f>SUM(D19:M19,O19:X19)</f>
        <v>242</v>
      </c>
      <c r="D19" s="24">
        <v>10</v>
      </c>
      <c r="E19" s="24">
        <v>0</v>
      </c>
      <c r="F19" s="24">
        <v>3</v>
      </c>
      <c r="G19" s="24">
        <v>7</v>
      </c>
      <c r="H19" s="24">
        <v>76</v>
      </c>
      <c r="I19" s="24">
        <v>10</v>
      </c>
      <c r="J19" s="24">
        <v>31</v>
      </c>
      <c r="K19" s="24">
        <v>16</v>
      </c>
      <c r="L19" s="24">
        <v>5</v>
      </c>
      <c r="M19" s="24">
        <v>75</v>
      </c>
      <c r="N19" s="11" t="s">
        <v>45</v>
      </c>
      <c r="O19" s="24">
        <v>4</v>
      </c>
      <c r="P19" s="24">
        <v>4</v>
      </c>
      <c r="Q19" s="24">
        <v>0</v>
      </c>
      <c r="R19" s="24">
        <v>1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2</v>
      </c>
      <c r="Z19" s="24">
        <v>4</v>
      </c>
      <c r="AA19" s="24">
        <v>69</v>
      </c>
      <c r="AB19" s="24">
        <v>0</v>
      </c>
      <c r="AC19" s="24">
        <v>11</v>
      </c>
      <c r="AD19" s="24">
        <v>0</v>
      </c>
      <c r="AE19" s="24">
        <v>6</v>
      </c>
    </row>
    <row r="20" spans="1:31" s="13" customFormat="1" ht="30" customHeight="1">
      <c r="A20" s="11" t="s">
        <v>90</v>
      </c>
      <c r="B20" s="21"/>
      <c r="C20" s="2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1" t="s">
        <v>90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13" customFormat="1" ht="30" customHeight="1">
      <c r="A21" s="11" t="s">
        <v>43</v>
      </c>
      <c r="B21" s="21">
        <f>SUM(C21,Y21:AE21)</f>
        <v>4283</v>
      </c>
      <c r="C21" s="21">
        <f>SUM(D21:M21,O21:X21)</f>
        <v>2082</v>
      </c>
      <c r="D21" s="24">
        <v>34</v>
      </c>
      <c r="E21" s="24">
        <v>88</v>
      </c>
      <c r="F21" s="24">
        <v>584</v>
      </c>
      <c r="G21" s="24">
        <v>9</v>
      </c>
      <c r="H21" s="24">
        <v>843</v>
      </c>
      <c r="I21" s="24">
        <v>71</v>
      </c>
      <c r="J21" s="24">
        <v>42</v>
      </c>
      <c r="K21" s="24">
        <v>119</v>
      </c>
      <c r="L21" s="24">
        <v>8</v>
      </c>
      <c r="M21" s="24">
        <v>108</v>
      </c>
      <c r="N21" s="11" t="s">
        <v>43</v>
      </c>
      <c r="O21" s="24">
        <v>99</v>
      </c>
      <c r="P21" s="24">
        <v>7</v>
      </c>
      <c r="Q21" s="24">
        <v>0</v>
      </c>
      <c r="R21" s="24">
        <v>8</v>
      </c>
      <c r="S21" s="24">
        <v>4</v>
      </c>
      <c r="T21" s="24">
        <v>4</v>
      </c>
      <c r="U21" s="24">
        <v>13</v>
      </c>
      <c r="V21" s="24">
        <v>0</v>
      </c>
      <c r="W21" s="24">
        <v>14</v>
      </c>
      <c r="X21" s="24">
        <v>27</v>
      </c>
      <c r="Y21" s="24">
        <v>39</v>
      </c>
      <c r="Z21" s="24">
        <v>172</v>
      </c>
      <c r="AA21" s="64">
        <v>1775</v>
      </c>
      <c r="AB21" s="24">
        <v>206</v>
      </c>
      <c r="AC21" s="24">
        <v>8</v>
      </c>
      <c r="AD21" s="24">
        <v>1</v>
      </c>
      <c r="AE21" s="24">
        <v>0</v>
      </c>
    </row>
    <row r="22" spans="1:31" s="13" customFormat="1" ht="18.75" customHeight="1" thickBot="1">
      <c r="A22" s="15" t="s">
        <v>45</v>
      </c>
      <c r="B22" s="21">
        <f>SUM(C22,Y22:AE22)</f>
        <v>90</v>
      </c>
      <c r="C22" s="21">
        <f>SUM(D22:M22,O22:X22)</f>
        <v>47</v>
      </c>
      <c r="D22" s="24">
        <v>1</v>
      </c>
      <c r="E22" s="24">
        <v>3</v>
      </c>
      <c r="F22" s="24">
        <v>6</v>
      </c>
      <c r="G22" s="24">
        <v>1</v>
      </c>
      <c r="H22" s="24">
        <v>22</v>
      </c>
      <c r="I22" s="24">
        <v>1</v>
      </c>
      <c r="J22" s="24">
        <v>0</v>
      </c>
      <c r="K22" s="24">
        <v>10</v>
      </c>
      <c r="L22" s="24">
        <v>0</v>
      </c>
      <c r="M22" s="24">
        <v>2</v>
      </c>
      <c r="N22" s="11" t="s">
        <v>45</v>
      </c>
      <c r="O22" s="24">
        <v>0</v>
      </c>
      <c r="P22" s="24">
        <v>1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1</v>
      </c>
      <c r="Z22" s="24">
        <v>4</v>
      </c>
      <c r="AA22" s="24">
        <v>26</v>
      </c>
      <c r="AB22" s="24">
        <v>11</v>
      </c>
      <c r="AC22" s="24">
        <v>0</v>
      </c>
      <c r="AD22" s="24">
        <v>1</v>
      </c>
      <c r="AE22" s="24">
        <v>0</v>
      </c>
    </row>
    <row r="23" spans="1:31" s="13" customFormat="1" ht="23.25" customHeight="1">
      <c r="A23" s="87" t="s">
        <v>49</v>
      </c>
      <c r="B23" s="87"/>
      <c r="C23" s="87"/>
      <c r="D23" s="87"/>
      <c r="E23" s="87"/>
      <c r="F23" s="87"/>
      <c r="G23" s="42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="13" customFormat="1" ht="57" customHeight="1">
      <c r="A24" s="17"/>
    </row>
    <row r="25" spans="1:31" s="13" customFormat="1" ht="12" customHeight="1">
      <c r="A25" s="95" t="s">
        <v>361</v>
      </c>
      <c r="B25" s="82"/>
      <c r="C25" s="82"/>
      <c r="D25" s="82"/>
      <c r="E25" s="82"/>
      <c r="F25" s="82"/>
      <c r="G25" s="95" t="s">
        <v>362</v>
      </c>
      <c r="H25" s="82"/>
      <c r="I25" s="82"/>
      <c r="J25" s="82"/>
      <c r="K25" s="82"/>
      <c r="L25" s="82"/>
      <c r="M25" s="82"/>
      <c r="N25" s="95" t="s">
        <v>363</v>
      </c>
      <c r="O25" s="67"/>
      <c r="P25" s="67"/>
      <c r="Q25" s="67"/>
      <c r="R25" s="67"/>
      <c r="S25" s="67"/>
      <c r="T25" s="67"/>
      <c r="U25" s="67"/>
      <c r="V25" s="67"/>
      <c r="W25" s="95" t="s">
        <v>364</v>
      </c>
      <c r="X25" s="95"/>
      <c r="Y25" s="95"/>
      <c r="Z25" s="95"/>
      <c r="AA25" s="95"/>
      <c r="AB25" s="95"/>
      <c r="AC25" s="95"/>
      <c r="AD25" s="95"/>
      <c r="AE25" s="95"/>
    </row>
  </sheetData>
  <sheetProtection/>
  <mergeCells count="26">
    <mergeCell ref="W1:Z1"/>
    <mergeCell ref="A25:F25"/>
    <mergeCell ref="A23:F23"/>
    <mergeCell ref="A2:F2"/>
    <mergeCell ref="A3:A4"/>
    <mergeCell ref="B3:B4"/>
    <mergeCell ref="C3:F3"/>
    <mergeCell ref="A1:F1"/>
    <mergeCell ref="G25:M25"/>
    <mergeCell ref="O3:V3"/>
    <mergeCell ref="AC3:AC4"/>
    <mergeCell ref="AE3:AE4"/>
    <mergeCell ref="AD3:AD4"/>
    <mergeCell ref="W25:AE25"/>
    <mergeCell ref="W3:X3"/>
    <mergeCell ref="Y3:Y4"/>
    <mergeCell ref="AA3:AA4"/>
    <mergeCell ref="AB3:AB4"/>
    <mergeCell ref="Z3:Z4"/>
    <mergeCell ref="G2:L2"/>
    <mergeCell ref="G3:M3"/>
    <mergeCell ref="N1:V1"/>
    <mergeCell ref="G1:M1"/>
    <mergeCell ref="N2:V2"/>
    <mergeCell ref="N25:V25"/>
    <mergeCell ref="N3:N4"/>
  </mergeCells>
  <dataValidations count="1">
    <dataValidation type="whole" allowBlank="1" showInputMessage="1" showErrorMessage="1" errorTitle="嘿嘿！你粉混喔" error="數字必須素整數而且不得小於 0 也應該不會大於 50000000 吧" sqref="D12:M22 O12:AE22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fitToWidth="6" fitToHeight="1" horizontalDpi="600" verticalDpi="600" orientation="landscape" paperSize="9" scale="68" r:id="rId1"/>
  <colBreaks count="3" manualBreakCount="3">
    <brk id="6" max="65535" man="1"/>
    <brk id="13" max="65535" man="1"/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zoomScaleSheetLayoutView="110" zoomScalePageLayoutView="0" workbookViewId="0" topLeftCell="I10">
      <selection activeCell="X21" sqref="X21:AF21"/>
    </sheetView>
  </sheetViews>
  <sheetFormatPr defaultColWidth="9.00390625" defaultRowHeight="16.5"/>
  <cols>
    <col min="1" max="1" width="18.625" style="19" customWidth="1"/>
    <col min="2" max="2" width="10.25390625" style="19" customWidth="1"/>
    <col min="3" max="3" width="8.375" style="19" customWidth="1"/>
    <col min="4" max="4" width="9.50390625" style="19" customWidth="1"/>
    <col min="5" max="7" width="11.125" style="19" customWidth="1"/>
    <col min="8" max="14" width="11.50390625" style="19" customWidth="1"/>
    <col min="15" max="15" width="18.625" style="19" customWidth="1"/>
    <col min="16" max="16" width="7.625" style="19" customWidth="1"/>
    <col min="17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68" t="s">
        <v>91</v>
      </c>
      <c r="B1" s="68"/>
      <c r="C1" s="68"/>
      <c r="D1" s="68"/>
      <c r="E1" s="68"/>
      <c r="F1" s="68"/>
      <c r="G1" s="68"/>
      <c r="H1" s="96" t="s">
        <v>92</v>
      </c>
      <c r="I1" s="96"/>
      <c r="J1" s="96"/>
      <c r="K1" s="1"/>
      <c r="L1" s="1"/>
      <c r="M1" s="1"/>
      <c r="N1" s="1"/>
      <c r="O1" s="68" t="s">
        <v>91</v>
      </c>
      <c r="P1" s="68"/>
      <c r="Q1" s="68"/>
      <c r="R1" s="68"/>
      <c r="S1" s="68"/>
      <c r="T1" s="68"/>
      <c r="U1" s="68"/>
      <c r="V1" s="68"/>
      <c r="W1" s="68"/>
      <c r="X1" s="90" t="s">
        <v>328</v>
      </c>
      <c r="Y1" s="90"/>
      <c r="Z1" s="90"/>
      <c r="AA1" s="1"/>
      <c r="AB1" s="1"/>
      <c r="AC1" s="1"/>
      <c r="AD1" s="1"/>
      <c r="AE1" s="1"/>
      <c r="AF1" s="1"/>
    </row>
    <row r="2" spans="1:32" s="6" customFormat="1" ht="12.75" customHeight="1" thickBot="1">
      <c r="A2" s="110" t="s">
        <v>10</v>
      </c>
      <c r="B2" s="110"/>
      <c r="C2" s="110"/>
      <c r="D2" s="110"/>
      <c r="E2" s="110"/>
      <c r="F2" s="110"/>
      <c r="G2" s="110"/>
      <c r="H2" s="106" t="s">
        <v>331</v>
      </c>
      <c r="I2" s="106"/>
      <c r="J2" s="106"/>
      <c r="K2" s="106"/>
      <c r="L2" s="106"/>
      <c r="M2" s="106"/>
      <c r="N2" s="4" t="s">
        <v>0</v>
      </c>
      <c r="O2" s="110" t="s">
        <v>10</v>
      </c>
      <c r="P2" s="110"/>
      <c r="Q2" s="110"/>
      <c r="R2" s="110"/>
      <c r="S2" s="110"/>
      <c r="T2" s="110"/>
      <c r="U2" s="110"/>
      <c r="V2" s="110"/>
      <c r="W2" s="110"/>
      <c r="X2" s="20" t="s">
        <v>331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2" t="s">
        <v>52</v>
      </c>
      <c r="B3" s="112" t="s">
        <v>53</v>
      </c>
      <c r="C3" s="98" t="s">
        <v>54</v>
      </c>
      <c r="D3" s="76" t="s">
        <v>93</v>
      </c>
      <c r="E3" s="75"/>
      <c r="F3" s="75"/>
      <c r="G3" s="75"/>
      <c r="H3" s="97" t="s">
        <v>94</v>
      </c>
      <c r="I3" s="97"/>
      <c r="J3" s="97"/>
      <c r="K3" s="97"/>
      <c r="L3" s="97"/>
      <c r="M3" s="97"/>
      <c r="N3" s="97"/>
      <c r="O3" s="72" t="s">
        <v>56</v>
      </c>
      <c r="P3" s="74" t="s">
        <v>95</v>
      </c>
      <c r="Q3" s="75"/>
      <c r="R3" s="75"/>
      <c r="S3" s="75"/>
      <c r="T3" s="75"/>
      <c r="U3" s="75"/>
      <c r="V3" s="75"/>
      <c r="W3" s="75"/>
      <c r="X3" s="97" t="s">
        <v>58</v>
      </c>
      <c r="Y3" s="127"/>
      <c r="Z3" s="98" t="s">
        <v>305</v>
      </c>
      <c r="AA3" s="98" t="s">
        <v>306</v>
      </c>
      <c r="AB3" s="98" t="s">
        <v>307</v>
      </c>
      <c r="AC3" s="98" t="s">
        <v>294</v>
      </c>
      <c r="AD3" s="98" t="s">
        <v>295</v>
      </c>
      <c r="AE3" s="104" t="s">
        <v>308</v>
      </c>
      <c r="AF3" s="102" t="s">
        <v>309</v>
      </c>
    </row>
    <row r="4" spans="1:32" s="7" customFormat="1" ht="48" customHeight="1" thickBot="1">
      <c r="A4" s="73"/>
      <c r="B4" s="79"/>
      <c r="C4" s="111"/>
      <c r="D4" s="8" t="s">
        <v>3</v>
      </c>
      <c r="E4" s="9" t="s">
        <v>223</v>
      </c>
      <c r="F4" s="9" t="s">
        <v>226</v>
      </c>
      <c r="G4" s="9" t="s">
        <v>227</v>
      </c>
      <c r="H4" s="9" t="s">
        <v>224</v>
      </c>
      <c r="I4" s="9" t="s">
        <v>233</v>
      </c>
      <c r="J4" s="9" t="s">
        <v>60</v>
      </c>
      <c r="K4" s="8" t="s">
        <v>61</v>
      </c>
      <c r="L4" s="9" t="s">
        <v>62</v>
      </c>
      <c r="M4" s="9" t="s">
        <v>63</v>
      </c>
      <c r="N4" s="9" t="s">
        <v>64</v>
      </c>
      <c r="O4" s="73"/>
      <c r="P4" s="9" t="s">
        <v>65</v>
      </c>
      <c r="Q4" s="9" t="s">
        <v>66</v>
      </c>
      <c r="R4" s="9" t="s">
        <v>228</v>
      </c>
      <c r="S4" s="9" t="s">
        <v>67</v>
      </c>
      <c r="T4" s="9" t="s">
        <v>68</v>
      </c>
      <c r="U4" s="9" t="s">
        <v>69</v>
      </c>
      <c r="V4" s="9" t="s">
        <v>70</v>
      </c>
      <c r="W4" s="8" t="s">
        <v>225</v>
      </c>
      <c r="X4" s="10" t="s">
        <v>72</v>
      </c>
      <c r="Y4" s="10" t="s">
        <v>73</v>
      </c>
      <c r="Z4" s="99"/>
      <c r="AA4" s="99"/>
      <c r="AB4" s="99"/>
      <c r="AC4" s="99"/>
      <c r="AD4" s="99"/>
      <c r="AE4" s="105"/>
      <c r="AF4" s="103"/>
    </row>
    <row r="5" spans="1:32" s="13" customFormat="1" ht="38.25" customHeight="1">
      <c r="A5" s="11" t="s">
        <v>96</v>
      </c>
      <c r="B5" s="21">
        <f>SUM(B7:B18)</f>
        <v>6050</v>
      </c>
      <c r="C5" s="51"/>
      <c r="D5" s="21">
        <f aca="true" t="shared" si="0" ref="D5:N5">SUM(D7:D18)</f>
        <v>4661</v>
      </c>
      <c r="E5" s="21">
        <f t="shared" si="0"/>
        <v>436</v>
      </c>
      <c r="F5" s="21">
        <f t="shared" si="0"/>
        <v>69</v>
      </c>
      <c r="G5" s="21">
        <f t="shared" si="0"/>
        <v>528</v>
      </c>
      <c r="H5" s="21">
        <f>SUM(H7:H18)</f>
        <v>102</v>
      </c>
      <c r="I5" s="21">
        <f t="shared" si="0"/>
        <v>1424</v>
      </c>
      <c r="J5" s="21">
        <f t="shared" si="0"/>
        <v>217</v>
      </c>
      <c r="K5" s="21">
        <f t="shared" si="0"/>
        <v>157</v>
      </c>
      <c r="L5" s="21">
        <f t="shared" si="0"/>
        <v>592</v>
      </c>
      <c r="M5" s="21">
        <f t="shared" si="0"/>
        <v>136</v>
      </c>
      <c r="N5" s="21">
        <f t="shared" si="0"/>
        <v>423</v>
      </c>
      <c r="O5" s="11" t="s">
        <v>96</v>
      </c>
      <c r="P5" s="21">
        <f aca="true" t="shared" si="1" ref="P5:AF5">SUM(P7:P18)</f>
        <v>232</v>
      </c>
      <c r="Q5" s="21">
        <f>SUM(Q7:Q18)</f>
        <v>167</v>
      </c>
      <c r="R5" s="21">
        <f t="shared" si="1"/>
        <v>17</v>
      </c>
      <c r="S5" s="21">
        <f t="shared" si="1"/>
        <v>50</v>
      </c>
      <c r="T5" s="21">
        <f t="shared" si="1"/>
        <v>13</v>
      </c>
      <c r="U5" s="21">
        <f t="shared" si="1"/>
        <v>33</v>
      </c>
      <c r="V5" s="21">
        <f t="shared" si="1"/>
        <v>26</v>
      </c>
      <c r="W5" s="21">
        <f t="shared" si="1"/>
        <v>13</v>
      </c>
      <c r="X5" s="21">
        <f t="shared" si="1"/>
        <v>18</v>
      </c>
      <c r="Y5" s="21">
        <f t="shared" si="1"/>
        <v>8</v>
      </c>
      <c r="Z5" s="21">
        <f t="shared" si="1"/>
        <v>133</v>
      </c>
      <c r="AA5" s="21">
        <f>SUM(AA7:AA18)</f>
        <v>335</v>
      </c>
      <c r="AB5" s="21">
        <f t="shared" si="1"/>
        <v>749</v>
      </c>
      <c r="AC5" s="21">
        <f t="shared" si="1"/>
        <v>34</v>
      </c>
      <c r="AD5" s="21">
        <f t="shared" si="1"/>
        <v>111</v>
      </c>
      <c r="AE5" s="21">
        <f>SUM(AE7:AE18)</f>
        <v>9</v>
      </c>
      <c r="AF5" s="21">
        <f t="shared" si="1"/>
        <v>18</v>
      </c>
    </row>
    <row r="6" spans="1:32" s="13" customFormat="1" ht="33.75" customHeight="1">
      <c r="A6" s="11" t="s">
        <v>97</v>
      </c>
      <c r="B6" s="52"/>
      <c r="C6" s="2">
        <f>SUM(C7:C18)</f>
        <v>100</v>
      </c>
      <c r="D6" s="2">
        <f>IF(D5&gt;$B$5,999,IF($B$5=0,0,D5/$B$5*100))</f>
        <v>77.04132231404958</v>
      </c>
      <c r="E6" s="2">
        <f aca="true" t="shared" si="2" ref="E6:N6">IF(E5&gt;$B$5,999,IF($B$5=0,0,E5/$B$5*100))</f>
        <v>7.206611570247934</v>
      </c>
      <c r="F6" s="2">
        <f t="shared" si="2"/>
        <v>1.140495867768595</v>
      </c>
      <c r="G6" s="2">
        <f t="shared" si="2"/>
        <v>8.727272727272728</v>
      </c>
      <c r="H6" s="2">
        <f t="shared" si="2"/>
        <v>1.6859504132231404</v>
      </c>
      <c r="I6" s="2">
        <f t="shared" si="2"/>
        <v>23.537190082644628</v>
      </c>
      <c r="J6" s="2">
        <f t="shared" si="2"/>
        <v>3.5867768595041323</v>
      </c>
      <c r="K6" s="2">
        <f t="shared" si="2"/>
        <v>2.5950413223140494</v>
      </c>
      <c r="L6" s="2">
        <f t="shared" si="2"/>
        <v>9.785123966942148</v>
      </c>
      <c r="M6" s="2">
        <f t="shared" si="2"/>
        <v>2.2479338842975203</v>
      </c>
      <c r="N6" s="2">
        <f t="shared" si="2"/>
        <v>6.991735537190083</v>
      </c>
      <c r="O6" s="11" t="s">
        <v>97</v>
      </c>
      <c r="P6" s="2">
        <f aca="true" t="shared" si="3" ref="P6:AF6">IF(P5&gt;$B$5,999,IF($B$5=0,0,P5/$B$5*100))</f>
        <v>3.834710743801653</v>
      </c>
      <c r="Q6" s="2">
        <f t="shared" si="3"/>
        <v>2.760330578512397</v>
      </c>
      <c r="R6" s="2">
        <f t="shared" si="3"/>
        <v>0.28099173553719003</v>
      </c>
      <c r="S6" s="2">
        <f t="shared" si="3"/>
        <v>0.8264462809917356</v>
      </c>
      <c r="T6" s="2">
        <f t="shared" si="3"/>
        <v>0.21487603305785125</v>
      </c>
      <c r="U6" s="2">
        <f t="shared" si="3"/>
        <v>0.5454545454545455</v>
      </c>
      <c r="V6" s="2">
        <f t="shared" si="3"/>
        <v>0.4297520661157025</v>
      </c>
      <c r="W6" s="2">
        <f t="shared" si="3"/>
        <v>0.21487603305785125</v>
      </c>
      <c r="X6" s="2">
        <f t="shared" si="3"/>
        <v>0.2975206611570248</v>
      </c>
      <c r="Y6" s="2">
        <f t="shared" si="3"/>
        <v>0.1322314049586777</v>
      </c>
      <c r="Z6" s="2">
        <f t="shared" si="3"/>
        <v>2.1983471074380168</v>
      </c>
      <c r="AA6" s="2">
        <f>IF(AA5&gt;$B$5,999,IF($B$5=0,0,AA5/$B$5*100))</f>
        <v>5.537190082644628</v>
      </c>
      <c r="AB6" s="2">
        <f t="shared" si="3"/>
        <v>12.380165289256198</v>
      </c>
      <c r="AC6" s="2">
        <f t="shared" si="3"/>
        <v>0.5619834710743801</v>
      </c>
      <c r="AD6" s="2">
        <f t="shared" si="3"/>
        <v>1.8347107438016528</v>
      </c>
      <c r="AE6" s="2">
        <f t="shared" si="3"/>
        <v>0.1487603305785124</v>
      </c>
      <c r="AF6" s="2">
        <f t="shared" si="3"/>
        <v>0.2975206611570248</v>
      </c>
    </row>
    <row r="7" spans="1:32" s="13" customFormat="1" ht="36.75" customHeight="1">
      <c r="A7" s="11" t="s">
        <v>98</v>
      </c>
      <c r="B7" s="21">
        <f>SUM(D7,Z7:AF7)</f>
        <v>17</v>
      </c>
      <c r="C7" s="2">
        <f>B7/$B$5*100</f>
        <v>0.28099173553719003</v>
      </c>
      <c r="D7" s="21">
        <f aca="true" t="shared" si="4" ref="D7:D18">SUM(E7:N7,P7:Y7)</f>
        <v>14</v>
      </c>
      <c r="E7" s="21">
        <v>2</v>
      </c>
      <c r="F7" s="21">
        <v>0</v>
      </c>
      <c r="G7" s="21">
        <v>4</v>
      </c>
      <c r="H7" s="21">
        <v>0</v>
      </c>
      <c r="I7" s="21">
        <v>1</v>
      </c>
      <c r="J7" s="21">
        <v>1</v>
      </c>
      <c r="K7" s="21">
        <v>0</v>
      </c>
      <c r="L7" s="21">
        <v>0</v>
      </c>
      <c r="M7" s="21">
        <v>1</v>
      </c>
      <c r="N7" s="21">
        <v>5</v>
      </c>
      <c r="O7" s="11" t="s">
        <v>98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2</v>
      </c>
      <c r="AB7" s="21">
        <v>1</v>
      </c>
      <c r="AC7" s="21">
        <v>0</v>
      </c>
      <c r="AD7" s="21">
        <v>0</v>
      </c>
      <c r="AE7" s="21">
        <v>0</v>
      </c>
      <c r="AF7" s="21">
        <v>0</v>
      </c>
    </row>
    <row r="8" spans="1:32" s="13" customFormat="1" ht="26.25" customHeight="1">
      <c r="A8" s="11" t="s">
        <v>99</v>
      </c>
      <c r="B8" s="21">
        <f aca="true" t="shared" si="5" ref="B8:B18">SUM(D8,Z8:AF8)</f>
        <v>21</v>
      </c>
      <c r="C8" s="2">
        <f aca="true" t="shared" si="6" ref="C8:C18">B8/$B$5*100</f>
        <v>0.34710743801652894</v>
      </c>
      <c r="D8" s="21">
        <f t="shared" si="4"/>
        <v>11</v>
      </c>
      <c r="E8" s="21">
        <v>0</v>
      </c>
      <c r="F8" s="21">
        <v>1</v>
      </c>
      <c r="G8" s="21">
        <v>1</v>
      </c>
      <c r="H8" s="21">
        <v>0</v>
      </c>
      <c r="I8" s="21">
        <v>0</v>
      </c>
      <c r="J8" s="21">
        <v>1</v>
      </c>
      <c r="K8" s="21">
        <v>0</v>
      </c>
      <c r="L8" s="21">
        <v>0</v>
      </c>
      <c r="M8" s="21">
        <v>0</v>
      </c>
      <c r="N8" s="21">
        <v>7</v>
      </c>
      <c r="O8" s="11" t="s">
        <v>99</v>
      </c>
      <c r="P8" s="21">
        <v>0</v>
      </c>
      <c r="Q8" s="21">
        <v>1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1</v>
      </c>
      <c r="AA8" s="21">
        <v>0</v>
      </c>
      <c r="AB8" s="21">
        <v>8</v>
      </c>
      <c r="AC8" s="21">
        <v>0</v>
      </c>
      <c r="AD8" s="21">
        <v>1</v>
      </c>
      <c r="AE8" s="21">
        <v>0</v>
      </c>
      <c r="AF8" s="21">
        <v>0</v>
      </c>
    </row>
    <row r="9" spans="1:32" s="13" customFormat="1" ht="26.25" customHeight="1">
      <c r="A9" s="11" t="s">
        <v>100</v>
      </c>
      <c r="B9" s="21">
        <f t="shared" si="5"/>
        <v>352</v>
      </c>
      <c r="C9" s="2">
        <f t="shared" si="6"/>
        <v>5.818181818181818</v>
      </c>
      <c r="D9" s="21">
        <f t="shared" si="4"/>
        <v>243</v>
      </c>
      <c r="E9" s="21">
        <v>5</v>
      </c>
      <c r="F9" s="21">
        <v>3</v>
      </c>
      <c r="G9" s="21">
        <v>33</v>
      </c>
      <c r="H9" s="21">
        <v>0</v>
      </c>
      <c r="I9" s="21">
        <v>43</v>
      </c>
      <c r="J9" s="21">
        <v>8</v>
      </c>
      <c r="K9" s="21">
        <v>5</v>
      </c>
      <c r="L9" s="21">
        <v>35</v>
      </c>
      <c r="M9" s="21">
        <v>9</v>
      </c>
      <c r="N9" s="21">
        <v>51</v>
      </c>
      <c r="O9" s="11" t="s">
        <v>100</v>
      </c>
      <c r="P9" s="21">
        <v>7</v>
      </c>
      <c r="Q9" s="21">
        <v>19</v>
      </c>
      <c r="R9" s="21">
        <v>4</v>
      </c>
      <c r="S9" s="21">
        <v>0</v>
      </c>
      <c r="T9" s="21">
        <v>3</v>
      </c>
      <c r="U9" s="21">
        <v>3</v>
      </c>
      <c r="V9" s="21">
        <v>0</v>
      </c>
      <c r="W9" s="21">
        <v>2</v>
      </c>
      <c r="X9" s="21">
        <v>9</v>
      </c>
      <c r="Y9" s="21">
        <v>4</v>
      </c>
      <c r="Z9" s="21">
        <v>4</v>
      </c>
      <c r="AA9" s="21">
        <v>23</v>
      </c>
      <c r="AB9" s="21">
        <v>67</v>
      </c>
      <c r="AC9" s="21">
        <v>2</v>
      </c>
      <c r="AD9" s="21">
        <v>6</v>
      </c>
      <c r="AE9" s="21">
        <v>2</v>
      </c>
      <c r="AF9" s="21">
        <v>5</v>
      </c>
    </row>
    <row r="10" spans="1:32" s="13" customFormat="1" ht="26.25" customHeight="1">
      <c r="A10" s="11" t="s">
        <v>101</v>
      </c>
      <c r="B10" s="21">
        <f t="shared" si="5"/>
        <v>1</v>
      </c>
      <c r="C10" s="2">
        <f t="shared" si="6"/>
        <v>0.01652892561983471</v>
      </c>
      <c r="D10" s="21">
        <f t="shared" si="4"/>
        <v>1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11" t="s">
        <v>101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</row>
    <row r="11" spans="1:32" s="13" customFormat="1" ht="38.25" customHeight="1">
      <c r="A11" s="11" t="s">
        <v>102</v>
      </c>
      <c r="B11" s="21">
        <f t="shared" si="5"/>
        <v>2184</v>
      </c>
      <c r="C11" s="2">
        <f t="shared" si="6"/>
        <v>36.09917355371901</v>
      </c>
      <c r="D11" s="21">
        <f t="shared" si="4"/>
        <v>1669</v>
      </c>
      <c r="E11" s="21">
        <v>165</v>
      </c>
      <c r="F11" s="21">
        <v>41</v>
      </c>
      <c r="G11" s="21">
        <v>185</v>
      </c>
      <c r="H11" s="21">
        <v>74</v>
      </c>
      <c r="I11" s="21">
        <v>426</v>
      </c>
      <c r="J11" s="21">
        <v>51</v>
      </c>
      <c r="K11" s="21">
        <v>57</v>
      </c>
      <c r="L11" s="21">
        <v>237</v>
      </c>
      <c r="M11" s="21">
        <v>72</v>
      </c>
      <c r="N11" s="21">
        <v>93</v>
      </c>
      <c r="O11" s="11" t="s">
        <v>102</v>
      </c>
      <c r="P11" s="21">
        <v>74</v>
      </c>
      <c r="Q11" s="21">
        <v>107</v>
      </c>
      <c r="R11" s="21">
        <v>4</v>
      </c>
      <c r="S11" s="21">
        <v>28</v>
      </c>
      <c r="T11" s="21">
        <v>9</v>
      </c>
      <c r="U11" s="21">
        <v>10</v>
      </c>
      <c r="V11" s="21">
        <v>15</v>
      </c>
      <c r="W11" s="21">
        <v>8</v>
      </c>
      <c r="X11" s="21">
        <v>9</v>
      </c>
      <c r="Y11" s="21">
        <v>4</v>
      </c>
      <c r="Z11" s="21">
        <v>99</v>
      </c>
      <c r="AA11" s="21">
        <v>142</v>
      </c>
      <c r="AB11" s="21">
        <v>213</v>
      </c>
      <c r="AC11" s="21">
        <v>6</v>
      </c>
      <c r="AD11" s="21">
        <v>50</v>
      </c>
      <c r="AE11" s="21">
        <v>1</v>
      </c>
      <c r="AF11" s="21">
        <v>4</v>
      </c>
    </row>
    <row r="12" spans="1:32" s="13" customFormat="1" ht="26.25" customHeight="1">
      <c r="A12" s="11" t="s">
        <v>103</v>
      </c>
      <c r="B12" s="21">
        <f t="shared" si="5"/>
        <v>3</v>
      </c>
      <c r="C12" s="2">
        <f t="shared" si="6"/>
        <v>0.049586776859504134</v>
      </c>
      <c r="D12" s="21">
        <f t="shared" si="4"/>
        <v>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1</v>
      </c>
      <c r="L12" s="21">
        <v>0</v>
      </c>
      <c r="M12" s="21">
        <v>0</v>
      </c>
      <c r="N12" s="21">
        <v>0</v>
      </c>
      <c r="O12" s="11" t="s">
        <v>103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1</v>
      </c>
      <c r="AB12" s="21">
        <v>1</v>
      </c>
      <c r="AC12" s="21">
        <v>0</v>
      </c>
      <c r="AD12" s="21">
        <v>0</v>
      </c>
      <c r="AE12" s="21">
        <v>0</v>
      </c>
      <c r="AF12" s="21">
        <v>0</v>
      </c>
    </row>
    <row r="13" spans="1:32" s="13" customFormat="1" ht="26.25" customHeight="1">
      <c r="A13" s="11" t="s">
        <v>104</v>
      </c>
      <c r="B13" s="21">
        <f t="shared" si="5"/>
        <v>0</v>
      </c>
      <c r="C13" s="2">
        <f t="shared" si="6"/>
        <v>0</v>
      </c>
      <c r="D13" s="21">
        <f t="shared" si="4"/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11" t="s">
        <v>104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</row>
    <row r="14" spans="1:32" s="13" customFormat="1" ht="26.25" customHeight="1">
      <c r="A14" s="11" t="s">
        <v>105</v>
      </c>
      <c r="B14" s="21">
        <f t="shared" si="5"/>
        <v>397</v>
      </c>
      <c r="C14" s="2">
        <f t="shared" si="6"/>
        <v>6.56198347107438</v>
      </c>
      <c r="D14" s="21">
        <f t="shared" si="4"/>
        <v>302</v>
      </c>
      <c r="E14" s="21">
        <v>11</v>
      </c>
      <c r="F14" s="21">
        <v>1</v>
      </c>
      <c r="G14" s="21">
        <v>37</v>
      </c>
      <c r="H14" s="21">
        <v>3</v>
      </c>
      <c r="I14" s="21">
        <v>86</v>
      </c>
      <c r="J14" s="21">
        <v>14</v>
      </c>
      <c r="K14" s="21">
        <v>15</v>
      </c>
      <c r="L14" s="21">
        <v>36</v>
      </c>
      <c r="M14" s="21">
        <v>4</v>
      </c>
      <c r="N14" s="21">
        <v>75</v>
      </c>
      <c r="O14" s="11" t="s">
        <v>105</v>
      </c>
      <c r="P14" s="21">
        <v>6</v>
      </c>
      <c r="Q14" s="21">
        <v>9</v>
      </c>
      <c r="R14" s="21">
        <v>1</v>
      </c>
      <c r="S14" s="21">
        <v>2</v>
      </c>
      <c r="T14" s="21">
        <v>0</v>
      </c>
      <c r="U14" s="21">
        <v>2</v>
      </c>
      <c r="V14" s="21">
        <v>0</v>
      </c>
      <c r="W14" s="21">
        <v>0</v>
      </c>
      <c r="X14" s="21">
        <v>0</v>
      </c>
      <c r="Y14" s="21">
        <v>0</v>
      </c>
      <c r="Z14" s="21">
        <v>11</v>
      </c>
      <c r="AA14" s="21">
        <v>33</v>
      </c>
      <c r="AB14" s="21">
        <v>48</v>
      </c>
      <c r="AC14" s="21">
        <v>0</v>
      </c>
      <c r="AD14" s="21">
        <v>2</v>
      </c>
      <c r="AE14" s="21">
        <v>1</v>
      </c>
      <c r="AF14" s="21">
        <v>0</v>
      </c>
    </row>
    <row r="15" spans="1:32" s="13" customFormat="1" ht="38.25" customHeight="1">
      <c r="A15" s="11" t="s">
        <v>106</v>
      </c>
      <c r="B15" s="21">
        <f t="shared" si="5"/>
        <v>663</v>
      </c>
      <c r="C15" s="2">
        <f t="shared" si="6"/>
        <v>10.958677685950413</v>
      </c>
      <c r="D15" s="21">
        <f t="shared" si="4"/>
        <v>457</v>
      </c>
      <c r="E15" s="21">
        <v>23</v>
      </c>
      <c r="F15" s="21">
        <v>19</v>
      </c>
      <c r="G15" s="21">
        <v>55</v>
      </c>
      <c r="H15" s="21">
        <v>8</v>
      </c>
      <c r="I15" s="21">
        <v>107</v>
      </c>
      <c r="J15" s="21">
        <v>16</v>
      </c>
      <c r="K15" s="21">
        <v>20</v>
      </c>
      <c r="L15" s="21">
        <v>33</v>
      </c>
      <c r="M15" s="21">
        <v>4</v>
      </c>
      <c r="N15" s="21">
        <v>91</v>
      </c>
      <c r="O15" s="11" t="s">
        <v>106</v>
      </c>
      <c r="P15" s="21">
        <v>30</v>
      </c>
      <c r="Q15" s="21">
        <v>10</v>
      </c>
      <c r="R15" s="21">
        <v>8</v>
      </c>
      <c r="S15" s="21">
        <v>17</v>
      </c>
      <c r="T15" s="21">
        <v>0</v>
      </c>
      <c r="U15" s="21">
        <v>8</v>
      </c>
      <c r="V15" s="21">
        <v>5</v>
      </c>
      <c r="W15" s="21">
        <v>3</v>
      </c>
      <c r="X15" s="21">
        <v>0</v>
      </c>
      <c r="Y15" s="21">
        <v>0</v>
      </c>
      <c r="Z15" s="21">
        <v>0</v>
      </c>
      <c r="AA15" s="21">
        <v>41</v>
      </c>
      <c r="AB15" s="21">
        <v>160</v>
      </c>
      <c r="AC15" s="21">
        <v>0</v>
      </c>
      <c r="AD15" s="21">
        <v>2</v>
      </c>
      <c r="AE15" s="21">
        <v>2</v>
      </c>
      <c r="AF15" s="21">
        <v>1</v>
      </c>
    </row>
    <row r="16" spans="1:32" s="13" customFormat="1" ht="26.25" customHeight="1">
      <c r="A16" s="11" t="s">
        <v>107</v>
      </c>
      <c r="B16" s="21">
        <f t="shared" si="5"/>
        <v>1757</v>
      </c>
      <c r="C16" s="2">
        <f t="shared" si="6"/>
        <v>29.041322314049587</v>
      </c>
      <c r="D16" s="21">
        <f t="shared" si="4"/>
        <v>1469</v>
      </c>
      <c r="E16" s="21">
        <v>179</v>
      </c>
      <c r="F16" s="21">
        <v>1</v>
      </c>
      <c r="G16" s="21">
        <v>160</v>
      </c>
      <c r="H16" s="21">
        <v>13</v>
      </c>
      <c r="I16" s="21">
        <v>666</v>
      </c>
      <c r="J16" s="21">
        <v>66</v>
      </c>
      <c r="K16" s="21">
        <v>42</v>
      </c>
      <c r="L16" s="21">
        <v>151</v>
      </c>
      <c r="M16" s="21">
        <v>42</v>
      </c>
      <c r="N16" s="21">
        <v>69</v>
      </c>
      <c r="O16" s="11" t="s">
        <v>107</v>
      </c>
      <c r="P16" s="21">
        <v>65</v>
      </c>
      <c r="Q16" s="21">
        <v>11</v>
      </c>
      <c r="R16" s="21">
        <v>0</v>
      </c>
      <c r="S16" s="21">
        <v>0</v>
      </c>
      <c r="T16" s="21">
        <v>0</v>
      </c>
      <c r="U16" s="21">
        <v>3</v>
      </c>
      <c r="V16" s="21">
        <v>1</v>
      </c>
      <c r="W16" s="21">
        <v>0</v>
      </c>
      <c r="X16" s="21">
        <v>0</v>
      </c>
      <c r="Y16" s="21">
        <v>0</v>
      </c>
      <c r="Z16" s="21">
        <v>2</v>
      </c>
      <c r="AA16" s="21">
        <v>89</v>
      </c>
      <c r="AB16" s="21">
        <v>166</v>
      </c>
      <c r="AC16" s="21">
        <v>18</v>
      </c>
      <c r="AD16" s="21">
        <v>10</v>
      </c>
      <c r="AE16" s="21">
        <v>0</v>
      </c>
      <c r="AF16" s="21">
        <v>3</v>
      </c>
    </row>
    <row r="17" spans="1:32" s="13" customFormat="1" ht="26.25" customHeight="1">
      <c r="A17" s="11" t="s">
        <v>108</v>
      </c>
      <c r="B17" s="21">
        <f t="shared" si="5"/>
        <v>460</v>
      </c>
      <c r="C17" s="2">
        <f t="shared" si="6"/>
        <v>7.6033057851239665</v>
      </c>
      <c r="D17" s="21">
        <f t="shared" si="4"/>
        <v>344</v>
      </c>
      <c r="E17" s="21">
        <v>43</v>
      </c>
      <c r="F17" s="21">
        <v>3</v>
      </c>
      <c r="G17" s="21">
        <v>40</v>
      </c>
      <c r="H17" s="21">
        <v>2</v>
      </c>
      <c r="I17" s="21">
        <v>50</v>
      </c>
      <c r="J17" s="21">
        <v>53</v>
      </c>
      <c r="K17" s="21">
        <v>0</v>
      </c>
      <c r="L17" s="21">
        <v>84</v>
      </c>
      <c r="M17" s="21">
        <v>1</v>
      </c>
      <c r="N17" s="21">
        <v>6</v>
      </c>
      <c r="O17" s="11" t="s">
        <v>108</v>
      </c>
      <c r="P17" s="21">
        <v>45</v>
      </c>
      <c r="Q17" s="21">
        <v>7</v>
      </c>
      <c r="R17" s="21">
        <v>0</v>
      </c>
      <c r="S17" s="21">
        <v>1</v>
      </c>
      <c r="T17" s="21">
        <v>0</v>
      </c>
      <c r="U17" s="21">
        <v>4</v>
      </c>
      <c r="V17" s="21">
        <v>5</v>
      </c>
      <c r="W17" s="21">
        <v>0</v>
      </c>
      <c r="X17" s="21">
        <v>0</v>
      </c>
      <c r="Y17" s="21">
        <v>0</v>
      </c>
      <c r="Z17" s="21">
        <v>16</v>
      </c>
      <c r="AA17" s="21">
        <v>0</v>
      </c>
      <c r="AB17" s="21">
        <v>48</v>
      </c>
      <c r="AC17" s="21">
        <v>5</v>
      </c>
      <c r="AD17" s="21">
        <v>40</v>
      </c>
      <c r="AE17" s="21">
        <v>2</v>
      </c>
      <c r="AF17" s="21">
        <v>5</v>
      </c>
    </row>
    <row r="18" spans="1:32" s="13" customFormat="1" ht="26.25" customHeight="1" thickBot="1">
      <c r="A18" s="11" t="s">
        <v>109</v>
      </c>
      <c r="B18" s="21">
        <f t="shared" si="5"/>
        <v>195</v>
      </c>
      <c r="C18" s="2">
        <f t="shared" si="6"/>
        <v>3.2231404958677685</v>
      </c>
      <c r="D18" s="21">
        <f t="shared" si="4"/>
        <v>150</v>
      </c>
      <c r="E18" s="21">
        <v>8</v>
      </c>
      <c r="F18" s="21">
        <v>0</v>
      </c>
      <c r="G18" s="21">
        <v>13</v>
      </c>
      <c r="H18" s="21">
        <v>2</v>
      </c>
      <c r="I18" s="21">
        <v>45</v>
      </c>
      <c r="J18" s="21">
        <v>6</v>
      </c>
      <c r="K18" s="21">
        <v>17</v>
      </c>
      <c r="L18" s="21">
        <v>16</v>
      </c>
      <c r="M18" s="21">
        <v>3</v>
      </c>
      <c r="N18" s="21">
        <v>26</v>
      </c>
      <c r="O18" s="11" t="s">
        <v>109</v>
      </c>
      <c r="P18" s="21">
        <v>5</v>
      </c>
      <c r="Q18" s="21">
        <v>3</v>
      </c>
      <c r="R18" s="21">
        <v>0</v>
      </c>
      <c r="S18" s="21">
        <v>2</v>
      </c>
      <c r="T18" s="21">
        <v>1</v>
      </c>
      <c r="U18" s="21">
        <v>3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4</v>
      </c>
      <c r="AB18" s="21">
        <v>37</v>
      </c>
      <c r="AC18" s="21">
        <v>3</v>
      </c>
      <c r="AD18" s="21">
        <v>0</v>
      </c>
      <c r="AE18" s="21">
        <v>1</v>
      </c>
      <c r="AF18" s="21">
        <v>0</v>
      </c>
    </row>
    <row r="19" spans="1:32" s="6" customFormat="1" ht="22.5" customHeight="1">
      <c r="A19" s="113" t="s">
        <v>81</v>
      </c>
      <c r="B19" s="113"/>
      <c r="C19" s="113"/>
      <c r="D19" s="113"/>
      <c r="E19" s="113"/>
      <c r="F19" s="113"/>
      <c r="G19" s="113"/>
      <c r="H19" s="33"/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="13" customFormat="1" ht="110.25" customHeight="1">
      <c r="A20" s="13" t="s">
        <v>82</v>
      </c>
    </row>
    <row r="21" spans="1:32" s="13" customFormat="1" ht="11.25" customHeight="1">
      <c r="A21" s="95" t="s">
        <v>365</v>
      </c>
      <c r="B21" s="67"/>
      <c r="C21" s="67"/>
      <c r="D21" s="67"/>
      <c r="E21" s="67"/>
      <c r="F21" s="67"/>
      <c r="G21" s="67"/>
      <c r="H21" s="67" t="s">
        <v>366</v>
      </c>
      <c r="I21" s="82"/>
      <c r="J21" s="82"/>
      <c r="K21" s="82"/>
      <c r="L21" s="82"/>
      <c r="M21" s="82"/>
      <c r="N21" s="82"/>
      <c r="O21" s="67" t="s">
        <v>367</v>
      </c>
      <c r="P21" s="67"/>
      <c r="Q21" s="67"/>
      <c r="R21" s="67"/>
      <c r="S21" s="67"/>
      <c r="T21" s="67"/>
      <c r="U21" s="67"/>
      <c r="V21" s="67"/>
      <c r="W21" s="67"/>
      <c r="X21" s="67" t="s">
        <v>368</v>
      </c>
      <c r="Y21" s="67"/>
      <c r="Z21" s="67"/>
      <c r="AA21" s="67"/>
      <c r="AB21" s="67"/>
      <c r="AC21" s="67"/>
      <c r="AD21" s="67"/>
      <c r="AE21" s="67"/>
      <c r="AF21" s="67"/>
    </row>
  </sheetData>
  <sheetProtection/>
  <mergeCells count="27">
    <mergeCell ref="X1:Z1"/>
    <mergeCell ref="A21:G21"/>
    <mergeCell ref="X21:AF21"/>
    <mergeCell ref="AE3:AE4"/>
    <mergeCell ref="AD3:AD4"/>
    <mergeCell ref="AF3:AF4"/>
    <mergeCell ref="X3:Y3"/>
    <mergeCell ref="Z3:Z4"/>
    <mergeCell ref="AB3:AB4"/>
    <mergeCell ref="AC3:AC4"/>
    <mergeCell ref="H2:M2"/>
    <mergeCell ref="A19:G19"/>
    <mergeCell ref="O3:O4"/>
    <mergeCell ref="P3:W3"/>
    <mergeCell ref="A3:A4"/>
    <mergeCell ref="B3:B4"/>
    <mergeCell ref="H3:N3"/>
    <mergeCell ref="H21:N21"/>
    <mergeCell ref="AA3:AA4"/>
    <mergeCell ref="A2:G2"/>
    <mergeCell ref="O2:W2"/>
    <mergeCell ref="O1:W1"/>
    <mergeCell ref="O21:W21"/>
    <mergeCell ref="A1:G1"/>
    <mergeCell ref="C3:C4"/>
    <mergeCell ref="D3:G3"/>
    <mergeCell ref="H1:J1"/>
  </mergeCells>
  <dataValidations count="1">
    <dataValidation type="whole" allowBlank="1" showInputMessage="1" showErrorMessage="1" errorTitle="嘿嘿！你粉混喔" error="數字必須素整數而且不得小於 0 也應該不會大於 50000000 吧" sqref="E7:N18 P7:AF18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fitToWidth="7" fitToHeight="1" horizontalDpi="600" verticalDpi="600" orientation="landscape" paperSize="9" scale="68" r:id="rId1"/>
  <colBreaks count="3" manualBreakCount="3">
    <brk id="7" max="65535" man="1"/>
    <brk id="14" max="65535" man="1"/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zoomScaleSheetLayoutView="110" zoomScalePageLayoutView="0" workbookViewId="0" topLeftCell="I1">
      <selection activeCell="X18" sqref="X18:AF18"/>
    </sheetView>
  </sheetViews>
  <sheetFormatPr defaultColWidth="9.00390625" defaultRowHeight="16.5"/>
  <cols>
    <col min="1" max="1" width="18.625" style="19" customWidth="1"/>
    <col min="2" max="2" width="9.375" style="19" customWidth="1"/>
    <col min="3" max="3" width="8.50390625" style="19" customWidth="1"/>
    <col min="4" max="4" width="9.125" style="19" customWidth="1"/>
    <col min="5" max="7" width="11.125" style="19" customWidth="1"/>
    <col min="8" max="14" width="11.50390625" style="19" customWidth="1"/>
    <col min="15" max="15" width="18.625" style="19" customWidth="1"/>
    <col min="16" max="16" width="7.625" style="19" customWidth="1"/>
    <col min="17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68" t="s">
        <v>110</v>
      </c>
      <c r="B1" s="68"/>
      <c r="C1" s="68"/>
      <c r="D1" s="68"/>
      <c r="E1" s="68"/>
      <c r="F1" s="68"/>
      <c r="G1" s="68"/>
      <c r="H1" s="96" t="s">
        <v>92</v>
      </c>
      <c r="I1" s="96"/>
      <c r="J1" s="96"/>
      <c r="K1" s="96"/>
      <c r="L1" s="96"/>
      <c r="M1" s="96"/>
      <c r="N1" s="96"/>
      <c r="O1" s="68" t="s">
        <v>110</v>
      </c>
      <c r="P1" s="68"/>
      <c r="Q1" s="68"/>
      <c r="R1" s="68"/>
      <c r="S1" s="68"/>
      <c r="T1" s="68"/>
      <c r="U1" s="68"/>
      <c r="V1" s="68"/>
      <c r="W1" s="68"/>
      <c r="X1" s="90" t="s">
        <v>328</v>
      </c>
      <c r="Y1" s="90"/>
      <c r="Z1" s="90"/>
      <c r="AA1" s="1"/>
      <c r="AB1" s="1"/>
      <c r="AC1" s="1"/>
      <c r="AD1" s="1"/>
      <c r="AE1" s="1"/>
      <c r="AF1" s="1"/>
    </row>
    <row r="2" spans="1:32" s="6" customFormat="1" ht="12.75" customHeight="1" thickBot="1">
      <c r="A2" s="110" t="s">
        <v>10</v>
      </c>
      <c r="B2" s="110"/>
      <c r="C2" s="110"/>
      <c r="D2" s="110"/>
      <c r="E2" s="110"/>
      <c r="F2" s="110"/>
      <c r="G2" s="110"/>
      <c r="H2" s="106" t="s">
        <v>331</v>
      </c>
      <c r="I2" s="106"/>
      <c r="J2" s="106"/>
      <c r="K2" s="106"/>
      <c r="L2" s="106"/>
      <c r="M2" s="106"/>
      <c r="N2" s="4" t="s">
        <v>0</v>
      </c>
      <c r="O2" s="110" t="s">
        <v>10</v>
      </c>
      <c r="P2" s="110"/>
      <c r="Q2" s="110"/>
      <c r="R2" s="110"/>
      <c r="S2" s="110"/>
      <c r="T2" s="110"/>
      <c r="U2" s="110"/>
      <c r="V2" s="110"/>
      <c r="W2" s="110"/>
      <c r="X2" s="20" t="s">
        <v>331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2" t="s">
        <v>52</v>
      </c>
      <c r="B3" s="112" t="s">
        <v>53</v>
      </c>
      <c r="C3" s="98" t="s">
        <v>54</v>
      </c>
      <c r="D3" s="128" t="s">
        <v>111</v>
      </c>
      <c r="E3" s="97"/>
      <c r="F3" s="97"/>
      <c r="G3" s="97"/>
      <c r="H3" s="97" t="s">
        <v>112</v>
      </c>
      <c r="I3" s="97"/>
      <c r="J3" s="97"/>
      <c r="K3" s="97"/>
      <c r="L3" s="97"/>
      <c r="M3" s="97"/>
      <c r="N3" s="97"/>
      <c r="O3" s="72" t="s">
        <v>56</v>
      </c>
      <c r="P3" s="74" t="s">
        <v>113</v>
      </c>
      <c r="Q3" s="75"/>
      <c r="R3" s="75"/>
      <c r="S3" s="75"/>
      <c r="T3" s="75"/>
      <c r="U3" s="75"/>
      <c r="V3" s="75"/>
      <c r="W3" s="75"/>
      <c r="X3" s="31" t="s">
        <v>114</v>
      </c>
      <c r="Y3" s="32"/>
      <c r="Z3" s="98" t="s">
        <v>305</v>
      </c>
      <c r="AA3" s="98" t="s">
        <v>306</v>
      </c>
      <c r="AB3" s="98" t="s">
        <v>307</v>
      </c>
      <c r="AC3" s="98" t="s">
        <v>294</v>
      </c>
      <c r="AD3" s="98" t="s">
        <v>295</v>
      </c>
      <c r="AE3" s="104" t="s">
        <v>308</v>
      </c>
      <c r="AF3" s="102" t="s">
        <v>309</v>
      </c>
    </row>
    <row r="4" spans="1:32" s="7" customFormat="1" ht="48" customHeight="1" thickBot="1">
      <c r="A4" s="73"/>
      <c r="B4" s="79"/>
      <c r="C4" s="111"/>
      <c r="D4" s="8" t="s">
        <v>3</v>
      </c>
      <c r="E4" s="9" t="s">
        <v>212</v>
      </c>
      <c r="F4" s="9" t="s">
        <v>226</v>
      </c>
      <c r="G4" s="9" t="s">
        <v>227</v>
      </c>
      <c r="H4" s="9" t="s">
        <v>59</v>
      </c>
      <c r="I4" s="9" t="s">
        <v>233</v>
      </c>
      <c r="J4" s="9" t="s">
        <v>60</v>
      </c>
      <c r="K4" s="8" t="s">
        <v>61</v>
      </c>
      <c r="L4" s="9" t="s">
        <v>62</v>
      </c>
      <c r="M4" s="9" t="s">
        <v>63</v>
      </c>
      <c r="N4" s="8" t="s">
        <v>211</v>
      </c>
      <c r="O4" s="73"/>
      <c r="P4" s="9" t="s">
        <v>65</v>
      </c>
      <c r="Q4" s="9" t="s">
        <v>66</v>
      </c>
      <c r="R4" s="9" t="s">
        <v>228</v>
      </c>
      <c r="S4" s="9" t="s">
        <v>67</v>
      </c>
      <c r="T4" s="9" t="s">
        <v>68</v>
      </c>
      <c r="U4" s="9" t="s">
        <v>69</v>
      </c>
      <c r="V4" s="9" t="s">
        <v>70</v>
      </c>
      <c r="W4" s="10" t="s">
        <v>71</v>
      </c>
      <c r="X4" s="10" t="s">
        <v>72</v>
      </c>
      <c r="Y4" s="10" t="s">
        <v>73</v>
      </c>
      <c r="Z4" s="99"/>
      <c r="AA4" s="99"/>
      <c r="AB4" s="99"/>
      <c r="AC4" s="99"/>
      <c r="AD4" s="99"/>
      <c r="AE4" s="105"/>
      <c r="AF4" s="103"/>
    </row>
    <row r="5" spans="1:32" s="13" customFormat="1" ht="46.5" customHeight="1">
      <c r="A5" s="11" t="s">
        <v>96</v>
      </c>
      <c r="B5" s="21">
        <f>SUM(B7:B15)</f>
        <v>26210</v>
      </c>
      <c r="C5" s="51"/>
      <c r="D5" s="21">
        <f aca="true" t="shared" si="0" ref="D5:N5">SUM(D7:D15)</f>
        <v>18625</v>
      </c>
      <c r="E5" s="21">
        <f t="shared" si="0"/>
        <v>1254</v>
      </c>
      <c r="F5" s="21">
        <f t="shared" si="0"/>
        <v>427</v>
      </c>
      <c r="G5" s="21">
        <f t="shared" si="0"/>
        <v>1522</v>
      </c>
      <c r="H5" s="21">
        <f>SUM(H7:H15)</f>
        <v>378</v>
      </c>
      <c r="I5" s="21">
        <f t="shared" si="0"/>
        <v>5929</v>
      </c>
      <c r="J5" s="21">
        <f t="shared" si="0"/>
        <v>453</v>
      </c>
      <c r="K5" s="21">
        <f t="shared" si="0"/>
        <v>540</v>
      </c>
      <c r="L5" s="21">
        <f t="shared" si="0"/>
        <v>1467</v>
      </c>
      <c r="M5" s="21">
        <f t="shared" si="0"/>
        <v>122</v>
      </c>
      <c r="N5" s="21">
        <f t="shared" si="0"/>
        <v>5039</v>
      </c>
      <c r="O5" s="11" t="s">
        <v>96</v>
      </c>
      <c r="P5" s="21">
        <f aca="true" t="shared" si="1" ref="P5:AF5">SUM(P7:P15)</f>
        <v>494</v>
      </c>
      <c r="Q5" s="21">
        <f>SUM(Q7:Q15)</f>
        <v>356</v>
      </c>
      <c r="R5" s="21">
        <f t="shared" si="1"/>
        <v>34</v>
      </c>
      <c r="S5" s="21">
        <f t="shared" si="1"/>
        <v>181</v>
      </c>
      <c r="T5" s="21">
        <f t="shared" si="1"/>
        <v>11</v>
      </c>
      <c r="U5" s="21">
        <f t="shared" si="1"/>
        <v>149</v>
      </c>
      <c r="V5" s="21">
        <f t="shared" si="1"/>
        <v>102</v>
      </c>
      <c r="W5" s="21">
        <f t="shared" si="1"/>
        <v>116</v>
      </c>
      <c r="X5" s="21">
        <f t="shared" si="1"/>
        <v>47</v>
      </c>
      <c r="Y5" s="21">
        <f t="shared" si="1"/>
        <v>4</v>
      </c>
      <c r="Z5" s="21">
        <f t="shared" si="1"/>
        <v>653</v>
      </c>
      <c r="AA5" s="21">
        <f>SUM(AA7:AA15)</f>
        <v>901</v>
      </c>
      <c r="AB5" s="21">
        <f t="shared" si="1"/>
        <v>5731</v>
      </c>
      <c r="AC5" s="21">
        <f t="shared" si="1"/>
        <v>21</v>
      </c>
      <c r="AD5" s="21">
        <f t="shared" si="1"/>
        <v>81</v>
      </c>
      <c r="AE5" s="21">
        <f>SUM(AE7:AE15)</f>
        <v>25</v>
      </c>
      <c r="AF5" s="21">
        <f t="shared" si="1"/>
        <v>173</v>
      </c>
    </row>
    <row r="6" spans="1:32" s="13" customFormat="1" ht="41.25" customHeight="1">
      <c r="A6" s="11" t="s">
        <v>97</v>
      </c>
      <c r="B6" s="52"/>
      <c r="C6" s="2">
        <f>SUM(C7:C15)</f>
        <v>100.00000000000003</v>
      </c>
      <c r="D6" s="2">
        <f>IF(D5&gt;$B$5,999,IF($B$5=0,0,D5/$B$5*100))</f>
        <v>71.06066386875239</v>
      </c>
      <c r="E6" s="2">
        <f aca="true" t="shared" si="2" ref="E6:N6">IF(E5&gt;$B$5,999,IF($B$5=0,0,E5/$B$5*100))</f>
        <v>4.784433422357879</v>
      </c>
      <c r="F6" s="2">
        <f t="shared" si="2"/>
        <v>1.6291491797024036</v>
      </c>
      <c r="G6" s="2">
        <f t="shared" si="2"/>
        <v>5.806943914536436</v>
      </c>
      <c r="H6" s="2">
        <f t="shared" si="2"/>
        <v>1.4421976344906524</v>
      </c>
      <c r="I6" s="2">
        <f t="shared" si="2"/>
        <v>22.6211369706219</v>
      </c>
      <c r="J6" s="2">
        <f t="shared" si="2"/>
        <v>1.728347958794353</v>
      </c>
      <c r="K6" s="2">
        <f t="shared" si="2"/>
        <v>2.0602823349866464</v>
      </c>
      <c r="L6" s="2">
        <f t="shared" si="2"/>
        <v>5.597100343380389</v>
      </c>
      <c r="M6" s="2">
        <f t="shared" si="2"/>
        <v>0.4654711942006867</v>
      </c>
      <c r="N6" s="2">
        <f t="shared" si="2"/>
        <v>19.225486455551316</v>
      </c>
      <c r="O6" s="11" t="s">
        <v>97</v>
      </c>
      <c r="P6" s="2">
        <f aca="true" t="shared" si="3" ref="P6:AF6">IF(P5&gt;$B$5,999,IF($B$5=0,0,P5/$B$5*100))</f>
        <v>1.884776802747043</v>
      </c>
      <c r="Q6" s="2">
        <f t="shared" si="3"/>
        <v>1.3582602060282336</v>
      </c>
      <c r="R6" s="2">
        <f t="shared" si="3"/>
        <v>0.12972148035101105</v>
      </c>
      <c r="S6" s="2">
        <f t="shared" si="3"/>
        <v>0.6905761159862648</v>
      </c>
      <c r="T6" s="2">
        <f t="shared" si="3"/>
        <v>0.041968714231209465</v>
      </c>
      <c r="U6" s="2">
        <f t="shared" si="3"/>
        <v>0.5684853109500191</v>
      </c>
      <c r="V6" s="2">
        <f t="shared" si="3"/>
        <v>0.3891644410530332</v>
      </c>
      <c r="W6" s="2">
        <f t="shared" si="3"/>
        <v>0.44257916825639065</v>
      </c>
      <c r="X6" s="2">
        <f t="shared" si="3"/>
        <v>0.1793208698969859</v>
      </c>
      <c r="Y6" s="2">
        <f t="shared" si="3"/>
        <v>0.015261350629530712</v>
      </c>
      <c r="Z6" s="2">
        <f t="shared" si="3"/>
        <v>2.491415490270889</v>
      </c>
      <c r="AA6" s="2">
        <f>IF(AA5&gt;$B$5,999,IF($B$5=0,0,AA5/$B$5*100))</f>
        <v>3.437619229301793</v>
      </c>
      <c r="AB6" s="2">
        <f t="shared" si="3"/>
        <v>21.86570011446013</v>
      </c>
      <c r="AC6" s="2">
        <f t="shared" si="3"/>
        <v>0.08012209080503625</v>
      </c>
      <c r="AD6" s="2">
        <f t="shared" si="3"/>
        <v>0.309042350247997</v>
      </c>
      <c r="AE6" s="2">
        <f t="shared" si="3"/>
        <v>0.09538344143456697</v>
      </c>
      <c r="AF6" s="2">
        <f t="shared" si="3"/>
        <v>0.6600534147272034</v>
      </c>
    </row>
    <row r="7" spans="1:32" s="13" customFormat="1" ht="49.5" customHeight="1">
      <c r="A7" s="11" t="s">
        <v>115</v>
      </c>
      <c r="B7" s="21">
        <f>SUM(D7,Z7:AF7)</f>
        <v>10672</v>
      </c>
      <c r="C7" s="2">
        <f>B7/$B$5*100</f>
        <v>40.71728347958795</v>
      </c>
      <c r="D7" s="21">
        <f aca="true" t="shared" si="4" ref="D7:D15">SUM(E7:N7,P7:Y7)</f>
        <v>7446</v>
      </c>
      <c r="E7" s="21">
        <v>441</v>
      </c>
      <c r="F7" s="21">
        <v>93</v>
      </c>
      <c r="G7" s="21">
        <v>446</v>
      </c>
      <c r="H7" s="21">
        <v>103</v>
      </c>
      <c r="I7" s="21">
        <v>2343</v>
      </c>
      <c r="J7" s="21">
        <v>138</v>
      </c>
      <c r="K7" s="21">
        <v>228</v>
      </c>
      <c r="L7" s="21">
        <v>451</v>
      </c>
      <c r="M7" s="21">
        <v>14</v>
      </c>
      <c r="N7" s="21">
        <v>2732</v>
      </c>
      <c r="O7" s="11" t="s">
        <v>115</v>
      </c>
      <c r="P7" s="21">
        <v>195</v>
      </c>
      <c r="Q7" s="21">
        <v>73</v>
      </c>
      <c r="R7" s="21">
        <v>7</v>
      </c>
      <c r="S7" s="21">
        <v>51</v>
      </c>
      <c r="T7" s="21">
        <v>0</v>
      </c>
      <c r="U7" s="21">
        <v>75</v>
      </c>
      <c r="V7" s="21">
        <v>11</v>
      </c>
      <c r="W7" s="21">
        <v>41</v>
      </c>
      <c r="X7" s="21">
        <v>4</v>
      </c>
      <c r="Y7" s="21">
        <v>0</v>
      </c>
      <c r="Z7" s="21">
        <v>230</v>
      </c>
      <c r="AA7" s="21">
        <v>207</v>
      </c>
      <c r="AB7" s="21">
        <v>2725</v>
      </c>
      <c r="AC7" s="21">
        <v>8</v>
      </c>
      <c r="AD7" s="21">
        <v>23</v>
      </c>
      <c r="AE7" s="21">
        <v>6</v>
      </c>
      <c r="AF7" s="21">
        <v>27</v>
      </c>
    </row>
    <row r="8" spans="1:32" s="13" customFormat="1" ht="41.25" customHeight="1">
      <c r="A8" s="11" t="s">
        <v>116</v>
      </c>
      <c r="B8" s="21">
        <f aca="true" t="shared" si="5" ref="B8:B15">SUM(D8,Z8:AF8)</f>
        <v>490</v>
      </c>
      <c r="C8" s="2">
        <f aca="true" t="shared" si="6" ref="C8:C15">B8/$B$5*100</f>
        <v>1.8695154521175121</v>
      </c>
      <c r="D8" s="21">
        <f t="shared" si="4"/>
        <v>441</v>
      </c>
      <c r="E8" s="21">
        <v>10</v>
      </c>
      <c r="F8" s="21">
        <v>1</v>
      </c>
      <c r="G8" s="21">
        <v>50</v>
      </c>
      <c r="H8" s="21">
        <v>5</v>
      </c>
      <c r="I8" s="21">
        <v>93</v>
      </c>
      <c r="J8" s="21">
        <v>7</v>
      </c>
      <c r="K8" s="21">
        <v>8</v>
      </c>
      <c r="L8" s="21">
        <v>12</v>
      </c>
      <c r="M8" s="21">
        <v>4</v>
      </c>
      <c r="N8" s="21">
        <v>151</v>
      </c>
      <c r="O8" s="11" t="s">
        <v>116</v>
      </c>
      <c r="P8" s="21">
        <v>28</v>
      </c>
      <c r="Q8" s="21">
        <v>19</v>
      </c>
      <c r="R8" s="21">
        <v>0</v>
      </c>
      <c r="S8" s="21">
        <v>18</v>
      </c>
      <c r="T8" s="21">
        <v>0</v>
      </c>
      <c r="U8" s="21">
        <v>0</v>
      </c>
      <c r="V8" s="21">
        <v>0</v>
      </c>
      <c r="W8" s="21">
        <v>0</v>
      </c>
      <c r="X8" s="21">
        <v>34</v>
      </c>
      <c r="Y8" s="21">
        <v>1</v>
      </c>
      <c r="Z8" s="21">
        <v>3</v>
      </c>
      <c r="AA8" s="21">
        <v>35</v>
      </c>
      <c r="AB8" s="21">
        <v>10</v>
      </c>
      <c r="AC8" s="21">
        <v>0</v>
      </c>
      <c r="AD8" s="21">
        <v>0</v>
      </c>
      <c r="AE8" s="21">
        <v>0</v>
      </c>
      <c r="AF8" s="21">
        <v>1</v>
      </c>
    </row>
    <row r="9" spans="1:32" s="13" customFormat="1" ht="41.25" customHeight="1">
      <c r="A9" s="11" t="s">
        <v>117</v>
      </c>
      <c r="B9" s="21">
        <f t="shared" si="5"/>
        <v>3697</v>
      </c>
      <c r="C9" s="2">
        <f t="shared" si="6"/>
        <v>14.105303319343761</v>
      </c>
      <c r="D9" s="21">
        <f t="shared" si="4"/>
        <v>3561</v>
      </c>
      <c r="E9" s="21">
        <v>294</v>
      </c>
      <c r="F9" s="21">
        <v>2</v>
      </c>
      <c r="G9" s="21">
        <v>559</v>
      </c>
      <c r="H9" s="21">
        <v>37</v>
      </c>
      <c r="I9" s="21">
        <v>1763</v>
      </c>
      <c r="J9" s="21">
        <v>0</v>
      </c>
      <c r="K9" s="21">
        <v>33</v>
      </c>
      <c r="L9" s="21">
        <v>516</v>
      </c>
      <c r="M9" s="21">
        <v>2</v>
      </c>
      <c r="N9" s="21">
        <v>314</v>
      </c>
      <c r="O9" s="11" t="s">
        <v>117</v>
      </c>
      <c r="P9" s="21">
        <v>28</v>
      </c>
      <c r="Q9" s="21">
        <v>3</v>
      </c>
      <c r="R9" s="21">
        <v>0</v>
      </c>
      <c r="S9" s="21">
        <v>0</v>
      </c>
      <c r="T9" s="21">
        <v>0</v>
      </c>
      <c r="U9" s="21">
        <v>9</v>
      </c>
      <c r="V9" s="21">
        <v>1</v>
      </c>
      <c r="W9" s="21">
        <v>0</v>
      </c>
      <c r="X9" s="21">
        <v>0</v>
      </c>
      <c r="Y9" s="21">
        <v>0</v>
      </c>
      <c r="Z9" s="21">
        <v>0</v>
      </c>
      <c r="AA9" s="21">
        <v>107</v>
      </c>
      <c r="AB9" s="21">
        <v>29</v>
      </c>
      <c r="AC9" s="21">
        <v>0</v>
      </c>
      <c r="AD9" s="21">
        <v>0</v>
      </c>
      <c r="AE9" s="21">
        <v>0</v>
      </c>
      <c r="AF9" s="21">
        <v>0</v>
      </c>
    </row>
    <row r="10" spans="1:32" s="13" customFormat="1" ht="41.25" customHeight="1">
      <c r="A10" s="11" t="s">
        <v>118</v>
      </c>
      <c r="B10" s="21">
        <f t="shared" si="5"/>
        <v>2982</v>
      </c>
      <c r="C10" s="2">
        <f t="shared" si="6"/>
        <v>11.377336894315148</v>
      </c>
      <c r="D10" s="21">
        <f t="shared" si="4"/>
        <v>2178</v>
      </c>
      <c r="E10" s="21">
        <v>269</v>
      </c>
      <c r="F10" s="21">
        <v>267</v>
      </c>
      <c r="G10" s="21">
        <v>235</v>
      </c>
      <c r="H10" s="21">
        <v>111</v>
      </c>
      <c r="I10" s="21">
        <v>286</v>
      </c>
      <c r="J10" s="21">
        <v>71</v>
      </c>
      <c r="K10" s="21">
        <v>68</v>
      </c>
      <c r="L10" s="21">
        <v>220</v>
      </c>
      <c r="M10" s="21">
        <v>79</v>
      </c>
      <c r="N10" s="21">
        <v>122</v>
      </c>
      <c r="O10" s="11" t="s">
        <v>118</v>
      </c>
      <c r="P10" s="21">
        <v>100</v>
      </c>
      <c r="Q10" s="21">
        <v>139</v>
      </c>
      <c r="R10" s="21">
        <v>18</v>
      </c>
      <c r="S10" s="21">
        <v>48</v>
      </c>
      <c r="T10" s="21">
        <v>8</v>
      </c>
      <c r="U10" s="21">
        <v>33</v>
      </c>
      <c r="V10" s="21">
        <v>52</v>
      </c>
      <c r="W10" s="21">
        <v>45</v>
      </c>
      <c r="X10" s="21">
        <v>4</v>
      </c>
      <c r="Y10" s="21">
        <v>3</v>
      </c>
      <c r="Z10" s="21">
        <v>355</v>
      </c>
      <c r="AA10" s="21">
        <v>111</v>
      </c>
      <c r="AB10" s="21">
        <v>252</v>
      </c>
      <c r="AC10" s="21">
        <v>5</v>
      </c>
      <c r="AD10" s="21">
        <v>34</v>
      </c>
      <c r="AE10" s="21">
        <v>15</v>
      </c>
      <c r="AF10" s="21">
        <v>32</v>
      </c>
    </row>
    <row r="11" spans="1:32" s="13" customFormat="1" ht="41.25" customHeight="1">
      <c r="A11" s="11" t="s">
        <v>119</v>
      </c>
      <c r="B11" s="21">
        <f t="shared" si="5"/>
        <v>226</v>
      </c>
      <c r="C11" s="2">
        <f t="shared" si="6"/>
        <v>0.8622663105684852</v>
      </c>
      <c r="D11" s="21">
        <f t="shared" si="4"/>
        <v>164</v>
      </c>
      <c r="E11" s="21">
        <v>19</v>
      </c>
      <c r="F11" s="21">
        <v>1</v>
      </c>
      <c r="G11" s="21">
        <v>4</v>
      </c>
      <c r="H11" s="21">
        <v>10</v>
      </c>
      <c r="I11" s="21">
        <v>35</v>
      </c>
      <c r="J11" s="21">
        <v>7</v>
      </c>
      <c r="K11" s="21">
        <v>2</v>
      </c>
      <c r="L11" s="21">
        <v>60</v>
      </c>
      <c r="M11" s="21">
        <v>0</v>
      </c>
      <c r="N11" s="21">
        <v>4</v>
      </c>
      <c r="O11" s="11" t="s">
        <v>119</v>
      </c>
      <c r="P11" s="21">
        <v>21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1</v>
      </c>
      <c r="W11" s="21">
        <v>0</v>
      </c>
      <c r="X11" s="21">
        <v>0</v>
      </c>
      <c r="Y11" s="21">
        <v>0</v>
      </c>
      <c r="Z11" s="21">
        <v>2</v>
      </c>
      <c r="AA11" s="21">
        <v>42</v>
      </c>
      <c r="AB11" s="21">
        <v>18</v>
      </c>
      <c r="AC11" s="21">
        <v>0</v>
      </c>
      <c r="AD11" s="21">
        <v>0</v>
      </c>
      <c r="AE11" s="21">
        <v>0</v>
      </c>
      <c r="AF11" s="21">
        <v>0</v>
      </c>
    </row>
    <row r="12" spans="1:32" s="13" customFormat="1" ht="41.25" customHeight="1">
      <c r="A12" s="11" t="s">
        <v>120</v>
      </c>
      <c r="B12" s="21">
        <f t="shared" si="5"/>
        <v>1100</v>
      </c>
      <c r="C12" s="2">
        <f t="shared" si="6"/>
        <v>4.196871423120947</v>
      </c>
      <c r="D12" s="21">
        <f t="shared" si="4"/>
        <v>668</v>
      </c>
      <c r="E12" s="21">
        <v>44</v>
      </c>
      <c r="F12" s="21">
        <v>0</v>
      </c>
      <c r="G12" s="21">
        <v>45</v>
      </c>
      <c r="H12" s="21">
        <v>6</v>
      </c>
      <c r="I12" s="21">
        <v>253</v>
      </c>
      <c r="J12" s="21">
        <v>57</v>
      </c>
      <c r="K12" s="21">
        <v>24</v>
      </c>
      <c r="L12" s="21">
        <v>20</v>
      </c>
      <c r="M12" s="21">
        <v>5</v>
      </c>
      <c r="N12" s="21">
        <v>140</v>
      </c>
      <c r="O12" s="11" t="s">
        <v>120</v>
      </c>
      <c r="P12" s="21">
        <v>30</v>
      </c>
      <c r="Q12" s="21">
        <v>31</v>
      </c>
      <c r="R12" s="21">
        <v>0</v>
      </c>
      <c r="S12" s="21">
        <v>2</v>
      </c>
      <c r="T12" s="21">
        <v>0</v>
      </c>
      <c r="U12" s="21">
        <v>0</v>
      </c>
      <c r="V12" s="21">
        <v>8</v>
      </c>
      <c r="W12" s="21">
        <v>3</v>
      </c>
      <c r="X12" s="21">
        <v>0</v>
      </c>
      <c r="Y12" s="21">
        <v>0</v>
      </c>
      <c r="Z12" s="21">
        <v>22</v>
      </c>
      <c r="AA12" s="21">
        <v>107</v>
      </c>
      <c r="AB12" s="21">
        <v>284</v>
      </c>
      <c r="AC12" s="21">
        <v>2</v>
      </c>
      <c r="AD12" s="21">
        <v>0</v>
      </c>
      <c r="AE12" s="21">
        <v>0</v>
      </c>
      <c r="AF12" s="21">
        <v>17</v>
      </c>
    </row>
    <row r="13" spans="1:32" s="13" customFormat="1" ht="41.25" customHeight="1">
      <c r="A13" s="11" t="s">
        <v>121</v>
      </c>
      <c r="B13" s="21">
        <f t="shared" si="5"/>
        <v>731</v>
      </c>
      <c r="C13" s="2">
        <f t="shared" si="6"/>
        <v>2.789011827546738</v>
      </c>
      <c r="D13" s="21">
        <f t="shared" si="4"/>
        <v>429</v>
      </c>
      <c r="E13" s="21">
        <v>71</v>
      </c>
      <c r="F13" s="21">
        <v>7</v>
      </c>
      <c r="G13" s="21">
        <v>26</v>
      </c>
      <c r="H13" s="21">
        <v>25</v>
      </c>
      <c r="I13" s="21">
        <v>51</v>
      </c>
      <c r="J13" s="21">
        <v>9</v>
      </c>
      <c r="K13" s="21">
        <v>16</v>
      </c>
      <c r="L13" s="21">
        <v>22</v>
      </c>
      <c r="M13" s="21">
        <v>0</v>
      </c>
      <c r="N13" s="21">
        <v>165</v>
      </c>
      <c r="O13" s="11" t="s">
        <v>121</v>
      </c>
      <c r="P13" s="21">
        <v>11</v>
      </c>
      <c r="Q13" s="21">
        <v>0</v>
      </c>
      <c r="R13" s="21">
        <v>0</v>
      </c>
      <c r="S13" s="21">
        <v>12</v>
      </c>
      <c r="T13" s="21">
        <v>3</v>
      </c>
      <c r="U13" s="21">
        <v>4</v>
      </c>
      <c r="V13" s="21">
        <v>6</v>
      </c>
      <c r="W13" s="21">
        <v>1</v>
      </c>
      <c r="X13" s="21">
        <v>0</v>
      </c>
      <c r="Y13" s="21">
        <v>0</v>
      </c>
      <c r="Z13" s="21">
        <v>6</v>
      </c>
      <c r="AA13" s="21">
        <v>24</v>
      </c>
      <c r="AB13" s="21">
        <v>270</v>
      </c>
      <c r="AC13" s="21">
        <v>0</v>
      </c>
      <c r="AD13" s="21">
        <v>2</v>
      </c>
      <c r="AE13" s="21">
        <v>0</v>
      </c>
      <c r="AF13" s="21">
        <v>0</v>
      </c>
    </row>
    <row r="14" spans="1:32" s="13" customFormat="1" ht="41.25" customHeight="1">
      <c r="A14" s="11" t="s">
        <v>122</v>
      </c>
      <c r="B14" s="21">
        <f t="shared" si="5"/>
        <v>495</v>
      </c>
      <c r="C14" s="2">
        <f t="shared" si="6"/>
        <v>1.8885921404044257</v>
      </c>
      <c r="D14" s="21">
        <f t="shared" si="4"/>
        <v>356</v>
      </c>
      <c r="E14" s="21">
        <v>12</v>
      </c>
      <c r="F14" s="21">
        <v>16</v>
      </c>
      <c r="G14" s="21">
        <v>16</v>
      </c>
      <c r="H14" s="21">
        <v>13</v>
      </c>
      <c r="I14" s="21">
        <v>117</v>
      </c>
      <c r="J14" s="21">
        <v>13</v>
      </c>
      <c r="K14" s="21">
        <v>21</v>
      </c>
      <c r="L14" s="21">
        <v>22</v>
      </c>
      <c r="M14" s="21">
        <v>0</v>
      </c>
      <c r="N14" s="21">
        <v>89</v>
      </c>
      <c r="O14" s="11" t="s">
        <v>122</v>
      </c>
      <c r="P14" s="21">
        <v>11</v>
      </c>
      <c r="Q14" s="21">
        <v>4</v>
      </c>
      <c r="R14" s="21">
        <v>3</v>
      </c>
      <c r="S14" s="21">
        <v>8</v>
      </c>
      <c r="T14" s="21">
        <v>0</v>
      </c>
      <c r="U14" s="21">
        <v>6</v>
      </c>
      <c r="V14" s="21">
        <v>4</v>
      </c>
      <c r="W14" s="21">
        <v>1</v>
      </c>
      <c r="X14" s="21">
        <v>0</v>
      </c>
      <c r="Y14" s="21">
        <v>0</v>
      </c>
      <c r="Z14" s="21">
        <v>1</v>
      </c>
      <c r="AA14" s="21">
        <v>24</v>
      </c>
      <c r="AB14" s="21">
        <v>110</v>
      </c>
      <c r="AC14" s="21">
        <v>0</v>
      </c>
      <c r="AD14" s="21">
        <v>2</v>
      </c>
      <c r="AE14" s="21">
        <v>2</v>
      </c>
      <c r="AF14" s="21">
        <v>0</v>
      </c>
    </row>
    <row r="15" spans="1:32" s="13" customFormat="1" ht="41.25" customHeight="1" thickBot="1">
      <c r="A15" s="11" t="s">
        <v>109</v>
      </c>
      <c r="B15" s="21">
        <f t="shared" si="5"/>
        <v>5817</v>
      </c>
      <c r="C15" s="2">
        <f t="shared" si="6"/>
        <v>22.19381915299504</v>
      </c>
      <c r="D15" s="21">
        <f t="shared" si="4"/>
        <v>3382</v>
      </c>
      <c r="E15" s="21">
        <v>94</v>
      </c>
      <c r="F15" s="21">
        <v>40</v>
      </c>
      <c r="G15" s="21">
        <v>141</v>
      </c>
      <c r="H15" s="21">
        <v>68</v>
      </c>
      <c r="I15" s="21">
        <v>988</v>
      </c>
      <c r="J15" s="21">
        <v>151</v>
      </c>
      <c r="K15" s="21">
        <v>140</v>
      </c>
      <c r="L15" s="21">
        <v>144</v>
      </c>
      <c r="M15" s="21">
        <v>18</v>
      </c>
      <c r="N15" s="21">
        <v>1322</v>
      </c>
      <c r="O15" s="11" t="s">
        <v>109</v>
      </c>
      <c r="P15" s="21">
        <v>70</v>
      </c>
      <c r="Q15" s="21">
        <v>87</v>
      </c>
      <c r="R15" s="21">
        <v>6</v>
      </c>
      <c r="S15" s="21">
        <v>42</v>
      </c>
      <c r="T15" s="21">
        <v>0</v>
      </c>
      <c r="U15" s="21">
        <v>22</v>
      </c>
      <c r="V15" s="21">
        <v>19</v>
      </c>
      <c r="W15" s="21">
        <v>25</v>
      </c>
      <c r="X15" s="21">
        <v>5</v>
      </c>
      <c r="Y15" s="21">
        <v>0</v>
      </c>
      <c r="Z15" s="21">
        <v>34</v>
      </c>
      <c r="AA15" s="21">
        <v>244</v>
      </c>
      <c r="AB15" s="21">
        <v>2033</v>
      </c>
      <c r="AC15" s="21">
        <v>6</v>
      </c>
      <c r="AD15" s="21">
        <v>20</v>
      </c>
      <c r="AE15" s="21">
        <v>2</v>
      </c>
      <c r="AF15" s="21">
        <v>96</v>
      </c>
    </row>
    <row r="16" spans="1:32" s="6" customFormat="1" ht="22.5" customHeight="1">
      <c r="A16" s="113" t="s">
        <v>81</v>
      </c>
      <c r="B16" s="113"/>
      <c r="C16" s="113"/>
      <c r="D16" s="113"/>
      <c r="E16" s="113"/>
      <c r="F16" s="113"/>
      <c r="G16" s="113"/>
      <c r="H16" s="33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="13" customFormat="1" ht="67.5" customHeight="1">
      <c r="A17" s="13" t="s">
        <v>82</v>
      </c>
    </row>
    <row r="18" spans="1:32" s="13" customFormat="1" ht="11.25" customHeight="1">
      <c r="A18" s="95" t="s">
        <v>369</v>
      </c>
      <c r="B18" s="67"/>
      <c r="C18" s="67"/>
      <c r="D18" s="67"/>
      <c r="E18" s="67"/>
      <c r="F18" s="67"/>
      <c r="G18" s="67"/>
      <c r="H18" s="67" t="s">
        <v>370</v>
      </c>
      <c r="I18" s="82"/>
      <c r="J18" s="82"/>
      <c r="K18" s="82"/>
      <c r="L18" s="82"/>
      <c r="M18" s="82"/>
      <c r="N18" s="82"/>
      <c r="O18" s="67" t="s">
        <v>371</v>
      </c>
      <c r="P18" s="67"/>
      <c r="Q18" s="67"/>
      <c r="R18" s="67"/>
      <c r="S18" s="67"/>
      <c r="T18" s="67"/>
      <c r="U18" s="67"/>
      <c r="V18" s="67"/>
      <c r="W18" s="67"/>
      <c r="X18" s="67" t="s">
        <v>372</v>
      </c>
      <c r="Y18" s="67"/>
      <c r="Z18" s="67"/>
      <c r="AA18" s="67"/>
      <c r="AB18" s="67"/>
      <c r="AC18" s="67"/>
      <c r="AD18" s="67"/>
      <c r="AE18" s="67"/>
      <c r="AF18" s="67"/>
    </row>
  </sheetData>
  <sheetProtection/>
  <mergeCells count="26">
    <mergeCell ref="X1:Z1"/>
    <mergeCell ref="A18:G18"/>
    <mergeCell ref="H3:N3"/>
    <mergeCell ref="AC3:AC4"/>
    <mergeCell ref="H18:N18"/>
    <mergeCell ref="AE3:AE4"/>
    <mergeCell ref="AD3:AD4"/>
    <mergeCell ref="A16:G16"/>
    <mergeCell ref="Z3:Z4"/>
    <mergeCell ref="AB3:AB4"/>
    <mergeCell ref="AA3:AA4"/>
    <mergeCell ref="AF3:AF4"/>
    <mergeCell ref="O3:O4"/>
    <mergeCell ref="P3:W3"/>
    <mergeCell ref="O18:W18"/>
    <mergeCell ref="A3:A4"/>
    <mergeCell ref="B3:B4"/>
    <mergeCell ref="C3:C4"/>
    <mergeCell ref="D3:G3"/>
    <mergeCell ref="X18:AF18"/>
    <mergeCell ref="O1:W1"/>
    <mergeCell ref="A2:G2"/>
    <mergeCell ref="O2:W2"/>
    <mergeCell ref="A1:G1"/>
    <mergeCell ref="H1:N1"/>
    <mergeCell ref="H2:M2"/>
  </mergeCells>
  <dataValidations count="1">
    <dataValidation type="whole" allowBlank="1" showInputMessage="1" showErrorMessage="1" errorTitle="嘿嘿！你粉混喔" error="數字必須素整數而且不得小於 0 也應該不會大於 50000000 吧" sqref="E7:N15 P7:AF15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fitToWidth="6" fitToHeight="1" horizontalDpi="600" verticalDpi="600" orientation="landscape" paperSize="9" scale="68" r:id="rId1"/>
  <colBreaks count="3" manualBreakCount="3">
    <brk id="7" max="65535" man="1"/>
    <brk id="14" max="65535" man="1"/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zoomScaleSheetLayoutView="120" zoomScalePageLayoutView="0" workbookViewId="0" topLeftCell="I7">
      <selection activeCell="Y19" sqref="Y19:AF19"/>
    </sheetView>
  </sheetViews>
  <sheetFormatPr defaultColWidth="9.00390625" defaultRowHeight="16.5"/>
  <cols>
    <col min="1" max="1" width="18.625" style="19" customWidth="1"/>
    <col min="2" max="2" width="9.125" style="19" customWidth="1"/>
    <col min="3" max="4" width="8.875" style="19" customWidth="1"/>
    <col min="5" max="7" width="11.125" style="19" customWidth="1"/>
    <col min="8" max="14" width="11.50390625" style="19" customWidth="1"/>
    <col min="15" max="15" width="18.625" style="19" customWidth="1"/>
    <col min="16" max="16" width="7.625" style="19" customWidth="1"/>
    <col min="17" max="23" width="7.375" style="19" customWidth="1"/>
    <col min="24" max="32" width="8.625" style="19" customWidth="1"/>
    <col min="33" max="16384" width="9.00390625" style="19" customWidth="1"/>
  </cols>
  <sheetData>
    <row r="1" spans="1:32" s="3" customFormat="1" ht="48" customHeight="1">
      <c r="A1" s="68" t="s">
        <v>123</v>
      </c>
      <c r="B1" s="68"/>
      <c r="C1" s="68"/>
      <c r="D1" s="68"/>
      <c r="E1" s="68"/>
      <c r="F1" s="68"/>
      <c r="G1" s="68"/>
      <c r="H1" s="96" t="s">
        <v>51</v>
      </c>
      <c r="I1" s="96"/>
      <c r="J1" s="96"/>
      <c r="K1" s="96"/>
      <c r="L1" s="96"/>
      <c r="M1" s="96"/>
      <c r="N1" s="96"/>
      <c r="O1" s="68" t="s">
        <v>123</v>
      </c>
      <c r="P1" s="68"/>
      <c r="Q1" s="68"/>
      <c r="R1" s="68"/>
      <c r="S1" s="68"/>
      <c r="T1" s="68"/>
      <c r="U1" s="68"/>
      <c r="V1" s="68"/>
      <c r="W1" s="68"/>
      <c r="X1" s="90" t="s">
        <v>329</v>
      </c>
      <c r="Y1" s="90"/>
      <c r="Z1" s="90"/>
      <c r="AA1" s="90"/>
      <c r="AB1" s="90"/>
      <c r="AC1" s="90"/>
      <c r="AD1" s="90"/>
      <c r="AE1" s="90"/>
      <c r="AF1" s="90"/>
    </row>
    <row r="2" spans="1:32" s="6" customFormat="1" ht="12.75" customHeight="1" thickBot="1">
      <c r="A2" s="110" t="s">
        <v>10</v>
      </c>
      <c r="B2" s="110"/>
      <c r="C2" s="110"/>
      <c r="D2" s="110"/>
      <c r="E2" s="110"/>
      <c r="F2" s="110"/>
      <c r="G2" s="110"/>
      <c r="H2" s="106" t="s">
        <v>331</v>
      </c>
      <c r="I2" s="106"/>
      <c r="J2" s="106"/>
      <c r="K2" s="106"/>
      <c r="L2" s="106"/>
      <c r="M2" s="106"/>
      <c r="N2" s="4" t="s">
        <v>0</v>
      </c>
      <c r="O2" s="110" t="s">
        <v>10</v>
      </c>
      <c r="P2" s="110"/>
      <c r="Q2" s="110"/>
      <c r="R2" s="110"/>
      <c r="S2" s="110"/>
      <c r="T2" s="110"/>
      <c r="U2" s="110"/>
      <c r="V2" s="110"/>
      <c r="W2" s="110"/>
      <c r="X2" s="20" t="s">
        <v>331</v>
      </c>
      <c r="Y2" s="20"/>
      <c r="Z2" s="20"/>
      <c r="AA2" s="20"/>
      <c r="AB2" s="20"/>
      <c r="AC2" s="20"/>
      <c r="AD2" s="20"/>
      <c r="AE2" s="20"/>
      <c r="AF2" s="4" t="s">
        <v>0</v>
      </c>
    </row>
    <row r="3" spans="1:32" s="7" customFormat="1" ht="24" customHeight="1">
      <c r="A3" s="72" t="s">
        <v>52</v>
      </c>
      <c r="B3" s="112" t="s">
        <v>53</v>
      </c>
      <c r="C3" s="98" t="s">
        <v>54</v>
      </c>
      <c r="D3" s="100" t="s">
        <v>124</v>
      </c>
      <c r="E3" s="129"/>
      <c r="F3" s="129"/>
      <c r="G3" s="129"/>
      <c r="H3" s="97" t="s">
        <v>125</v>
      </c>
      <c r="I3" s="97"/>
      <c r="J3" s="97"/>
      <c r="K3" s="97"/>
      <c r="L3" s="97"/>
      <c r="M3" s="97"/>
      <c r="N3" s="97"/>
      <c r="O3" s="72" t="s">
        <v>56</v>
      </c>
      <c r="P3" s="74" t="s">
        <v>126</v>
      </c>
      <c r="Q3" s="75"/>
      <c r="R3" s="75"/>
      <c r="S3" s="75"/>
      <c r="T3" s="75"/>
      <c r="U3" s="75"/>
      <c r="V3" s="75"/>
      <c r="W3" s="75"/>
      <c r="X3" s="129" t="s">
        <v>127</v>
      </c>
      <c r="Y3" s="101"/>
      <c r="Z3" s="98" t="s">
        <v>305</v>
      </c>
      <c r="AA3" s="98" t="s">
        <v>306</v>
      </c>
      <c r="AB3" s="98" t="s">
        <v>307</v>
      </c>
      <c r="AC3" s="98" t="s">
        <v>294</v>
      </c>
      <c r="AD3" s="98" t="s">
        <v>295</v>
      </c>
      <c r="AE3" s="104" t="s">
        <v>308</v>
      </c>
      <c r="AF3" s="102" t="s">
        <v>309</v>
      </c>
    </row>
    <row r="4" spans="1:32" s="7" customFormat="1" ht="48" customHeight="1" thickBot="1">
      <c r="A4" s="73"/>
      <c r="B4" s="79"/>
      <c r="C4" s="111"/>
      <c r="D4" s="8" t="s">
        <v>3</v>
      </c>
      <c r="E4" s="9" t="s">
        <v>212</v>
      </c>
      <c r="F4" s="9" t="s">
        <v>226</v>
      </c>
      <c r="G4" s="9" t="s">
        <v>227</v>
      </c>
      <c r="H4" s="9" t="s">
        <v>59</v>
      </c>
      <c r="I4" s="9" t="s">
        <v>233</v>
      </c>
      <c r="J4" s="9" t="s">
        <v>60</v>
      </c>
      <c r="K4" s="8" t="s">
        <v>61</v>
      </c>
      <c r="L4" s="9" t="s">
        <v>62</v>
      </c>
      <c r="M4" s="9" t="s">
        <v>63</v>
      </c>
      <c r="N4" s="8" t="s">
        <v>211</v>
      </c>
      <c r="O4" s="73"/>
      <c r="P4" s="9" t="s">
        <v>65</v>
      </c>
      <c r="Q4" s="9" t="s">
        <v>66</v>
      </c>
      <c r="R4" s="9" t="s">
        <v>228</v>
      </c>
      <c r="S4" s="9" t="s">
        <v>67</v>
      </c>
      <c r="T4" s="9" t="s">
        <v>68</v>
      </c>
      <c r="U4" s="9" t="s">
        <v>69</v>
      </c>
      <c r="V4" s="9" t="s">
        <v>70</v>
      </c>
      <c r="W4" s="8" t="s">
        <v>225</v>
      </c>
      <c r="X4" s="10" t="s">
        <v>72</v>
      </c>
      <c r="Y4" s="10" t="s">
        <v>73</v>
      </c>
      <c r="Z4" s="99"/>
      <c r="AA4" s="99"/>
      <c r="AB4" s="99"/>
      <c r="AC4" s="99"/>
      <c r="AD4" s="99"/>
      <c r="AE4" s="105"/>
      <c r="AF4" s="103"/>
    </row>
    <row r="5" spans="1:32" s="13" customFormat="1" ht="38.25" customHeight="1">
      <c r="A5" s="11" t="s">
        <v>74</v>
      </c>
      <c r="B5" s="21">
        <f>SUM(B7:B16)</f>
        <v>27815</v>
      </c>
      <c r="C5" s="51"/>
      <c r="D5" s="21">
        <f aca="true" t="shared" si="0" ref="D5:N5">SUM(D7:D16)</f>
        <v>16177</v>
      </c>
      <c r="E5" s="21">
        <f t="shared" si="0"/>
        <v>807</v>
      </c>
      <c r="F5" s="21">
        <f t="shared" si="0"/>
        <v>247</v>
      </c>
      <c r="G5" s="21">
        <f t="shared" si="0"/>
        <v>1553</v>
      </c>
      <c r="H5" s="21">
        <f>SUM(H7:H16)</f>
        <v>244</v>
      </c>
      <c r="I5" s="21">
        <f t="shared" si="0"/>
        <v>3377</v>
      </c>
      <c r="J5" s="21">
        <f t="shared" si="0"/>
        <v>503</v>
      </c>
      <c r="K5" s="21">
        <f t="shared" si="0"/>
        <v>1104</v>
      </c>
      <c r="L5" s="21">
        <f t="shared" si="0"/>
        <v>724</v>
      </c>
      <c r="M5" s="21">
        <f t="shared" si="0"/>
        <v>138</v>
      </c>
      <c r="N5" s="21">
        <f t="shared" si="0"/>
        <v>6423</v>
      </c>
      <c r="O5" s="11" t="s">
        <v>74</v>
      </c>
      <c r="P5" s="21">
        <f aca="true" t="shared" si="1" ref="P5:AF5">SUM(P7:P16)</f>
        <v>407</v>
      </c>
      <c r="Q5" s="21">
        <f>SUM(Q7:Q16)</f>
        <v>288</v>
      </c>
      <c r="R5" s="21">
        <f t="shared" si="1"/>
        <v>15</v>
      </c>
      <c r="S5" s="21">
        <f t="shared" si="1"/>
        <v>78</v>
      </c>
      <c r="T5" s="21">
        <f t="shared" si="1"/>
        <v>5</v>
      </c>
      <c r="U5" s="21">
        <f t="shared" si="1"/>
        <v>47</v>
      </c>
      <c r="V5" s="21">
        <f t="shared" si="1"/>
        <v>139</v>
      </c>
      <c r="W5" s="21">
        <f t="shared" si="1"/>
        <v>64</v>
      </c>
      <c r="X5" s="21">
        <f t="shared" si="1"/>
        <v>14</v>
      </c>
      <c r="Y5" s="21">
        <f t="shared" si="1"/>
        <v>0</v>
      </c>
      <c r="Z5" s="21">
        <f t="shared" si="1"/>
        <v>106</v>
      </c>
      <c r="AA5" s="21">
        <f>SUM(AA7:AA16)</f>
        <v>1146</v>
      </c>
      <c r="AB5" s="21">
        <f t="shared" si="1"/>
        <v>8619</v>
      </c>
      <c r="AC5" s="21">
        <f t="shared" si="1"/>
        <v>273</v>
      </c>
      <c r="AD5" s="21">
        <f t="shared" si="1"/>
        <v>606</v>
      </c>
      <c r="AE5" s="21">
        <f>SUM(AE7:AE16)</f>
        <v>392</v>
      </c>
      <c r="AF5" s="21">
        <f t="shared" si="1"/>
        <v>496</v>
      </c>
    </row>
    <row r="6" spans="1:32" s="13" customFormat="1" ht="39" customHeight="1">
      <c r="A6" s="11" t="s">
        <v>75</v>
      </c>
      <c r="B6" s="52"/>
      <c r="C6" s="2">
        <f>SUM(C7:C16)</f>
        <v>100</v>
      </c>
      <c r="D6" s="2">
        <f>IF(D5&gt;$B$5,999,IF($B$5=0,0,D5/$B$5*100))</f>
        <v>58.15926658277908</v>
      </c>
      <c r="E6" s="2">
        <f aca="true" t="shared" si="2" ref="E6:N6">IF(E5&gt;$B$5,999,IF($B$5=0,0,E5/$B$5*100))</f>
        <v>2.901312241596261</v>
      </c>
      <c r="F6" s="2">
        <f t="shared" si="2"/>
        <v>0.8880100665108754</v>
      </c>
      <c r="G6" s="2">
        <f t="shared" si="2"/>
        <v>5.583318353406436</v>
      </c>
      <c r="H6" s="2">
        <f t="shared" si="2"/>
        <v>0.8772245191443465</v>
      </c>
      <c r="I6" s="2">
        <f t="shared" si="2"/>
        <v>12.140931152255977</v>
      </c>
      <c r="J6" s="2">
        <f t="shared" si="2"/>
        <v>1.8083767751213373</v>
      </c>
      <c r="K6" s="2">
        <f t="shared" si="2"/>
        <v>3.9690814308826172</v>
      </c>
      <c r="L6" s="2">
        <f t="shared" si="2"/>
        <v>2.6029120977889626</v>
      </c>
      <c r="M6" s="2">
        <f t="shared" si="2"/>
        <v>0.49613517886032715</v>
      </c>
      <c r="N6" s="2">
        <f t="shared" si="2"/>
        <v>23.09185691173827</v>
      </c>
      <c r="O6" s="11" t="s">
        <v>75</v>
      </c>
      <c r="P6" s="2">
        <f aca="true" t="shared" si="3" ref="P6:AF6">IF(P5&gt;$B$5,999,IF($B$5=0,0,P5/$B$5*100))</f>
        <v>1.4632392593924142</v>
      </c>
      <c r="Q6" s="2">
        <f t="shared" si="3"/>
        <v>1.0354125471867697</v>
      </c>
      <c r="R6" s="2">
        <f t="shared" si="3"/>
        <v>0.05392773683264426</v>
      </c>
      <c r="S6" s="2">
        <f t="shared" si="3"/>
        <v>0.28042423152975016</v>
      </c>
      <c r="T6" s="2">
        <f t="shared" si="3"/>
        <v>0.017975912277548085</v>
      </c>
      <c r="U6" s="2">
        <f t="shared" si="3"/>
        <v>0.16897357540895203</v>
      </c>
      <c r="V6" s="2">
        <f t="shared" si="3"/>
        <v>0.49973036131583676</v>
      </c>
      <c r="W6" s="2">
        <f t="shared" si="3"/>
        <v>0.2300916771526155</v>
      </c>
      <c r="X6" s="2">
        <f t="shared" si="3"/>
        <v>0.050332554377134645</v>
      </c>
      <c r="Y6" s="2">
        <f t="shared" si="3"/>
        <v>0</v>
      </c>
      <c r="Z6" s="2">
        <f t="shared" si="3"/>
        <v>0.3810893402840194</v>
      </c>
      <c r="AA6" s="2">
        <f>IF(AA5&gt;$B$5,999,IF($B$5=0,0,AA5/$B$5*100))</f>
        <v>4.120079094014021</v>
      </c>
      <c r="AB6" s="2">
        <f t="shared" si="3"/>
        <v>30.98687758403739</v>
      </c>
      <c r="AC6" s="2">
        <f t="shared" si="3"/>
        <v>0.9814848103541255</v>
      </c>
      <c r="AD6" s="2">
        <f t="shared" si="3"/>
        <v>2.178680568038828</v>
      </c>
      <c r="AE6" s="2">
        <f t="shared" si="3"/>
        <v>1.4093115225597699</v>
      </c>
      <c r="AF6" s="2">
        <f t="shared" si="3"/>
        <v>1.78321049793277</v>
      </c>
    </row>
    <row r="7" spans="1:32" s="13" customFormat="1" ht="34.5" customHeight="1">
      <c r="A7" s="14" t="s">
        <v>128</v>
      </c>
      <c r="B7" s="21">
        <f>SUM(D7,Z7:AF7)</f>
        <v>1104</v>
      </c>
      <c r="C7" s="2">
        <f>B7/$B$5*100</f>
        <v>3.9690814308826172</v>
      </c>
      <c r="D7" s="21">
        <f aca="true" t="shared" si="4" ref="D7:D16">SUM(E7:N7,P7:Y7)</f>
        <v>636</v>
      </c>
      <c r="E7" s="21">
        <v>1</v>
      </c>
      <c r="F7" s="21">
        <v>1</v>
      </c>
      <c r="G7" s="21">
        <v>50</v>
      </c>
      <c r="H7" s="21">
        <v>8</v>
      </c>
      <c r="I7" s="21">
        <v>101</v>
      </c>
      <c r="J7" s="21">
        <v>4</v>
      </c>
      <c r="K7" s="21">
        <v>29</v>
      </c>
      <c r="L7" s="21">
        <v>15</v>
      </c>
      <c r="M7" s="21">
        <v>0</v>
      </c>
      <c r="N7" s="21">
        <v>421</v>
      </c>
      <c r="O7" s="14" t="s">
        <v>128</v>
      </c>
      <c r="P7" s="21">
        <v>6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9</v>
      </c>
      <c r="AB7" s="21">
        <v>420</v>
      </c>
      <c r="AC7" s="21">
        <v>6</v>
      </c>
      <c r="AD7" s="21">
        <v>24</v>
      </c>
      <c r="AE7" s="21">
        <v>3</v>
      </c>
      <c r="AF7" s="21">
        <v>6</v>
      </c>
    </row>
    <row r="8" spans="1:32" s="13" customFormat="1" ht="38.25" customHeight="1">
      <c r="A8" s="11" t="s">
        <v>129</v>
      </c>
      <c r="B8" s="21">
        <f aca="true" t="shared" si="5" ref="B8:B16">SUM(D8,Z8:AF8)</f>
        <v>8043</v>
      </c>
      <c r="C8" s="2">
        <f aca="true" t="shared" si="6" ref="C8:C16">B8/$B$5*100</f>
        <v>28.91605248966385</v>
      </c>
      <c r="D8" s="21">
        <f t="shared" si="4"/>
        <v>4164</v>
      </c>
      <c r="E8" s="21">
        <v>103</v>
      </c>
      <c r="F8" s="21">
        <v>60</v>
      </c>
      <c r="G8" s="21">
        <v>355</v>
      </c>
      <c r="H8" s="21">
        <v>51</v>
      </c>
      <c r="I8" s="21">
        <v>969</v>
      </c>
      <c r="J8" s="21">
        <v>138</v>
      </c>
      <c r="K8" s="21">
        <v>240</v>
      </c>
      <c r="L8" s="21">
        <v>165</v>
      </c>
      <c r="M8" s="21">
        <v>18</v>
      </c>
      <c r="N8" s="21">
        <v>1848</v>
      </c>
      <c r="O8" s="11" t="s">
        <v>129</v>
      </c>
      <c r="P8" s="21">
        <v>98</v>
      </c>
      <c r="Q8" s="21">
        <v>52</v>
      </c>
      <c r="R8" s="21">
        <v>1</v>
      </c>
      <c r="S8" s="21">
        <v>13</v>
      </c>
      <c r="T8" s="21">
        <v>0</v>
      </c>
      <c r="U8" s="21">
        <v>7</v>
      </c>
      <c r="V8" s="21">
        <v>26</v>
      </c>
      <c r="W8" s="21">
        <v>20</v>
      </c>
      <c r="X8" s="21">
        <v>0</v>
      </c>
      <c r="Y8" s="21">
        <v>0</v>
      </c>
      <c r="Z8" s="21">
        <v>7</v>
      </c>
      <c r="AA8" s="21">
        <v>292</v>
      </c>
      <c r="AB8" s="21">
        <v>2862</v>
      </c>
      <c r="AC8" s="21">
        <v>92</v>
      </c>
      <c r="AD8" s="21">
        <v>270</v>
      </c>
      <c r="AE8" s="21">
        <v>185</v>
      </c>
      <c r="AF8" s="21">
        <v>171</v>
      </c>
    </row>
    <row r="9" spans="1:32" s="13" customFormat="1" ht="34.5" customHeight="1">
      <c r="A9" s="11" t="s">
        <v>130</v>
      </c>
      <c r="B9" s="21">
        <f t="shared" si="5"/>
        <v>1194</v>
      </c>
      <c r="C9" s="2">
        <f t="shared" si="6"/>
        <v>4.292647851878483</v>
      </c>
      <c r="D9" s="21">
        <f t="shared" si="4"/>
        <v>702</v>
      </c>
      <c r="E9" s="21">
        <v>2</v>
      </c>
      <c r="F9" s="21">
        <v>0</v>
      </c>
      <c r="G9" s="21">
        <v>139</v>
      </c>
      <c r="H9" s="21">
        <v>1</v>
      </c>
      <c r="I9" s="21">
        <v>93</v>
      </c>
      <c r="J9" s="21">
        <v>28</v>
      </c>
      <c r="K9" s="21">
        <v>46</v>
      </c>
      <c r="L9" s="21">
        <v>11</v>
      </c>
      <c r="M9" s="21">
        <v>0</v>
      </c>
      <c r="N9" s="21">
        <v>303</v>
      </c>
      <c r="O9" s="11" t="s">
        <v>130</v>
      </c>
      <c r="P9" s="21">
        <v>42</v>
      </c>
      <c r="Q9" s="21">
        <v>27</v>
      </c>
      <c r="R9" s="21">
        <v>0</v>
      </c>
      <c r="S9" s="21">
        <v>0</v>
      </c>
      <c r="T9" s="21">
        <v>0</v>
      </c>
      <c r="U9" s="21">
        <v>0</v>
      </c>
      <c r="V9" s="21">
        <v>8</v>
      </c>
      <c r="W9" s="21">
        <v>2</v>
      </c>
      <c r="X9" s="21">
        <v>0</v>
      </c>
      <c r="Y9" s="21">
        <v>0</v>
      </c>
      <c r="Z9" s="21">
        <v>0</v>
      </c>
      <c r="AA9" s="21">
        <v>8</v>
      </c>
      <c r="AB9" s="21">
        <v>422</v>
      </c>
      <c r="AC9" s="21">
        <v>0</v>
      </c>
      <c r="AD9" s="21">
        <v>3</v>
      </c>
      <c r="AE9" s="21">
        <v>0</v>
      </c>
      <c r="AF9" s="21">
        <v>59</v>
      </c>
    </row>
    <row r="10" spans="1:32" s="13" customFormat="1" ht="34.5" customHeight="1">
      <c r="A10" s="11" t="s">
        <v>131</v>
      </c>
      <c r="B10" s="21">
        <f t="shared" si="5"/>
        <v>2805</v>
      </c>
      <c r="C10" s="2">
        <f t="shared" si="6"/>
        <v>10.084486787704476</v>
      </c>
      <c r="D10" s="21">
        <f t="shared" si="4"/>
        <v>1919</v>
      </c>
      <c r="E10" s="21">
        <v>10</v>
      </c>
      <c r="F10" s="21">
        <v>4</v>
      </c>
      <c r="G10" s="21">
        <v>188</v>
      </c>
      <c r="H10" s="21">
        <v>26</v>
      </c>
      <c r="I10" s="21">
        <v>148</v>
      </c>
      <c r="J10" s="21">
        <v>2</v>
      </c>
      <c r="K10" s="21">
        <v>120</v>
      </c>
      <c r="L10" s="21">
        <v>38</v>
      </c>
      <c r="M10" s="21">
        <v>5</v>
      </c>
      <c r="N10" s="21">
        <v>1353</v>
      </c>
      <c r="O10" s="11" t="s">
        <v>131</v>
      </c>
      <c r="P10" s="21">
        <v>12</v>
      </c>
      <c r="Q10" s="21">
        <v>9</v>
      </c>
      <c r="R10" s="21">
        <v>0</v>
      </c>
      <c r="S10" s="21">
        <v>2</v>
      </c>
      <c r="T10" s="21">
        <v>0</v>
      </c>
      <c r="U10" s="21">
        <v>1</v>
      </c>
      <c r="V10" s="21">
        <v>1</v>
      </c>
      <c r="W10" s="21">
        <v>0</v>
      </c>
      <c r="X10" s="21">
        <v>0</v>
      </c>
      <c r="Y10" s="21">
        <v>0</v>
      </c>
      <c r="Z10" s="21">
        <v>0</v>
      </c>
      <c r="AA10" s="21">
        <v>75</v>
      </c>
      <c r="AB10" s="21">
        <v>777</v>
      </c>
      <c r="AC10" s="21">
        <v>12</v>
      </c>
      <c r="AD10" s="21">
        <v>5</v>
      </c>
      <c r="AE10" s="21">
        <v>9</v>
      </c>
      <c r="AF10" s="21">
        <v>8</v>
      </c>
    </row>
    <row r="11" spans="1:32" s="13" customFormat="1" ht="34.5" customHeight="1">
      <c r="A11" s="11" t="s">
        <v>132</v>
      </c>
      <c r="B11" s="21">
        <f t="shared" si="5"/>
        <v>148</v>
      </c>
      <c r="C11" s="2">
        <f t="shared" si="6"/>
        <v>0.5320870034154234</v>
      </c>
      <c r="D11" s="21">
        <f t="shared" si="4"/>
        <v>84</v>
      </c>
      <c r="E11" s="21">
        <v>0</v>
      </c>
      <c r="F11" s="21">
        <v>0</v>
      </c>
      <c r="G11" s="21">
        <v>13</v>
      </c>
      <c r="H11" s="21">
        <v>0</v>
      </c>
      <c r="I11" s="21">
        <v>36</v>
      </c>
      <c r="J11" s="21">
        <v>0</v>
      </c>
      <c r="K11" s="21">
        <v>0</v>
      </c>
      <c r="L11" s="21">
        <v>0</v>
      </c>
      <c r="M11" s="21">
        <v>0</v>
      </c>
      <c r="N11" s="21">
        <v>34</v>
      </c>
      <c r="O11" s="11" t="s">
        <v>132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0</v>
      </c>
      <c r="Y11" s="21">
        <v>0</v>
      </c>
      <c r="Z11" s="21">
        <v>0</v>
      </c>
      <c r="AA11" s="21">
        <v>1</v>
      </c>
      <c r="AB11" s="21">
        <v>62</v>
      </c>
      <c r="AC11" s="21">
        <v>0</v>
      </c>
      <c r="AD11" s="21">
        <v>0</v>
      </c>
      <c r="AE11" s="21">
        <v>0</v>
      </c>
      <c r="AF11" s="21">
        <v>1</v>
      </c>
    </row>
    <row r="12" spans="1:32" s="13" customFormat="1" ht="34.5" customHeight="1">
      <c r="A12" s="14" t="s">
        <v>133</v>
      </c>
      <c r="B12" s="21">
        <f t="shared" si="5"/>
        <v>368</v>
      </c>
      <c r="C12" s="2">
        <f t="shared" si="6"/>
        <v>1.3230271436275391</v>
      </c>
      <c r="D12" s="21">
        <f t="shared" si="4"/>
        <v>135</v>
      </c>
      <c r="E12" s="21">
        <v>7</v>
      </c>
      <c r="F12" s="21">
        <v>0</v>
      </c>
      <c r="G12" s="21">
        <v>11</v>
      </c>
      <c r="H12" s="21">
        <v>0</v>
      </c>
      <c r="I12" s="21">
        <v>23</v>
      </c>
      <c r="J12" s="21">
        <v>1</v>
      </c>
      <c r="K12" s="21">
        <v>34</v>
      </c>
      <c r="L12" s="21">
        <v>2</v>
      </c>
      <c r="M12" s="21">
        <v>8</v>
      </c>
      <c r="N12" s="21">
        <v>41</v>
      </c>
      <c r="O12" s="14" t="s">
        <v>133</v>
      </c>
      <c r="P12" s="21">
        <v>3</v>
      </c>
      <c r="Q12" s="21">
        <v>2</v>
      </c>
      <c r="R12" s="21">
        <v>1</v>
      </c>
      <c r="S12" s="21">
        <v>0</v>
      </c>
      <c r="T12" s="21">
        <v>0</v>
      </c>
      <c r="U12" s="21">
        <v>0</v>
      </c>
      <c r="V12" s="21">
        <v>2</v>
      </c>
      <c r="W12" s="21">
        <v>0</v>
      </c>
      <c r="X12" s="21">
        <v>0</v>
      </c>
      <c r="Y12" s="21">
        <v>0</v>
      </c>
      <c r="Z12" s="21">
        <v>7</v>
      </c>
      <c r="AA12" s="21">
        <v>5</v>
      </c>
      <c r="AB12" s="21">
        <v>203</v>
      </c>
      <c r="AC12" s="21">
        <v>14</v>
      </c>
      <c r="AD12" s="21">
        <v>0</v>
      </c>
      <c r="AE12" s="21">
        <v>4</v>
      </c>
      <c r="AF12" s="21">
        <v>0</v>
      </c>
    </row>
    <row r="13" spans="1:32" s="13" customFormat="1" ht="34.5" customHeight="1">
      <c r="A13" s="14" t="s">
        <v>134</v>
      </c>
      <c r="B13" s="21">
        <f t="shared" si="5"/>
        <v>80</v>
      </c>
      <c r="C13" s="2">
        <f t="shared" si="6"/>
        <v>0.28761459644076937</v>
      </c>
      <c r="D13" s="21">
        <f t="shared" si="4"/>
        <v>34</v>
      </c>
      <c r="E13" s="21">
        <v>4</v>
      </c>
      <c r="F13" s="21">
        <v>2</v>
      </c>
      <c r="G13" s="21">
        <v>1</v>
      </c>
      <c r="H13" s="21">
        <v>0</v>
      </c>
      <c r="I13" s="21">
        <v>10</v>
      </c>
      <c r="J13" s="21">
        <v>0</v>
      </c>
      <c r="K13" s="21">
        <v>0</v>
      </c>
      <c r="L13" s="21">
        <v>0</v>
      </c>
      <c r="M13" s="21">
        <v>0</v>
      </c>
      <c r="N13" s="21">
        <v>17</v>
      </c>
      <c r="O13" s="14" t="s">
        <v>134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9</v>
      </c>
      <c r="AB13" s="21">
        <v>28</v>
      </c>
      <c r="AC13" s="21">
        <v>1</v>
      </c>
      <c r="AD13" s="21">
        <v>2</v>
      </c>
      <c r="AE13" s="21">
        <v>3</v>
      </c>
      <c r="AF13" s="21">
        <v>3</v>
      </c>
    </row>
    <row r="14" spans="1:32" s="13" customFormat="1" ht="34.5" customHeight="1">
      <c r="A14" s="14" t="s">
        <v>135</v>
      </c>
      <c r="B14" s="21">
        <f t="shared" si="5"/>
        <v>4477</v>
      </c>
      <c r="C14" s="2">
        <f t="shared" si="6"/>
        <v>16.095631853316554</v>
      </c>
      <c r="D14" s="21">
        <f t="shared" si="4"/>
        <v>2821</v>
      </c>
      <c r="E14" s="21">
        <v>385</v>
      </c>
      <c r="F14" s="21">
        <v>79</v>
      </c>
      <c r="G14" s="21">
        <v>374</v>
      </c>
      <c r="H14" s="21">
        <v>67</v>
      </c>
      <c r="I14" s="21">
        <v>742</v>
      </c>
      <c r="J14" s="21">
        <v>184</v>
      </c>
      <c r="K14" s="21">
        <v>142</v>
      </c>
      <c r="L14" s="21">
        <v>269</v>
      </c>
      <c r="M14" s="21">
        <v>55</v>
      </c>
      <c r="N14" s="21">
        <v>219</v>
      </c>
      <c r="O14" s="14" t="s">
        <v>135</v>
      </c>
      <c r="P14" s="21">
        <v>99</v>
      </c>
      <c r="Q14" s="21">
        <v>73</v>
      </c>
      <c r="R14" s="21">
        <v>4</v>
      </c>
      <c r="S14" s="21">
        <v>27</v>
      </c>
      <c r="T14" s="21">
        <v>0</v>
      </c>
      <c r="U14" s="21">
        <v>23</v>
      </c>
      <c r="V14" s="21">
        <v>55</v>
      </c>
      <c r="W14" s="21">
        <v>23</v>
      </c>
      <c r="X14" s="21">
        <v>1</v>
      </c>
      <c r="Y14" s="21">
        <v>0</v>
      </c>
      <c r="Z14" s="21">
        <v>34</v>
      </c>
      <c r="AA14" s="21">
        <v>468</v>
      </c>
      <c r="AB14" s="21">
        <v>616</v>
      </c>
      <c r="AC14" s="21">
        <v>91</v>
      </c>
      <c r="AD14" s="21">
        <v>229</v>
      </c>
      <c r="AE14" s="21">
        <v>93</v>
      </c>
      <c r="AF14" s="21">
        <v>125</v>
      </c>
    </row>
    <row r="15" spans="1:32" s="13" customFormat="1" ht="34.5" customHeight="1">
      <c r="A15" s="14" t="s">
        <v>136</v>
      </c>
      <c r="B15" s="21">
        <f t="shared" si="5"/>
        <v>2325</v>
      </c>
      <c r="C15" s="2">
        <f t="shared" si="6"/>
        <v>8.35879920905986</v>
      </c>
      <c r="D15" s="21">
        <f t="shared" si="4"/>
        <v>1665</v>
      </c>
      <c r="E15" s="21">
        <v>140</v>
      </c>
      <c r="F15" s="21">
        <v>54</v>
      </c>
      <c r="G15" s="21">
        <v>149</v>
      </c>
      <c r="H15" s="21">
        <v>56</v>
      </c>
      <c r="I15" s="21">
        <v>440</v>
      </c>
      <c r="J15" s="21">
        <v>83</v>
      </c>
      <c r="K15" s="21">
        <v>85</v>
      </c>
      <c r="L15" s="21">
        <v>124</v>
      </c>
      <c r="M15" s="21">
        <v>29</v>
      </c>
      <c r="N15" s="21">
        <v>245</v>
      </c>
      <c r="O15" s="14" t="s">
        <v>136</v>
      </c>
      <c r="P15" s="21">
        <v>75</v>
      </c>
      <c r="Q15" s="21">
        <v>74</v>
      </c>
      <c r="R15" s="21">
        <v>9</v>
      </c>
      <c r="S15" s="21">
        <v>24</v>
      </c>
      <c r="T15" s="21">
        <v>5</v>
      </c>
      <c r="U15" s="21">
        <v>13</v>
      </c>
      <c r="V15" s="21">
        <v>41</v>
      </c>
      <c r="W15" s="21">
        <v>6</v>
      </c>
      <c r="X15" s="21">
        <v>13</v>
      </c>
      <c r="Y15" s="21">
        <v>0</v>
      </c>
      <c r="Z15" s="21">
        <v>36</v>
      </c>
      <c r="AA15" s="21">
        <v>145</v>
      </c>
      <c r="AB15" s="21">
        <v>427</v>
      </c>
      <c r="AC15" s="21">
        <v>8</v>
      </c>
      <c r="AD15" s="21">
        <v>22</v>
      </c>
      <c r="AE15" s="21">
        <v>15</v>
      </c>
      <c r="AF15" s="21">
        <v>7</v>
      </c>
    </row>
    <row r="16" spans="1:32" s="13" customFormat="1" ht="34.5" customHeight="1" thickBot="1">
      <c r="A16" s="14" t="s">
        <v>137</v>
      </c>
      <c r="B16" s="21">
        <f t="shared" si="5"/>
        <v>7271</v>
      </c>
      <c r="C16" s="2">
        <f t="shared" si="6"/>
        <v>26.140571634010424</v>
      </c>
      <c r="D16" s="21">
        <f t="shared" si="4"/>
        <v>4017</v>
      </c>
      <c r="E16" s="21">
        <v>155</v>
      </c>
      <c r="F16" s="21">
        <v>47</v>
      </c>
      <c r="G16" s="21">
        <v>273</v>
      </c>
      <c r="H16" s="21">
        <v>35</v>
      </c>
      <c r="I16" s="21">
        <v>815</v>
      </c>
      <c r="J16" s="21">
        <v>63</v>
      </c>
      <c r="K16" s="21">
        <v>408</v>
      </c>
      <c r="L16" s="21">
        <v>100</v>
      </c>
      <c r="M16" s="21">
        <v>23</v>
      </c>
      <c r="N16" s="21">
        <v>1942</v>
      </c>
      <c r="O16" s="14" t="s">
        <v>137</v>
      </c>
      <c r="P16" s="21">
        <v>72</v>
      </c>
      <c r="Q16" s="21">
        <v>51</v>
      </c>
      <c r="R16" s="21">
        <v>0</v>
      </c>
      <c r="S16" s="21">
        <v>12</v>
      </c>
      <c r="T16" s="21">
        <v>0</v>
      </c>
      <c r="U16" s="21">
        <v>3</v>
      </c>
      <c r="V16" s="21">
        <v>6</v>
      </c>
      <c r="W16" s="21">
        <v>12</v>
      </c>
      <c r="X16" s="21">
        <v>0</v>
      </c>
      <c r="Y16" s="21">
        <v>0</v>
      </c>
      <c r="Z16" s="21">
        <v>22</v>
      </c>
      <c r="AA16" s="21">
        <v>134</v>
      </c>
      <c r="AB16" s="21">
        <v>2802</v>
      </c>
      <c r="AC16" s="21">
        <v>49</v>
      </c>
      <c r="AD16" s="21">
        <v>51</v>
      </c>
      <c r="AE16" s="21">
        <v>80</v>
      </c>
      <c r="AF16" s="21">
        <v>116</v>
      </c>
    </row>
    <row r="17" spans="1:32" s="6" customFormat="1" ht="22.5" customHeight="1">
      <c r="A17" s="113" t="s">
        <v>81</v>
      </c>
      <c r="B17" s="113"/>
      <c r="C17" s="113"/>
      <c r="D17" s="113"/>
      <c r="E17" s="113"/>
      <c r="F17" s="113"/>
      <c r="G17" s="113"/>
      <c r="H17" s="33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="13" customFormat="1" ht="103.5" customHeight="1">
      <c r="A18" s="13" t="s">
        <v>82</v>
      </c>
    </row>
    <row r="19" spans="1:32" s="13" customFormat="1" ht="11.25" customHeight="1">
      <c r="A19" s="95" t="s">
        <v>373</v>
      </c>
      <c r="B19" s="67"/>
      <c r="C19" s="67"/>
      <c r="D19" s="67"/>
      <c r="E19" s="67"/>
      <c r="F19" s="67"/>
      <c r="G19" s="67"/>
      <c r="H19" s="67" t="s">
        <v>374</v>
      </c>
      <c r="I19" s="82"/>
      <c r="J19" s="82"/>
      <c r="K19" s="82"/>
      <c r="L19" s="82"/>
      <c r="M19" s="82"/>
      <c r="N19" s="82"/>
      <c r="O19" s="67" t="s">
        <v>375</v>
      </c>
      <c r="P19" s="67"/>
      <c r="Q19" s="67"/>
      <c r="R19" s="67"/>
      <c r="S19" s="67"/>
      <c r="T19" s="67"/>
      <c r="U19" s="67"/>
      <c r="V19" s="67"/>
      <c r="W19" s="67"/>
      <c r="X19" s="67"/>
      <c r="Y19" s="67" t="s">
        <v>376</v>
      </c>
      <c r="Z19" s="67"/>
      <c r="AA19" s="67"/>
      <c r="AB19" s="67"/>
      <c r="AC19" s="67"/>
      <c r="AD19" s="67"/>
      <c r="AE19" s="67"/>
      <c r="AF19" s="67"/>
    </row>
  </sheetData>
  <sheetProtection/>
  <mergeCells count="27">
    <mergeCell ref="X1:AF1"/>
    <mergeCell ref="AB3:AB4"/>
    <mergeCell ref="C3:C4"/>
    <mergeCell ref="O3:O4"/>
    <mergeCell ref="D3:G3"/>
    <mergeCell ref="H3:N3"/>
    <mergeCell ref="X3:Y3"/>
    <mergeCell ref="O1:W1"/>
    <mergeCell ref="A2:G2"/>
    <mergeCell ref="A1:G1"/>
    <mergeCell ref="H1:N1"/>
    <mergeCell ref="A19:G19"/>
    <mergeCell ref="AE3:AE4"/>
    <mergeCell ref="AD3:AD4"/>
    <mergeCell ref="AF3:AF4"/>
    <mergeCell ref="AC3:AC4"/>
    <mergeCell ref="H19:N19"/>
    <mergeCell ref="A17:G17"/>
    <mergeCell ref="Z3:Z4"/>
    <mergeCell ref="O19:X19"/>
    <mergeCell ref="Y19:AF19"/>
    <mergeCell ref="O2:W2"/>
    <mergeCell ref="P3:W3"/>
    <mergeCell ref="H2:M2"/>
    <mergeCell ref="A3:A4"/>
    <mergeCell ref="B3:B4"/>
    <mergeCell ref="AA3:AA4"/>
  </mergeCells>
  <dataValidations count="1">
    <dataValidation type="whole" allowBlank="1" showInputMessage="1" showErrorMessage="1" errorTitle="嘿嘿！你粉混喔" error="數字必須素整數而且不得小於 0 也應該不會大於 50000000 吧" sqref="E7:N16 P7:AF16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fitToWidth="6" fitToHeight="1" horizontalDpi="600" verticalDpi="600" orientation="landscape" paperSize="9" scale="68" r:id="rId1"/>
  <colBreaks count="3" manualBreakCount="3">
    <brk id="7" max="65535" man="1"/>
    <brk id="14" max="65535" man="1"/>
    <brk id="2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zychao8212</cp:lastModifiedBy>
  <cp:lastPrinted>2018-06-19T02:46:32Z</cp:lastPrinted>
  <dcterms:created xsi:type="dcterms:W3CDTF">2006-12-07T07:18:34Z</dcterms:created>
  <dcterms:modified xsi:type="dcterms:W3CDTF">2018-06-19T02:56:09Z</dcterms:modified>
  <cp:category/>
  <cp:version/>
  <cp:contentType/>
  <cp:contentStatus/>
</cp:coreProperties>
</file>