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76" windowHeight="6816" activeTab="0"/>
  </bookViews>
  <sheets>
    <sheet name="M023(3-1)" sheetId="1" r:id="rId1"/>
    <sheet name="M024(3-2)" sheetId="2" r:id="rId2"/>
    <sheet name="M025(3-3)" sheetId="3" r:id="rId3"/>
    <sheet name="M026(3-4)" sheetId="4" r:id="rId4"/>
    <sheet name="M027(3-5)" sheetId="5" r:id="rId5"/>
    <sheet name="M028(3-6)" sheetId="6" r:id="rId6"/>
    <sheet name="M029(3-7)" sheetId="7" r:id="rId7"/>
    <sheet name="M030(3-8)" sheetId="8" r:id="rId8"/>
    <sheet name="M031(3-9)" sheetId="9" r:id="rId9"/>
    <sheet name="M32(3-10)" sheetId="10" r:id="rId10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<sst xmlns="http://schemas.openxmlformats.org/spreadsheetml/2006/main" count="860" uniqueCount="350">
  <si>
    <t>按合格、不合格與地區分</t>
  </si>
  <si>
    <t>按合格、不合格與地區分(續)</t>
  </si>
  <si>
    <t>中華民國</t>
  </si>
  <si>
    <t>項       目       別</t>
  </si>
  <si>
    <t>總      計</t>
  </si>
  <si>
    <t>台</t>
  </si>
  <si>
    <t>台  北  市</t>
  </si>
  <si>
    <t>高  雄  市</t>
  </si>
  <si>
    <t>加        工
出  口  區</t>
  </si>
  <si>
    <t>科學工業
園        區</t>
  </si>
  <si>
    <t>金  門  縣</t>
  </si>
  <si>
    <t>連  江  縣</t>
  </si>
  <si>
    <t>計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</si>
  <si>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</si>
  <si>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</si>
  <si>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</si>
  <si>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</si>
  <si>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</si>
  <si>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</si>
  <si>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</si>
  <si>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</si>
  <si>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</si>
  <si>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</si>
  <si>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</si>
  <si>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</si>
  <si>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</si>
  <si>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</si>
  <si>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</si>
  <si>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</si>
  <si>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</si>
  <si>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台  中  市</t>
  </si>
  <si>
    <t>新  竹  市</t>
  </si>
  <si>
    <t>嘉  義  市</t>
  </si>
  <si>
    <t>台  南  市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</si>
  <si>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</si>
  <si>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</si>
  <si>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</si>
  <si>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</si>
  <si>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</si>
  <si>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</si>
  <si>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</si>
  <si>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</si>
  <si>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</si>
  <si>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</si>
  <si>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</si>
  <si>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固定式起重機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</si>
  <si>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</si>
  <si>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</si>
  <si>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</si>
  <si>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移動式起重機</t>
  </si>
  <si>
    <t>人字臂起重桿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</si>
  <si>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</si>
  <si>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</si>
  <si>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</si>
  <si>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</si>
  <si>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</si>
  <si>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</si>
  <si>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南部科學
工業園區</t>
  </si>
  <si>
    <t>九十三年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</si>
  <si>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</si>
  <si>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單位：座次</t>
  </si>
  <si>
    <t>單位：座次</t>
  </si>
  <si>
    <t>表 3-3 危險性機械定期檢查統計表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</si>
  <si>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</si>
  <si>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</si>
  <si>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</si>
  <si>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壓    力    容    器</t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</si>
  <si>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</si>
  <si>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項        目        別</t>
  </si>
  <si>
    <t xml:space="preserve">總       計
</t>
  </si>
  <si>
    <t>型 別 比 率
(％)</t>
  </si>
  <si>
    <t>項        目         別</t>
  </si>
  <si>
    <t>台  北  市</t>
  </si>
  <si>
    <t>高  雄  市</t>
  </si>
  <si>
    <t>加        工
出  口  區</t>
  </si>
  <si>
    <t>科  學  工
業  園  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</si>
  <si>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</si>
  <si>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</si>
  <si>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</si>
  <si>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</si>
  <si>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</si>
  <si>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</si>
  <si>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</si>
  <si>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</si>
  <si>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</si>
  <si>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</si>
  <si>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東  縣</t>
  </si>
  <si>
    <t>花  蓮  縣</t>
  </si>
  <si>
    <t>澎  湖  縣</t>
  </si>
  <si>
    <t>基  隆  市</t>
  </si>
  <si>
    <t>台  中  市</t>
  </si>
  <si>
    <t>嘉  義  市</t>
  </si>
  <si>
    <t>台  南  市</t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</si>
  <si>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</si>
  <si>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</si>
  <si>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</si>
  <si>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</si>
  <si>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</si>
  <si>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</si>
  <si>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t xml:space="preserve">           </t>
  </si>
  <si>
    <t>九十三年</t>
  </si>
  <si>
    <t>新  竹  市</t>
  </si>
  <si>
    <t>金  門  縣</t>
  </si>
  <si>
    <t>連  江  縣</t>
  </si>
  <si>
    <t>南部科學
工業園區</t>
  </si>
  <si>
    <t>台  南  縣</t>
  </si>
  <si>
    <t>高  雄  縣</t>
  </si>
  <si>
    <t>屏  東  縣</t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</si>
  <si>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</si>
  <si>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</si>
  <si>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</si>
  <si>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</si>
  <si>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</si>
  <si>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</si>
  <si>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</si>
  <si>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</si>
  <si>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</si>
  <si>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</si>
  <si>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</si>
  <si>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</si>
  <si>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</si>
  <si>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</si>
  <si>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t>統計表按型式與地區分</t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</si>
  <si>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</si>
  <si>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</si>
  <si>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</si>
  <si>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</si>
  <si>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</si>
  <si>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</si>
  <si>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</si>
  <si>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</si>
  <si>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</si>
  <si>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統計表按型別與地區分(續)</t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</si>
  <si>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</si>
  <si>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</si>
  <si>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</si>
  <si>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</si>
  <si>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</si>
  <si>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</si>
  <si>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</si>
  <si>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</si>
  <si>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</si>
  <si>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</si>
  <si>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</si>
  <si>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</si>
  <si>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</si>
  <si>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</si>
  <si>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</si>
  <si>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</si>
  <si>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</si>
  <si>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</si>
  <si>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</si>
  <si>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</si>
  <si>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中華民國</t>
  </si>
  <si>
    <t>九十三年</t>
  </si>
  <si>
    <t>九十三年</t>
  </si>
  <si>
    <t>種        類          別</t>
  </si>
  <si>
    <t>總    計</t>
  </si>
  <si>
    <t xml:space="preserve">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</si>
  <si>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</si>
  <si>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重       新        檢          查</t>
  </si>
  <si>
    <t>變              更            檢                   查</t>
  </si>
  <si>
    <t>定              期                檢                 查</t>
  </si>
  <si>
    <t>台閩地區</t>
  </si>
  <si>
    <t>台 北 市</t>
  </si>
  <si>
    <t>高 雄 市</t>
  </si>
  <si>
    <t>加    工
出口區</t>
  </si>
  <si>
    <t>科學工
業園區</t>
  </si>
  <si>
    <t>南部科學
工業園區</t>
  </si>
  <si>
    <t>台 閩 地 區</t>
  </si>
  <si>
    <t>南部科學
工業園區</t>
  </si>
  <si>
    <t>計</t>
  </si>
  <si>
    <t>計</t>
  </si>
  <si>
    <t>總                                   計</t>
  </si>
  <si>
    <t>總                                   計</t>
  </si>
  <si>
    <t>初                           查</t>
  </si>
  <si>
    <t>初                           查</t>
  </si>
  <si>
    <t>初                           查</t>
  </si>
  <si>
    <t>複                           查</t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</si>
  <si>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</si>
  <si>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</si>
  <si>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</si>
  <si>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-120-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</si>
  <si>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</si>
  <si>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高壓氣體特定設備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</si>
  <si>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</si>
  <si>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</si>
  <si>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</si>
  <si>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</t>
  </si>
  <si>
    <t>檢查次數(續一)</t>
  </si>
  <si>
    <t>檢查次數(續二完)</t>
  </si>
  <si>
    <t>構                      造                      檢                       查</t>
  </si>
  <si>
    <r>
      <t>熔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 xml:space="preserve">          接                                  檢</t>
    </r>
  </si>
  <si>
    <t>表 3-2 起重升降</t>
  </si>
  <si>
    <t>機具檢查次數</t>
  </si>
  <si>
    <t>機具檢查次數(續一)</t>
  </si>
  <si>
    <t>中華民國</t>
  </si>
  <si>
    <r>
      <t>型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 xml:space="preserve">          式                                  檢</t>
    </r>
  </si>
  <si>
    <t xml:space="preserve">   查</t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</si>
  <si>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</si>
  <si>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</si>
  <si>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重       新        檢          查</t>
  </si>
  <si>
    <t>變              更            檢                   查</t>
  </si>
  <si>
    <t>定              期                檢                 查</t>
  </si>
  <si>
    <t>台閩地區</t>
  </si>
  <si>
    <t>南部科學
工業園區</t>
  </si>
  <si>
    <t>台 閩 地 區</t>
  </si>
  <si>
    <t>南部科學
工業園區</t>
  </si>
  <si>
    <t>計</t>
  </si>
  <si>
    <t>台南科學
工業園區</t>
  </si>
  <si>
    <t>計</t>
  </si>
  <si>
    <t>營建用提升機</t>
  </si>
  <si>
    <t>吊                 籠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</si>
  <si>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</si>
  <si>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-121-</t>
  </si>
  <si>
    <t xml:space="preserve"> -122-</t>
  </si>
  <si>
    <t>-123-</t>
  </si>
  <si>
    <t xml:space="preserve"> -124-</t>
  </si>
  <si>
    <t xml:space="preserve"> -125-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</si>
  <si>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</si>
  <si>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</si>
  <si>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r>
      <t>九十三年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sz val="8"/>
        <rFont val="新細明體"/>
        <family val="1"/>
      </rPr>
      <t>單位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座次</t>
    </r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</si>
  <si>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</si>
  <si>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</si>
  <si>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</si>
  <si>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</si>
  <si>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</si>
  <si>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</si>
  <si>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</si>
  <si>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</si>
  <si>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</si>
  <si>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</si>
  <si>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</si>
  <si>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</si>
  <si>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</si>
  <si>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</si>
  <si>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</si>
  <si>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</si>
  <si>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</si>
  <si>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</si>
  <si>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</si>
  <si>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</si>
  <si>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</si>
  <si>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</si>
  <si>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</si>
  <si>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</si>
  <si>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</si>
  <si>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</si>
  <si>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</si>
  <si>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</si>
  <si>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</si>
  <si>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</si>
  <si>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</si>
  <si>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</si>
  <si>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</si>
  <si>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</si>
  <si>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</si>
  <si>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</si>
  <si>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</si>
  <si>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</si>
  <si>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</si>
  <si>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</si>
  <si>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</si>
  <si>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</si>
  <si>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</si>
  <si>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</si>
  <si>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</si>
  <si>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</si>
  <si>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</si>
  <si>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</si>
  <si>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</si>
  <si>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</si>
  <si>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</si>
  <si>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</si>
  <si>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</si>
  <si>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</si>
  <si>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</si>
  <si>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</si>
  <si>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r>
      <t>公共行政業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國防事業</t>
    </r>
    <r>
      <rPr>
        <sz val="8"/>
        <rFont val="Times New Roman"/>
        <family val="1"/>
      </rPr>
      <t>)</t>
    </r>
  </si>
  <si>
    <t>台                                        閩                                        地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</si>
  <si>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</si>
  <si>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</si>
  <si>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r>
      <t xml:space="preserve">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</si>
  <si>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</si>
  <si>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</si>
  <si>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</si>
  <si>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</si>
  <si>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</si>
  <si>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</si>
  <si>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</si>
  <si>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</si>
  <si>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</si>
  <si>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</si>
  <si>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</si>
  <si>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</si>
  <si>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</si>
  <si>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</si>
  <si>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</si>
  <si>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</si>
  <si>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</si>
  <si>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</si>
  <si>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</si>
  <si>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t>中華民國</t>
  </si>
  <si>
    <t>中華民國</t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</si>
  <si>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</si>
  <si>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</si>
  <si>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</si>
  <si>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</si>
  <si>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 xml:space="preserve">         </t>
    </r>
    <r>
      <rPr>
        <sz val="8"/>
        <rFont val="新細明體"/>
        <family val="1"/>
      </rPr>
      <t>塔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</si>
  <si>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</si>
  <si>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</si>
  <si>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</si>
  <si>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危險性機械定期檢查統計表</t>
    </r>
  </si>
  <si>
    <t xml:space="preserve"> -118-</t>
  </si>
  <si>
    <t xml:space="preserve"> -119-</t>
  </si>
  <si>
    <r>
      <t xml:space="preserve"> </t>
    </r>
    <r>
      <rPr>
        <sz val="9"/>
        <rFont val="新細明體"/>
        <family val="1"/>
      </rPr>
      <t>-126-</t>
    </r>
  </si>
  <si>
    <t xml:space="preserve"> -127-</t>
  </si>
  <si>
    <t xml:space="preserve"> -128-</t>
  </si>
  <si>
    <t xml:space="preserve"> -129-</t>
  </si>
  <si>
    <r>
      <t xml:space="preserve"> </t>
    </r>
    <r>
      <rPr>
        <sz val="9"/>
        <rFont val="新細明體"/>
        <family val="1"/>
      </rPr>
      <t>-130-</t>
    </r>
  </si>
  <si>
    <t xml:space="preserve"> -131-</t>
  </si>
  <si>
    <t xml:space="preserve"> -132-</t>
  </si>
  <si>
    <t xml:space="preserve"> -133-</t>
  </si>
  <si>
    <t xml:space="preserve"> -134-</t>
  </si>
  <si>
    <t xml:space="preserve"> -135-</t>
  </si>
  <si>
    <t xml:space="preserve"> -136-</t>
  </si>
  <si>
    <t xml:space="preserve"> -138-</t>
  </si>
  <si>
    <t xml:space="preserve"> -139-</t>
  </si>
  <si>
    <r>
      <t xml:space="preserve"> </t>
    </r>
    <r>
      <rPr>
        <sz val="9"/>
        <rFont val="新細明體"/>
        <family val="1"/>
      </rPr>
      <t>-140-</t>
    </r>
  </si>
  <si>
    <t xml:space="preserve"> -141-</t>
  </si>
  <si>
    <t xml:space="preserve"> -142-</t>
  </si>
  <si>
    <t xml:space="preserve"> -143-</t>
  </si>
  <si>
    <r>
      <t xml:space="preserve"> </t>
    </r>
    <r>
      <rPr>
        <sz val="9"/>
        <rFont val="新細明體"/>
        <family val="1"/>
      </rPr>
      <t>-144-</t>
    </r>
  </si>
  <si>
    <t xml:space="preserve"> -145-</t>
  </si>
  <si>
    <t xml:space="preserve"> -146-</t>
  </si>
  <si>
    <t xml:space="preserve"> -147-</t>
  </si>
  <si>
    <r>
      <t xml:space="preserve"> </t>
    </r>
    <r>
      <rPr>
        <sz val="9"/>
        <rFont val="新細明體"/>
        <family val="1"/>
      </rPr>
      <t>-148-</t>
    </r>
  </si>
  <si>
    <t xml:space="preserve"> -149-</t>
  </si>
  <si>
    <t xml:space="preserve"> -150-</t>
  </si>
  <si>
    <t xml:space="preserve"> -151-</t>
  </si>
  <si>
    <r>
      <t xml:space="preserve"> </t>
    </r>
    <r>
      <rPr>
        <sz val="9"/>
        <rFont val="新細明體"/>
        <family val="1"/>
      </rPr>
      <t>-152-</t>
    </r>
  </si>
  <si>
    <t xml:space="preserve"> -153-</t>
  </si>
  <si>
    <t xml:space="preserve"> -154-</t>
  </si>
  <si>
    <t xml:space="preserve"> -155-</t>
  </si>
  <si>
    <r>
      <t xml:space="preserve"> </t>
    </r>
    <r>
      <rPr>
        <sz val="9"/>
        <rFont val="新細明體"/>
        <family val="1"/>
      </rPr>
      <t>-156-</t>
    </r>
  </si>
  <si>
    <t xml:space="preserve"> -157-</t>
  </si>
  <si>
    <t xml:space="preserve"> -158-</t>
  </si>
  <si>
    <t xml:space="preserve"> -159-</t>
  </si>
  <si>
    <t>-137-</t>
  </si>
  <si>
    <t>機具檢查次數(續二完)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</si>
</sst>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_-;\-###\ ##0_-;\ &quot;-&quot;_-;@_-"/>
    <numFmt numFmtId="177" formatCode="###,##0_-;\-###,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0.00_);[Red]\(0.00\)"/>
  </numFmts>
  <fonts count="8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5" xfId="0" applyFont="1" applyFill="1" applyBorder="1" applyAlignment="1">
      <alignment horizontal="left"/>
    </xf>
    <xf numFmtId="177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4" fillId="0" borderId="7" xfId="0" applyFont="1" applyFill="1" applyBorder="1" applyAlignment="1">
      <alignment/>
    </xf>
    <xf numFmtId="177" fontId="6" fillId="0" borderId="7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50" customWidth="1"/>
    <col min="2" max="3" width="9.25390625" style="50" customWidth="1"/>
    <col min="4" max="4" width="9.125" style="50" customWidth="1"/>
    <col min="5" max="5" width="9.00390625" style="50" customWidth="1"/>
    <col min="6" max="7" width="8.875" style="50" customWidth="1"/>
    <col min="8" max="13" width="13.375" style="50" customWidth="1"/>
    <col min="14" max="16384" width="8.875" style="50" customWidth="1"/>
  </cols>
  <sheetData>
    <row r="1" spans="1:13" ht="48" customHeight="1">
      <c r="A1" s="71" t="s">
        <v>219</v>
      </c>
      <c r="B1" s="71"/>
      <c r="C1" s="71"/>
      <c r="D1" s="71"/>
      <c r="E1" s="71"/>
      <c r="F1" s="71"/>
      <c r="G1" s="71"/>
      <c r="H1" s="72" t="s">
        <v>220</v>
      </c>
      <c r="I1" s="72"/>
      <c r="J1" s="72"/>
      <c r="K1" s="72"/>
      <c r="L1" s="72"/>
      <c r="M1" s="72"/>
    </row>
    <row r="2" spans="1:15" ht="12.75" customHeight="1" thickBot="1">
      <c r="A2" s="73" t="s">
        <v>2</v>
      </c>
      <c r="B2" s="73"/>
      <c r="C2" s="73"/>
      <c r="D2" s="73"/>
      <c r="E2" s="73"/>
      <c r="F2" s="73"/>
      <c r="G2" s="73"/>
      <c r="H2" s="74" t="s">
        <v>221</v>
      </c>
      <c r="I2" s="74"/>
      <c r="J2" s="74"/>
      <c r="K2" s="74"/>
      <c r="L2" s="74"/>
      <c r="M2" s="74"/>
      <c r="N2" s="56"/>
      <c r="O2" s="56"/>
    </row>
    <row r="3" spans="1:15" s="36" customFormat="1" ht="18" customHeight="1">
      <c r="A3" s="75" t="s">
        <v>222</v>
      </c>
      <c r="B3" s="77" t="s">
        <v>223</v>
      </c>
      <c r="C3" s="78"/>
      <c r="D3" s="78"/>
      <c r="E3" s="78"/>
      <c r="F3" s="78"/>
      <c r="G3" s="78"/>
      <c r="H3" s="39" t="s">
        <v>224</v>
      </c>
      <c r="I3" s="79" t="s">
        <v>225</v>
      </c>
      <c r="J3" s="78"/>
      <c r="K3" s="78"/>
      <c r="L3" s="78"/>
      <c r="M3" s="78"/>
      <c r="N3" s="57"/>
      <c r="O3" s="57"/>
    </row>
    <row r="4" spans="1:13" ht="36" customHeight="1" thickBot="1">
      <c r="A4" s="76"/>
      <c r="B4" s="58" t="s">
        <v>226</v>
      </c>
      <c r="C4" s="48" t="s">
        <v>227</v>
      </c>
      <c r="D4" s="44" t="s">
        <v>228</v>
      </c>
      <c r="E4" s="45" t="s">
        <v>229</v>
      </c>
      <c r="F4" s="44" t="s">
        <v>230</v>
      </c>
      <c r="G4" s="44" t="s">
        <v>231</v>
      </c>
      <c r="H4" s="45" t="s">
        <v>232</v>
      </c>
      <c r="I4" s="59" t="s">
        <v>233</v>
      </c>
      <c r="J4" s="60" t="s">
        <v>234</v>
      </c>
      <c r="K4" s="60" t="s">
        <v>235</v>
      </c>
      <c r="L4" s="48" t="s">
        <v>236</v>
      </c>
      <c r="M4" s="48" t="s">
        <v>237</v>
      </c>
    </row>
    <row r="5" spans="1:13" ht="18" customHeight="1">
      <c r="A5" s="61" t="s">
        <v>238</v>
      </c>
      <c r="B5" s="14">
        <f aca="true" t="shared" si="0" ref="B5:M5">SUM(B6+B7+B8,B33:B45)</f>
        <v>29732</v>
      </c>
      <c r="C5" s="14">
        <f t="shared" si="0"/>
        <v>13305</v>
      </c>
      <c r="D5" s="14">
        <f t="shared" si="0"/>
        <v>8853</v>
      </c>
      <c r="E5" s="14">
        <f t="shared" si="0"/>
        <v>8</v>
      </c>
      <c r="F5" s="14">
        <f t="shared" si="0"/>
        <v>6977</v>
      </c>
      <c r="G5" s="14">
        <f t="shared" si="0"/>
        <v>53</v>
      </c>
      <c r="H5" s="14">
        <f t="shared" si="0"/>
        <v>536</v>
      </c>
      <c r="I5" s="14">
        <f t="shared" si="0"/>
        <v>57815</v>
      </c>
      <c r="J5" s="14">
        <f t="shared" si="0"/>
        <v>6793</v>
      </c>
      <c r="K5" s="14">
        <f t="shared" si="0"/>
        <v>25439</v>
      </c>
      <c r="L5" s="14">
        <f t="shared" si="0"/>
        <v>20399</v>
      </c>
      <c r="M5" s="14">
        <f t="shared" si="0"/>
        <v>5184</v>
      </c>
    </row>
    <row r="6" spans="1:13" ht="12" customHeight="1">
      <c r="A6" s="61" t="s">
        <v>239</v>
      </c>
      <c r="B6" s="14">
        <f>SUM(C6:H6)</f>
        <v>25</v>
      </c>
      <c r="C6" s="14">
        <v>2</v>
      </c>
      <c r="D6" s="14">
        <v>8</v>
      </c>
      <c r="E6" s="14">
        <v>0</v>
      </c>
      <c r="F6" s="14">
        <v>15</v>
      </c>
      <c r="G6" s="14">
        <v>0</v>
      </c>
      <c r="H6" s="14">
        <v>0</v>
      </c>
      <c r="I6" s="14">
        <f>SUM(J6:M6)</f>
        <v>131</v>
      </c>
      <c r="J6" s="14">
        <v>51</v>
      </c>
      <c r="K6" s="14">
        <v>71</v>
      </c>
      <c r="L6" s="14">
        <v>9</v>
      </c>
      <c r="M6" s="14">
        <v>0</v>
      </c>
    </row>
    <row r="7" spans="1:13" ht="12" customHeight="1">
      <c r="A7" s="61" t="s">
        <v>240</v>
      </c>
      <c r="B7" s="14">
        <f>SUM(C7:H7)</f>
        <v>99</v>
      </c>
      <c r="C7" s="14">
        <v>42</v>
      </c>
      <c r="D7" s="14">
        <v>21</v>
      </c>
      <c r="E7" s="14">
        <v>0</v>
      </c>
      <c r="F7" s="14">
        <v>36</v>
      </c>
      <c r="G7" s="14">
        <v>0</v>
      </c>
      <c r="H7" s="14">
        <v>0</v>
      </c>
      <c r="I7" s="14">
        <f>SUM(J7:M7)</f>
        <v>939</v>
      </c>
      <c r="J7" s="14">
        <v>10</v>
      </c>
      <c r="K7" s="14">
        <v>524</v>
      </c>
      <c r="L7" s="14">
        <v>398</v>
      </c>
      <c r="M7" s="14">
        <v>7</v>
      </c>
    </row>
    <row r="8" spans="1:13" ht="19.5" customHeight="1">
      <c r="A8" s="61" t="s">
        <v>241</v>
      </c>
      <c r="B8" s="14">
        <f aca="true" t="shared" si="1" ref="B8:M8">SUM(B9:B32)</f>
        <v>16402</v>
      </c>
      <c r="C8" s="14">
        <f t="shared" si="1"/>
        <v>10129</v>
      </c>
      <c r="D8" s="14">
        <f t="shared" si="1"/>
        <v>577</v>
      </c>
      <c r="E8" s="14">
        <f t="shared" si="1"/>
        <v>0</v>
      </c>
      <c r="F8" s="14">
        <f t="shared" si="1"/>
        <v>5633</v>
      </c>
      <c r="G8" s="14">
        <f t="shared" si="1"/>
        <v>0</v>
      </c>
      <c r="H8" s="14">
        <f t="shared" si="1"/>
        <v>63</v>
      </c>
      <c r="I8" s="14">
        <f t="shared" si="1"/>
        <v>48513</v>
      </c>
      <c r="J8" s="14">
        <f t="shared" si="1"/>
        <v>5687</v>
      </c>
      <c r="K8" s="14">
        <f t="shared" si="1"/>
        <v>20899</v>
      </c>
      <c r="L8" s="14">
        <f t="shared" si="1"/>
        <v>17868</v>
      </c>
      <c r="M8" s="14">
        <f t="shared" si="1"/>
        <v>4059</v>
      </c>
    </row>
    <row r="9" spans="1:13" ht="12" customHeight="1">
      <c r="A9" s="61" t="s">
        <v>242</v>
      </c>
      <c r="B9" s="14">
        <f aca="true" t="shared" si="2" ref="B9:B45">SUM(C9:H9)</f>
        <v>729</v>
      </c>
      <c r="C9" s="14">
        <v>72</v>
      </c>
      <c r="D9" s="14">
        <v>10</v>
      </c>
      <c r="E9" s="14">
        <v>0</v>
      </c>
      <c r="F9" s="14">
        <v>644</v>
      </c>
      <c r="G9" s="14">
        <v>0</v>
      </c>
      <c r="H9" s="14">
        <v>3</v>
      </c>
      <c r="I9" s="14">
        <f aca="true" t="shared" si="3" ref="I9:I45">SUM(J9:M9)</f>
        <v>2418</v>
      </c>
      <c r="J9" s="14">
        <v>767</v>
      </c>
      <c r="K9" s="14">
        <v>1195</v>
      </c>
      <c r="L9" s="14">
        <v>456</v>
      </c>
      <c r="M9" s="14">
        <v>0</v>
      </c>
    </row>
    <row r="10" spans="1:13" ht="12" customHeight="1">
      <c r="A10" s="61" t="s">
        <v>243</v>
      </c>
      <c r="B10" s="14">
        <f t="shared" si="2"/>
        <v>52</v>
      </c>
      <c r="C10" s="14">
        <v>2</v>
      </c>
      <c r="D10" s="14">
        <v>0</v>
      </c>
      <c r="E10" s="14">
        <v>0</v>
      </c>
      <c r="F10" s="14">
        <v>50</v>
      </c>
      <c r="G10" s="14">
        <v>0</v>
      </c>
      <c r="H10" s="14">
        <v>0</v>
      </c>
      <c r="I10" s="14">
        <f t="shared" si="3"/>
        <v>38</v>
      </c>
      <c r="J10" s="14">
        <v>10</v>
      </c>
      <c r="K10" s="14">
        <v>0</v>
      </c>
      <c r="L10" s="14">
        <v>28</v>
      </c>
      <c r="M10" s="14">
        <v>0</v>
      </c>
    </row>
    <row r="11" spans="1:13" ht="12" customHeight="1">
      <c r="A11" s="61" t="s">
        <v>244</v>
      </c>
      <c r="B11" s="14">
        <f t="shared" si="2"/>
        <v>683</v>
      </c>
      <c r="C11" s="14">
        <v>50</v>
      </c>
      <c r="D11" s="14">
        <v>3</v>
      </c>
      <c r="E11" s="14">
        <v>0</v>
      </c>
      <c r="F11" s="14">
        <v>627</v>
      </c>
      <c r="G11" s="14">
        <v>0</v>
      </c>
      <c r="H11" s="14">
        <v>3</v>
      </c>
      <c r="I11" s="14">
        <f t="shared" si="3"/>
        <v>9214</v>
      </c>
      <c r="J11" s="14">
        <v>1380</v>
      </c>
      <c r="K11" s="14">
        <v>7603</v>
      </c>
      <c r="L11" s="14">
        <v>231</v>
      </c>
      <c r="M11" s="14">
        <v>0</v>
      </c>
    </row>
    <row r="12" spans="1:13" ht="12" customHeight="1">
      <c r="A12" s="61" t="s">
        <v>245</v>
      </c>
      <c r="B12" s="14">
        <f t="shared" si="2"/>
        <v>70</v>
      </c>
      <c r="C12" s="14">
        <v>17</v>
      </c>
      <c r="D12" s="14">
        <v>0</v>
      </c>
      <c r="E12" s="14">
        <v>0</v>
      </c>
      <c r="F12" s="14">
        <v>53</v>
      </c>
      <c r="G12" s="14">
        <v>0</v>
      </c>
      <c r="H12" s="14">
        <v>0</v>
      </c>
      <c r="I12" s="14">
        <f t="shared" si="3"/>
        <v>109</v>
      </c>
      <c r="J12" s="14">
        <v>11</v>
      </c>
      <c r="K12" s="14">
        <v>96</v>
      </c>
      <c r="L12" s="14">
        <v>2</v>
      </c>
      <c r="M12" s="14">
        <v>0</v>
      </c>
    </row>
    <row r="13" spans="1:13" ht="12" customHeight="1">
      <c r="A13" s="61" t="s">
        <v>246</v>
      </c>
      <c r="B13" s="14">
        <f t="shared" si="2"/>
        <v>26</v>
      </c>
      <c r="C13" s="14">
        <v>12</v>
      </c>
      <c r="D13" s="14">
        <v>0</v>
      </c>
      <c r="E13" s="14">
        <v>0</v>
      </c>
      <c r="F13" s="14">
        <v>14</v>
      </c>
      <c r="G13" s="14">
        <v>0</v>
      </c>
      <c r="H13" s="14">
        <v>0</v>
      </c>
      <c r="I13" s="14">
        <f t="shared" si="3"/>
        <v>52</v>
      </c>
      <c r="J13" s="14">
        <v>52</v>
      </c>
      <c r="K13" s="14">
        <v>0</v>
      </c>
      <c r="L13" s="14">
        <v>0</v>
      </c>
      <c r="M13" s="14">
        <v>0</v>
      </c>
    </row>
    <row r="14" spans="1:13" ht="12" customHeight="1">
      <c r="A14" s="61" t="s">
        <v>247</v>
      </c>
      <c r="B14" s="14">
        <f t="shared" si="2"/>
        <v>11</v>
      </c>
      <c r="C14" s="14">
        <v>8</v>
      </c>
      <c r="D14" s="14">
        <v>0</v>
      </c>
      <c r="E14" s="14">
        <v>0</v>
      </c>
      <c r="F14" s="14">
        <v>3</v>
      </c>
      <c r="G14" s="14">
        <v>0</v>
      </c>
      <c r="H14" s="14">
        <v>0</v>
      </c>
      <c r="I14" s="14">
        <f t="shared" si="3"/>
        <v>65</v>
      </c>
      <c r="J14" s="14">
        <v>57</v>
      </c>
      <c r="K14" s="14">
        <v>7</v>
      </c>
      <c r="L14" s="14">
        <v>1</v>
      </c>
      <c r="M14" s="14">
        <v>0</v>
      </c>
    </row>
    <row r="15" spans="1:13" ht="12" customHeight="1">
      <c r="A15" s="61" t="s">
        <v>248</v>
      </c>
      <c r="B15" s="14">
        <f t="shared" si="2"/>
        <v>20</v>
      </c>
      <c r="C15" s="14">
        <v>4</v>
      </c>
      <c r="D15" s="14">
        <v>0</v>
      </c>
      <c r="E15" s="14">
        <v>0</v>
      </c>
      <c r="F15" s="14">
        <v>16</v>
      </c>
      <c r="G15" s="14">
        <v>0</v>
      </c>
      <c r="H15" s="14">
        <v>0</v>
      </c>
      <c r="I15" s="14">
        <f t="shared" si="3"/>
        <v>88</v>
      </c>
      <c r="J15" s="14">
        <v>3</v>
      </c>
      <c r="K15" s="14">
        <v>0</v>
      </c>
      <c r="L15" s="14">
        <v>85</v>
      </c>
      <c r="M15" s="14">
        <v>0</v>
      </c>
    </row>
    <row r="16" spans="1:13" ht="12" customHeight="1">
      <c r="A16" s="61" t="s">
        <v>249</v>
      </c>
      <c r="B16" s="14">
        <f t="shared" si="2"/>
        <v>299</v>
      </c>
      <c r="C16" s="14">
        <v>231</v>
      </c>
      <c r="D16" s="14">
        <v>0</v>
      </c>
      <c r="E16" s="14">
        <v>0</v>
      </c>
      <c r="F16" s="14">
        <v>68</v>
      </c>
      <c r="G16" s="14">
        <v>0</v>
      </c>
      <c r="H16" s="14">
        <v>0</v>
      </c>
      <c r="I16" s="14">
        <f t="shared" si="3"/>
        <v>744</v>
      </c>
      <c r="J16" s="14">
        <v>256</v>
      </c>
      <c r="K16" s="14">
        <v>152</v>
      </c>
      <c r="L16" s="14">
        <v>78</v>
      </c>
      <c r="M16" s="14">
        <v>258</v>
      </c>
    </row>
    <row r="17" spans="1:13" ht="12" customHeight="1">
      <c r="A17" s="61" t="s">
        <v>250</v>
      </c>
      <c r="B17" s="14">
        <f t="shared" si="2"/>
        <v>83</v>
      </c>
      <c r="C17" s="14">
        <v>20</v>
      </c>
      <c r="D17" s="14">
        <v>0</v>
      </c>
      <c r="E17" s="14">
        <v>0</v>
      </c>
      <c r="F17" s="14">
        <v>63</v>
      </c>
      <c r="G17" s="14">
        <v>0</v>
      </c>
      <c r="H17" s="14">
        <v>0</v>
      </c>
      <c r="I17" s="14">
        <f t="shared" si="3"/>
        <v>55</v>
      </c>
      <c r="J17" s="14">
        <v>13</v>
      </c>
      <c r="K17" s="14">
        <v>1</v>
      </c>
      <c r="L17" s="14">
        <v>41</v>
      </c>
      <c r="M17" s="14">
        <v>0</v>
      </c>
    </row>
    <row r="18" spans="1:13" ht="12" customHeight="1">
      <c r="A18" s="61" t="s">
        <v>251</v>
      </c>
      <c r="B18" s="14">
        <f t="shared" si="2"/>
        <v>632</v>
      </c>
      <c r="C18" s="14">
        <v>357</v>
      </c>
      <c r="D18" s="14">
        <v>23</v>
      </c>
      <c r="E18" s="14">
        <v>0</v>
      </c>
      <c r="F18" s="14">
        <v>252</v>
      </c>
      <c r="G18" s="14">
        <v>0</v>
      </c>
      <c r="H18" s="14">
        <v>0</v>
      </c>
      <c r="I18" s="14">
        <f t="shared" si="3"/>
        <v>20599</v>
      </c>
      <c r="J18" s="14">
        <v>1358</v>
      </c>
      <c r="K18" s="14">
        <v>6146</v>
      </c>
      <c r="L18" s="14">
        <v>9841</v>
      </c>
      <c r="M18" s="14">
        <v>3254</v>
      </c>
    </row>
    <row r="19" spans="1:13" ht="12" customHeight="1">
      <c r="A19" s="61" t="s">
        <v>252</v>
      </c>
      <c r="B19" s="14">
        <f t="shared" si="2"/>
        <v>306</v>
      </c>
      <c r="C19" s="14">
        <v>65</v>
      </c>
      <c r="D19" s="14">
        <v>1</v>
      </c>
      <c r="E19" s="14">
        <v>0</v>
      </c>
      <c r="F19" s="14">
        <v>240</v>
      </c>
      <c r="G19" s="14">
        <v>0</v>
      </c>
      <c r="H19" s="14">
        <v>0</v>
      </c>
      <c r="I19" s="14">
        <f t="shared" si="3"/>
        <v>1876</v>
      </c>
      <c r="J19" s="14">
        <v>384</v>
      </c>
      <c r="K19" s="14">
        <v>633</v>
      </c>
      <c r="L19" s="14">
        <v>398</v>
      </c>
      <c r="M19" s="14">
        <v>461</v>
      </c>
    </row>
    <row r="20" spans="1:13" ht="12" customHeight="1">
      <c r="A20" s="61" t="s">
        <v>253</v>
      </c>
      <c r="B20" s="14">
        <f t="shared" si="2"/>
        <v>277</v>
      </c>
      <c r="C20" s="14">
        <v>233</v>
      </c>
      <c r="D20" s="14">
        <v>22</v>
      </c>
      <c r="E20" s="14">
        <v>0</v>
      </c>
      <c r="F20" s="14">
        <v>22</v>
      </c>
      <c r="G20" s="14">
        <v>0</v>
      </c>
      <c r="H20" s="14">
        <v>0</v>
      </c>
      <c r="I20" s="14">
        <f t="shared" si="3"/>
        <v>7162</v>
      </c>
      <c r="J20" s="14">
        <v>114</v>
      </c>
      <c r="K20" s="14">
        <v>3497</v>
      </c>
      <c r="L20" s="14">
        <v>3522</v>
      </c>
      <c r="M20" s="14">
        <v>29</v>
      </c>
    </row>
    <row r="21" spans="1:13" ht="20.25" customHeight="1">
      <c r="A21" s="61" t="s">
        <v>254</v>
      </c>
      <c r="B21" s="14">
        <f t="shared" si="2"/>
        <v>163</v>
      </c>
      <c r="C21" s="14">
        <v>58</v>
      </c>
      <c r="D21" s="14">
        <v>2</v>
      </c>
      <c r="E21" s="14">
        <v>0</v>
      </c>
      <c r="F21" s="14">
        <v>103</v>
      </c>
      <c r="G21" s="14">
        <v>0</v>
      </c>
      <c r="H21" s="14">
        <v>0</v>
      </c>
      <c r="I21" s="14">
        <f t="shared" si="3"/>
        <v>525</v>
      </c>
      <c r="J21" s="14">
        <v>170</v>
      </c>
      <c r="K21" s="14">
        <v>293</v>
      </c>
      <c r="L21" s="14">
        <v>62</v>
      </c>
      <c r="M21" s="14">
        <v>0</v>
      </c>
    </row>
    <row r="22" spans="1:13" ht="12" customHeight="1">
      <c r="A22" s="61" t="s">
        <v>255</v>
      </c>
      <c r="B22" s="14">
        <f t="shared" si="2"/>
        <v>688</v>
      </c>
      <c r="C22" s="14">
        <v>347</v>
      </c>
      <c r="D22" s="14">
        <v>2</v>
      </c>
      <c r="E22" s="14">
        <v>0</v>
      </c>
      <c r="F22" s="14">
        <v>339</v>
      </c>
      <c r="G22" s="14">
        <v>0</v>
      </c>
      <c r="H22" s="14">
        <v>0</v>
      </c>
      <c r="I22" s="14">
        <f t="shared" si="3"/>
        <v>767</v>
      </c>
      <c r="J22" s="14">
        <v>333</v>
      </c>
      <c r="K22" s="14">
        <v>242</v>
      </c>
      <c r="L22" s="14">
        <v>192</v>
      </c>
      <c r="M22" s="14">
        <v>0</v>
      </c>
    </row>
    <row r="23" spans="1:13" ht="12" customHeight="1">
      <c r="A23" s="61" t="s">
        <v>256</v>
      </c>
      <c r="B23" s="14">
        <f t="shared" si="2"/>
        <v>298</v>
      </c>
      <c r="C23" s="14">
        <v>205</v>
      </c>
      <c r="D23" s="14">
        <v>15</v>
      </c>
      <c r="E23" s="14">
        <v>0</v>
      </c>
      <c r="F23" s="14">
        <v>78</v>
      </c>
      <c r="G23" s="14">
        <v>0</v>
      </c>
      <c r="H23" s="14">
        <v>0</v>
      </c>
      <c r="I23" s="14">
        <f t="shared" si="3"/>
        <v>335</v>
      </c>
      <c r="J23" s="14">
        <v>122</v>
      </c>
      <c r="K23" s="14">
        <v>83</v>
      </c>
      <c r="L23" s="14">
        <v>130</v>
      </c>
      <c r="M23" s="14">
        <v>0</v>
      </c>
    </row>
    <row r="24" spans="1:13" ht="12" customHeight="1">
      <c r="A24" s="61" t="s">
        <v>257</v>
      </c>
      <c r="B24" s="14">
        <f t="shared" si="2"/>
        <v>2300</v>
      </c>
      <c r="C24" s="14">
        <v>2144</v>
      </c>
      <c r="D24" s="14">
        <v>70</v>
      </c>
      <c r="E24" s="14">
        <v>0</v>
      </c>
      <c r="F24" s="14">
        <v>76</v>
      </c>
      <c r="G24" s="14">
        <v>0</v>
      </c>
      <c r="H24" s="14">
        <v>10</v>
      </c>
      <c r="I24" s="14">
        <f t="shared" si="3"/>
        <v>444</v>
      </c>
      <c r="J24" s="14">
        <v>68</v>
      </c>
      <c r="K24" s="14">
        <v>3</v>
      </c>
      <c r="L24" s="14">
        <v>373</v>
      </c>
      <c r="M24" s="14">
        <v>0</v>
      </c>
    </row>
    <row r="25" spans="1:13" ht="12" customHeight="1">
      <c r="A25" s="61" t="s">
        <v>258</v>
      </c>
      <c r="B25" s="14">
        <f t="shared" si="2"/>
        <v>1369</v>
      </c>
      <c r="C25" s="14">
        <v>1209</v>
      </c>
      <c r="D25" s="14">
        <v>55</v>
      </c>
      <c r="E25" s="14">
        <v>0</v>
      </c>
      <c r="F25" s="14">
        <v>105</v>
      </c>
      <c r="G25" s="14">
        <v>0</v>
      </c>
      <c r="H25" s="14">
        <v>0</v>
      </c>
      <c r="I25" s="14">
        <f t="shared" si="3"/>
        <v>890</v>
      </c>
      <c r="J25" s="14">
        <v>43</v>
      </c>
      <c r="K25" s="14">
        <v>233</v>
      </c>
      <c r="L25" s="14">
        <v>605</v>
      </c>
      <c r="M25" s="14">
        <v>9</v>
      </c>
    </row>
    <row r="26" spans="1:13" ht="12" customHeight="1">
      <c r="A26" s="61" t="s">
        <v>259</v>
      </c>
      <c r="B26" s="14">
        <f t="shared" si="2"/>
        <v>2108</v>
      </c>
      <c r="C26" s="14">
        <v>1660</v>
      </c>
      <c r="D26" s="14">
        <v>159</v>
      </c>
      <c r="E26" s="14">
        <v>0</v>
      </c>
      <c r="F26" s="14">
        <v>265</v>
      </c>
      <c r="G26" s="14">
        <v>0</v>
      </c>
      <c r="H26" s="14">
        <v>24</v>
      </c>
      <c r="I26" s="14">
        <f t="shared" si="3"/>
        <v>722</v>
      </c>
      <c r="J26" s="14">
        <v>11</v>
      </c>
      <c r="K26" s="14">
        <v>198</v>
      </c>
      <c r="L26" s="14">
        <v>499</v>
      </c>
      <c r="M26" s="14">
        <v>14</v>
      </c>
    </row>
    <row r="27" spans="1:13" ht="12" customHeight="1">
      <c r="A27" s="61" t="s">
        <v>260</v>
      </c>
      <c r="B27" s="14">
        <f t="shared" si="2"/>
        <v>934</v>
      </c>
      <c r="C27" s="14">
        <v>757</v>
      </c>
      <c r="D27" s="14">
        <v>6</v>
      </c>
      <c r="E27" s="14">
        <v>0</v>
      </c>
      <c r="F27" s="14">
        <v>164</v>
      </c>
      <c r="G27" s="14">
        <v>0</v>
      </c>
      <c r="H27" s="14">
        <v>7</v>
      </c>
      <c r="I27" s="14">
        <f t="shared" si="3"/>
        <v>292</v>
      </c>
      <c r="J27" s="14">
        <v>72</v>
      </c>
      <c r="K27" s="14">
        <v>25</v>
      </c>
      <c r="L27" s="14">
        <v>193</v>
      </c>
      <c r="M27" s="14">
        <v>2</v>
      </c>
    </row>
    <row r="28" spans="1:13" ht="12" customHeight="1">
      <c r="A28" s="61" t="s">
        <v>261</v>
      </c>
      <c r="B28" s="14">
        <f t="shared" si="2"/>
        <v>1753</v>
      </c>
      <c r="C28" s="14">
        <v>513</v>
      </c>
      <c r="D28" s="14">
        <v>19</v>
      </c>
      <c r="E28" s="14">
        <v>0</v>
      </c>
      <c r="F28" s="14">
        <v>1219</v>
      </c>
      <c r="G28" s="14">
        <v>0</v>
      </c>
      <c r="H28" s="14">
        <v>2</v>
      </c>
      <c r="I28" s="14">
        <f t="shared" si="3"/>
        <v>937</v>
      </c>
      <c r="J28" s="14">
        <v>269</v>
      </c>
      <c r="K28" s="14">
        <v>124</v>
      </c>
      <c r="L28" s="14">
        <v>544</v>
      </c>
      <c r="M28" s="14">
        <v>0</v>
      </c>
    </row>
    <row r="29" spans="1:13" ht="12" customHeight="1">
      <c r="A29" s="61" t="s">
        <v>262</v>
      </c>
      <c r="B29" s="14">
        <f t="shared" si="2"/>
        <v>616</v>
      </c>
      <c r="C29" s="14">
        <v>377</v>
      </c>
      <c r="D29" s="14">
        <v>28</v>
      </c>
      <c r="E29" s="14">
        <v>0</v>
      </c>
      <c r="F29" s="14">
        <v>211</v>
      </c>
      <c r="G29" s="14">
        <v>0</v>
      </c>
      <c r="H29" s="14">
        <v>0</v>
      </c>
      <c r="I29" s="14">
        <f t="shared" si="3"/>
        <v>283</v>
      </c>
      <c r="J29" s="14">
        <v>40</v>
      </c>
      <c r="K29" s="14">
        <v>58</v>
      </c>
      <c r="L29" s="14">
        <v>185</v>
      </c>
      <c r="M29" s="14">
        <v>0</v>
      </c>
    </row>
    <row r="30" spans="1:13" ht="12" customHeight="1">
      <c r="A30" s="61" t="s">
        <v>263</v>
      </c>
      <c r="B30" s="14">
        <f t="shared" si="2"/>
        <v>757</v>
      </c>
      <c r="C30" s="14">
        <v>448</v>
      </c>
      <c r="D30" s="14">
        <v>70</v>
      </c>
      <c r="E30" s="14">
        <v>0</v>
      </c>
      <c r="F30" s="14">
        <v>237</v>
      </c>
      <c r="G30" s="14">
        <v>0</v>
      </c>
      <c r="H30" s="14">
        <v>2</v>
      </c>
      <c r="I30" s="14">
        <f t="shared" si="3"/>
        <v>252</v>
      </c>
      <c r="J30" s="14">
        <v>58</v>
      </c>
      <c r="K30" s="14">
        <v>68</v>
      </c>
      <c r="L30" s="14">
        <v>120</v>
      </c>
      <c r="M30" s="14">
        <v>6</v>
      </c>
    </row>
    <row r="31" spans="1:13" ht="12" customHeight="1">
      <c r="A31" s="61" t="s">
        <v>264</v>
      </c>
      <c r="B31" s="14">
        <f t="shared" si="2"/>
        <v>100</v>
      </c>
      <c r="C31" s="14">
        <v>44</v>
      </c>
      <c r="D31" s="14">
        <v>5</v>
      </c>
      <c r="E31" s="14">
        <v>0</v>
      </c>
      <c r="F31" s="14">
        <v>51</v>
      </c>
      <c r="G31" s="14">
        <v>0</v>
      </c>
      <c r="H31" s="14">
        <v>0</v>
      </c>
      <c r="I31" s="14">
        <f t="shared" si="3"/>
        <v>87</v>
      </c>
      <c r="J31" s="14">
        <v>17</v>
      </c>
      <c r="K31" s="14">
        <v>26</v>
      </c>
      <c r="L31" s="14">
        <v>40</v>
      </c>
      <c r="M31" s="14">
        <v>4</v>
      </c>
    </row>
    <row r="32" spans="1:13" ht="12" customHeight="1">
      <c r="A32" s="61" t="s">
        <v>265</v>
      </c>
      <c r="B32" s="14">
        <f t="shared" si="2"/>
        <v>2128</v>
      </c>
      <c r="C32" s="14">
        <v>1296</v>
      </c>
      <c r="D32" s="14">
        <v>87</v>
      </c>
      <c r="E32" s="14">
        <v>0</v>
      </c>
      <c r="F32" s="14">
        <v>733</v>
      </c>
      <c r="G32" s="14">
        <v>0</v>
      </c>
      <c r="H32" s="14">
        <v>12</v>
      </c>
      <c r="I32" s="14">
        <f t="shared" si="3"/>
        <v>559</v>
      </c>
      <c r="J32" s="14">
        <v>79</v>
      </c>
      <c r="K32" s="14">
        <v>216</v>
      </c>
      <c r="L32" s="14">
        <v>242</v>
      </c>
      <c r="M32" s="14">
        <v>22</v>
      </c>
    </row>
    <row r="33" spans="1:13" ht="19.5" customHeight="1">
      <c r="A33" s="61" t="s">
        <v>266</v>
      </c>
      <c r="B33" s="14">
        <f t="shared" si="2"/>
        <v>1424</v>
      </c>
      <c r="C33" s="14">
        <v>754</v>
      </c>
      <c r="D33" s="14">
        <v>486</v>
      </c>
      <c r="E33" s="14">
        <v>0</v>
      </c>
      <c r="F33" s="14">
        <v>173</v>
      </c>
      <c r="G33" s="14">
        <v>0</v>
      </c>
      <c r="H33" s="14">
        <v>11</v>
      </c>
      <c r="I33" s="14">
        <f t="shared" si="3"/>
        <v>2401</v>
      </c>
      <c r="J33" s="14">
        <v>198</v>
      </c>
      <c r="K33" s="14">
        <v>701</v>
      </c>
      <c r="L33" s="14">
        <v>1081</v>
      </c>
      <c r="M33" s="14">
        <v>421</v>
      </c>
    </row>
    <row r="34" spans="1:13" ht="12" customHeight="1">
      <c r="A34" s="61" t="s">
        <v>267</v>
      </c>
      <c r="B34" s="14">
        <f t="shared" si="2"/>
        <v>1598</v>
      </c>
      <c r="C34" s="14">
        <v>289</v>
      </c>
      <c r="D34" s="14">
        <v>1225</v>
      </c>
      <c r="E34" s="14">
        <v>0</v>
      </c>
      <c r="F34" s="14">
        <v>4</v>
      </c>
      <c r="G34" s="14">
        <v>50</v>
      </c>
      <c r="H34" s="14">
        <v>30</v>
      </c>
      <c r="I34" s="14">
        <f t="shared" si="3"/>
        <v>10</v>
      </c>
      <c r="J34" s="14">
        <v>8</v>
      </c>
      <c r="K34" s="14">
        <v>1</v>
      </c>
      <c r="L34" s="14">
        <v>1</v>
      </c>
      <c r="M34" s="14">
        <v>0</v>
      </c>
    </row>
    <row r="35" spans="1:13" ht="12" customHeight="1">
      <c r="A35" s="61" t="s">
        <v>268</v>
      </c>
      <c r="B35" s="14">
        <f t="shared" si="2"/>
        <v>1191</v>
      </c>
      <c r="C35" s="14">
        <v>235</v>
      </c>
      <c r="D35" s="14">
        <v>625</v>
      </c>
      <c r="E35" s="14">
        <v>0</v>
      </c>
      <c r="F35" s="14">
        <v>76</v>
      </c>
      <c r="G35" s="14">
        <v>0</v>
      </c>
      <c r="H35" s="14">
        <v>255</v>
      </c>
      <c r="I35" s="14">
        <f t="shared" si="3"/>
        <v>97</v>
      </c>
      <c r="J35" s="14">
        <v>15</v>
      </c>
      <c r="K35" s="14">
        <v>32</v>
      </c>
      <c r="L35" s="14">
        <v>14</v>
      </c>
      <c r="M35" s="14">
        <v>36</v>
      </c>
    </row>
    <row r="36" spans="1:13" ht="12" customHeight="1">
      <c r="A36" s="61" t="s">
        <v>269</v>
      </c>
      <c r="B36" s="14">
        <f t="shared" si="2"/>
        <v>2</v>
      </c>
      <c r="C36" s="14">
        <v>0</v>
      </c>
      <c r="D36" s="14">
        <v>0</v>
      </c>
      <c r="E36" s="14">
        <v>0</v>
      </c>
      <c r="F36" s="14">
        <v>0</v>
      </c>
      <c r="G36" s="14">
        <v>2</v>
      </c>
      <c r="H36" s="14">
        <v>0</v>
      </c>
      <c r="I36" s="14">
        <f t="shared" si="3"/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12" customHeight="1">
      <c r="A37" s="61" t="s">
        <v>270</v>
      </c>
      <c r="B37" s="14">
        <f t="shared" si="2"/>
        <v>2796</v>
      </c>
      <c r="C37" s="14">
        <v>518</v>
      </c>
      <c r="D37" s="14">
        <v>2158</v>
      </c>
      <c r="E37" s="14">
        <v>0</v>
      </c>
      <c r="F37" s="14">
        <v>117</v>
      </c>
      <c r="G37" s="14">
        <v>0</v>
      </c>
      <c r="H37" s="14">
        <v>3</v>
      </c>
      <c r="I37" s="14">
        <f t="shared" si="3"/>
        <v>640</v>
      </c>
      <c r="J37" s="14">
        <v>12</v>
      </c>
      <c r="K37" s="14">
        <v>4</v>
      </c>
      <c r="L37" s="14">
        <v>39</v>
      </c>
      <c r="M37" s="14">
        <v>585</v>
      </c>
    </row>
    <row r="38" spans="1:13" ht="12" customHeight="1">
      <c r="A38" s="61" t="s">
        <v>271</v>
      </c>
      <c r="B38" s="14">
        <f t="shared" si="2"/>
        <v>68</v>
      </c>
      <c r="C38" s="14">
        <v>1</v>
      </c>
      <c r="D38" s="14">
        <v>15</v>
      </c>
      <c r="E38" s="14">
        <v>0</v>
      </c>
      <c r="F38" s="14">
        <v>11</v>
      </c>
      <c r="G38" s="14">
        <v>0</v>
      </c>
      <c r="H38" s="14">
        <v>41</v>
      </c>
      <c r="I38" s="14">
        <f t="shared" si="3"/>
        <v>0</v>
      </c>
      <c r="J38" s="14">
        <v>0</v>
      </c>
      <c r="K38" s="14">
        <v>0</v>
      </c>
      <c r="L38" s="14">
        <v>0</v>
      </c>
      <c r="M38" s="14">
        <v>0</v>
      </c>
    </row>
    <row r="39" spans="1:13" ht="12" customHeight="1">
      <c r="A39" s="61" t="s">
        <v>272</v>
      </c>
      <c r="B39" s="14">
        <f t="shared" si="2"/>
        <v>3008</v>
      </c>
      <c r="C39" s="14">
        <v>60</v>
      </c>
      <c r="D39" s="14">
        <v>2877</v>
      </c>
      <c r="E39" s="14">
        <v>0</v>
      </c>
      <c r="F39" s="14">
        <v>13</v>
      </c>
      <c r="G39" s="14">
        <v>0</v>
      </c>
      <c r="H39" s="14">
        <v>58</v>
      </c>
      <c r="I39" s="14">
        <f t="shared" si="3"/>
        <v>210</v>
      </c>
      <c r="J39" s="14">
        <v>0</v>
      </c>
      <c r="K39" s="14">
        <v>163</v>
      </c>
      <c r="L39" s="14">
        <v>47</v>
      </c>
      <c r="M39" s="14">
        <v>0</v>
      </c>
    </row>
    <row r="40" spans="1:13" ht="12" customHeight="1">
      <c r="A40" s="61" t="s">
        <v>273</v>
      </c>
      <c r="B40" s="14">
        <f t="shared" si="2"/>
        <v>296</v>
      </c>
      <c r="C40" s="14">
        <v>152</v>
      </c>
      <c r="D40" s="14">
        <v>6</v>
      </c>
      <c r="E40" s="14">
        <v>0</v>
      </c>
      <c r="F40" s="14">
        <v>127</v>
      </c>
      <c r="G40" s="14">
        <v>0</v>
      </c>
      <c r="H40" s="14">
        <v>11</v>
      </c>
      <c r="I40" s="14">
        <f t="shared" si="3"/>
        <v>282</v>
      </c>
      <c r="J40" s="14">
        <v>1</v>
      </c>
      <c r="K40" s="14">
        <v>200</v>
      </c>
      <c r="L40" s="14">
        <v>42</v>
      </c>
      <c r="M40" s="14">
        <v>39</v>
      </c>
    </row>
    <row r="41" spans="1:13" ht="12" customHeight="1">
      <c r="A41" s="61" t="s">
        <v>274</v>
      </c>
      <c r="B41" s="14">
        <f t="shared" si="2"/>
        <v>28</v>
      </c>
      <c r="C41" s="14">
        <v>14</v>
      </c>
      <c r="D41" s="14">
        <v>0</v>
      </c>
      <c r="E41" s="14">
        <v>0</v>
      </c>
      <c r="F41" s="14">
        <v>14</v>
      </c>
      <c r="G41" s="14">
        <v>0</v>
      </c>
      <c r="H41" s="14">
        <v>0</v>
      </c>
      <c r="I41" s="14">
        <f t="shared" si="3"/>
        <v>312</v>
      </c>
      <c r="J41" s="14">
        <v>75</v>
      </c>
      <c r="K41" s="14">
        <v>179</v>
      </c>
      <c r="L41" s="14">
        <v>58</v>
      </c>
      <c r="M41" s="14">
        <v>0</v>
      </c>
    </row>
    <row r="42" spans="1:13" ht="12" customHeight="1">
      <c r="A42" s="61" t="s">
        <v>275</v>
      </c>
      <c r="B42" s="14">
        <f t="shared" si="2"/>
        <v>6</v>
      </c>
      <c r="C42" s="14">
        <v>0</v>
      </c>
      <c r="D42" s="14">
        <v>2</v>
      </c>
      <c r="E42" s="14">
        <v>0</v>
      </c>
      <c r="F42" s="14">
        <v>4</v>
      </c>
      <c r="G42" s="14">
        <v>0</v>
      </c>
      <c r="H42" s="14">
        <v>0</v>
      </c>
      <c r="I42" s="14">
        <f t="shared" si="3"/>
        <v>2625</v>
      </c>
      <c r="J42" s="14">
        <v>484</v>
      </c>
      <c r="K42" s="14">
        <v>1958</v>
      </c>
      <c r="L42" s="14">
        <v>183</v>
      </c>
      <c r="M42" s="14">
        <v>0</v>
      </c>
    </row>
    <row r="43" spans="1:13" ht="12" customHeight="1">
      <c r="A43" s="61" t="s">
        <v>276</v>
      </c>
      <c r="B43" s="14">
        <f t="shared" si="2"/>
        <v>38</v>
      </c>
      <c r="C43" s="14">
        <v>33</v>
      </c>
      <c r="D43" s="14">
        <v>5</v>
      </c>
      <c r="E43" s="14">
        <v>0</v>
      </c>
      <c r="F43" s="14">
        <v>0</v>
      </c>
      <c r="G43" s="14">
        <v>0</v>
      </c>
      <c r="H43" s="14">
        <v>0</v>
      </c>
      <c r="I43" s="14">
        <f t="shared" si="3"/>
        <v>0</v>
      </c>
      <c r="J43" s="14">
        <v>0</v>
      </c>
      <c r="K43" s="14">
        <v>0</v>
      </c>
      <c r="L43" s="14">
        <v>0</v>
      </c>
      <c r="M43" s="14">
        <v>0</v>
      </c>
    </row>
    <row r="44" spans="1:13" ht="12" customHeight="1">
      <c r="A44" s="61" t="s">
        <v>277</v>
      </c>
      <c r="B44" s="14">
        <f t="shared" si="2"/>
        <v>1262</v>
      </c>
      <c r="C44" s="14">
        <v>126</v>
      </c>
      <c r="D44" s="14">
        <v>722</v>
      </c>
      <c r="E44" s="14">
        <v>8</v>
      </c>
      <c r="F44" s="14">
        <v>354</v>
      </c>
      <c r="G44" s="14">
        <v>1</v>
      </c>
      <c r="H44" s="14">
        <v>51</v>
      </c>
      <c r="I44" s="14">
        <f t="shared" si="3"/>
        <v>1253</v>
      </c>
      <c r="J44" s="14">
        <v>95</v>
      </c>
      <c r="K44" s="14">
        <v>582</v>
      </c>
      <c r="L44" s="14">
        <v>557</v>
      </c>
      <c r="M44" s="14">
        <v>19</v>
      </c>
    </row>
    <row r="45" spans="1:13" ht="12" customHeight="1" thickBot="1">
      <c r="A45" s="62" t="s">
        <v>278</v>
      </c>
      <c r="B45" s="14">
        <f t="shared" si="2"/>
        <v>1489</v>
      </c>
      <c r="C45" s="14">
        <v>950</v>
      </c>
      <c r="D45" s="14">
        <v>126</v>
      </c>
      <c r="E45" s="14">
        <v>0</v>
      </c>
      <c r="F45" s="14">
        <v>400</v>
      </c>
      <c r="G45" s="14">
        <v>0</v>
      </c>
      <c r="H45" s="14">
        <v>13</v>
      </c>
      <c r="I45" s="14">
        <f t="shared" si="3"/>
        <v>402</v>
      </c>
      <c r="J45" s="14">
        <v>157</v>
      </c>
      <c r="K45" s="14">
        <v>125</v>
      </c>
      <c r="L45" s="14">
        <v>102</v>
      </c>
      <c r="M45" s="14">
        <v>18</v>
      </c>
    </row>
    <row r="46" spans="1:13" ht="3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0.5" customHeight="1">
      <c r="A47" s="80" t="s">
        <v>313</v>
      </c>
      <c r="B47" s="80"/>
      <c r="C47" s="80"/>
      <c r="D47" s="80"/>
      <c r="E47" s="80"/>
      <c r="F47" s="80"/>
      <c r="G47" s="80"/>
      <c r="H47" s="80" t="s">
        <v>314</v>
      </c>
      <c r="I47" s="80"/>
      <c r="J47" s="80"/>
      <c r="K47" s="80"/>
      <c r="L47" s="80"/>
      <c r="M47" s="80"/>
    </row>
  </sheetData>
  <mergeCells count="9">
    <mergeCell ref="A3:A4"/>
    <mergeCell ref="B3:G3"/>
    <mergeCell ref="I3:M3"/>
    <mergeCell ref="A47:G47"/>
    <mergeCell ref="H47:M47"/>
    <mergeCell ref="A1:G1"/>
    <mergeCell ref="H1:M1"/>
    <mergeCell ref="A2:G2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C45:H45 J45:M4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3" customWidth="1"/>
    <col min="2" max="2" width="9.25390625" style="23" customWidth="1"/>
    <col min="3" max="3" width="8.75390625" style="23" customWidth="1"/>
    <col min="4" max="5" width="8.875" style="23" customWidth="1"/>
    <col min="6" max="7" width="8.50390625" style="23" customWidth="1"/>
    <col min="8" max="8" width="8.125" style="23" customWidth="1"/>
    <col min="9" max="9" width="11.375" style="23" customWidth="1"/>
    <col min="10" max="15" width="11.00390625" style="23" customWidth="1"/>
    <col min="16" max="16" width="18.625" style="23" customWidth="1"/>
    <col min="17" max="18" width="9.125" style="23" customWidth="1"/>
    <col min="19" max="23" width="8.75390625" style="23" customWidth="1"/>
    <col min="24" max="24" width="8.50390625" style="23" customWidth="1"/>
    <col min="25" max="25" width="8.375" style="23" customWidth="1"/>
    <col min="26" max="28" width="8.125" style="23" customWidth="1"/>
    <col min="29" max="29" width="8.625" style="23" customWidth="1"/>
    <col min="30" max="33" width="8.125" style="23" customWidth="1"/>
    <col min="34" max="16384" width="9.00390625" style="23" customWidth="1"/>
  </cols>
  <sheetData>
    <row r="1" spans="1:33" s="2" customFormat="1" ht="48" customHeight="1">
      <c r="A1" s="82" t="s">
        <v>123</v>
      </c>
      <c r="B1" s="82"/>
      <c r="C1" s="82"/>
      <c r="D1" s="82"/>
      <c r="E1" s="82"/>
      <c r="F1" s="82"/>
      <c r="G1" s="82"/>
      <c r="H1" s="82"/>
      <c r="I1" s="81" t="s">
        <v>122</v>
      </c>
      <c r="J1" s="81"/>
      <c r="K1" s="81"/>
      <c r="L1" s="81"/>
      <c r="M1" s="81"/>
      <c r="N1" s="81"/>
      <c r="O1" s="81"/>
      <c r="P1" s="82" t="s">
        <v>123</v>
      </c>
      <c r="Q1" s="82"/>
      <c r="R1" s="82"/>
      <c r="S1" s="82"/>
      <c r="T1" s="82"/>
      <c r="U1" s="82"/>
      <c r="V1" s="82"/>
      <c r="W1" s="82"/>
      <c r="X1" s="81" t="s">
        <v>132</v>
      </c>
      <c r="Y1" s="81"/>
      <c r="Z1" s="81"/>
      <c r="AA1" s="81"/>
      <c r="AB1" s="81"/>
      <c r="AC1" s="81"/>
      <c r="AD1" s="81"/>
      <c r="AE1" s="81"/>
      <c r="AF1" s="81"/>
      <c r="AG1" s="81"/>
    </row>
    <row r="2" spans="1:33" s="4" customFormat="1" ht="12.75" customHeight="1" thickBot="1">
      <c r="A2" s="109" t="s">
        <v>2</v>
      </c>
      <c r="B2" s="109"/>
      <c r="C2" s="109"/>
      <c r="D2" s="109"/>
      <c r="E2" s="109"/>
      <c r="F2" s="109"/>
      <c r="G2" s="109"/>
      <c r="H2" s="109"/>
      <c r="I2" s="29" t="s">
        <v>100</v>
      </c>
      <c r="J2" s="29"/>
      <c r="K2" s="29"/>
      <c r="L2" s="29"/>
      <c r="M2" s="29"/>
      <c r="N2" s="29"/>
      <c r="O2" s="3" t="s">
        <v>60</v>
      </c>
      <c r="P2" s="109" t="s">
        <v>2</v>
      </c>
      <c r="Q2" s="109"/>
      <c r="R2" s="109"/>
      <c r="S2" s="109"/>
      <c r="T2" s="109"/>
      <c r="U2" s="109"/>
      <c r="V2" s="109"/>
      <c r="W2" s="109"/>
      <c r="X2" s="29" t="s">
        <v>100</v>
      </c>
      <c r="Y2" s="29"/>
      <c r="Z2" s="29"/>
      <c r="AA2" s="29"/>
      <c r="AB2" s="29"/>
      <c r="AC2" s="29"/>
      <c r="AD2" s="29"/>
      <c r="AE2" s="29"/>
      <c r="AF2" s="29"/>
      <c r="AG2" s="3" t="s">
        <v>60</v>
      </c>
    </row>
    <row r="3" spans="1:33" s="6" customFormat="1" ht="24" customHeight="1">
      <c r="A3" s="68" t="s">
        <v>68</v>
      </c>
      <c r="B3" s="108" t="s">
        <v>69</v>
      </c>
      <c r="C3" s="66" t="s">
        <v>70</v>
      </c>
      <c r="D3" s="112" t="s">
        <v>299</v>
      </c>
      <c r="E3" s="64"/>
      <c r="F3" s="64"/>
      <c r="G3" s="64"/>
      <c r="H3" s="64"/>
      <c r="I3" s="99" t="s">
        <v>297</v>
      </c>
      <c r="J3" s="100"/>
      <c r="K3" s="100"/>
      <c r="L3" s="100"/>
      <c r="M3" s="100"/>
      <c r="N3" s="100"/>
      <c r="O3" s="100"/>
      <c r="P3" s="68" t="s">
        <v>71</v>
      </c>
      <c r="Q3" s="70" t="s">
        <v>298</v>
      </c>
      <c r="R3" s="64"/>
      <c r="S3" s="64"/>
      <c r="T3" s="64"/>
      <c r="U3" s="64"/>
      <c r="V3" s="64"/>
      <c r="W3" s="64"/>
      <c r="X3" s="99" t="s">
        <v>282</v>
      </c>
      <c r="Y3" s="100"/>
      <c r="Z3" s="100"/>
      <c r="AA3" s="100"/>
      <c r="AB3" s="101"/>
      <c r="AC3" s="92" t="s">
        <v>72</v>
      </c>
      <c r="AD3" s="92" t="s">
        <v>73</v>
      </c>
      <c r="AE3" s="66" t="s">
        <v>74</v>
      </c>
      <c r="AF3" s="66" t="s">
        <v>75</v>
      </c>
      <c r="AG3" s="97" t="s">
        <v>104</v>
      </c>
    </row>
    <row r="4" spans="1:33" s="6" customFormat="1" ht="48" customHeight="1" thickBot="1">
      <c r="A4" s="69"/>
      <c r="B4" s="105"/>
      <c r="C4" s="93"/>
      <c r="D4" s="7" t="s">
        <v>12</v>
      </c>
      <c r="E4" s="8" t="s">
        <v>76</v>
      </c>
      <c r="F4" s="8" t="s">
        <v>77</v>
      </c>
      <c r="G4" s="8" t="s">
        <v>78</v>
      </c>
      <c r="H4" s="8" t="s">
        <v>79</v>
      </c>
      <c r="I4" s="7" t="s">
        <v>80</v>
      </c>
      <c r="J4" s="8" t="s">
        <v>81</v>
      </c>
      <c r="K4" s="8" t="s">
        <v>82</v>
      </c>
      <c r="L4" s="8" t="s">
        <v>83</v>
      </c>
      <c r="M4" s="8" t="s">
        <v>84</v>
      </c>
      <c r="N4" s="8" t="s">
        <v>85</v>
      </c>
      <c r="O4" s="8" t="s">
        <v>105</v>
      </c>
      <c r="P4" s="69"/>
      <c r="Q4" s="7" t="s">
        <v>106</v>
      </c>
      <c r="R4" s="8" t="s">
        <v>107</v>
      </c>
      <c r="S4" s="8" t="s">
        <v>86</v>
      </c>
      <c r="T4" s="8" t="s">
        <v>87</v>
      </c>
      <c r="U4" s="8" t="s">
        <v>88</v>
      </c>
      <c r="V4" s="8" t="s">
        <v>89</v>
      </c>
      <c r="W4" s="8" t="s">
        <v>101</v>
      </c>
      <c r="X4" s="7" t="s">
        <v>90</v>
      </c>
      <c r="Y4" s="9" t="s">
        <v>91</v>
      </c>
      <c r="Z4" s="9" t="s">
        <v>92</v>
      </c>
      <c r="AA4" s="9" t="s">
        <v>102</v>
      </c>
      <c r="AB4" s="9" t="s">
        <v>103</v>
      </c>
      <c r="AC4" s="93"/>
      <c r="AD4" s="93"/>
      <c r="AE4" s="93"/>
      <c r="AF4" s="93"/>
      <c r="AG4" s="65"/>
    </row>
    <row r="5" spans="1:33" s="12" customFormat="1" ht="48" customHeight="1">
      <c r="A5" s="10" t="s">
        <v>93</v>
      </c>
      <c r="B5" s="25">
        <f>SUM(B7:B15)</f>
        <v>5184</v>
      </c>
      <c r="C5" s="26"/>
      <c r="D5" s="25">
        <f aca="true" t="shared" si="0" ref="D5:O5">SUM(D7:D15)</f>
        <v>4329</v>
      </c>
      <c r="E5" s="25">
        <f t="shared" si="0"/>
        <v>50</v>
      </c>
      <c r="F5" s="25">
        <f t="shared" si="0"/>
        <v>9</v>
      </c>
      <c r="G5" s="25">
        <f t="shared" si="0"/>
        <v>774</v>
      </c>
      <c r="H5" s="25">
        <f t="shared" si="0"/>
        <v>59</v>
      </c>
      <c r="I5" s="25">
        <f t="shared" si="0"/>
        <v>87</v>
      </c>
      <c r="J5" s="25">
        <f t="shared" si="0"/>
        <v>79</v>
      </c>
      <c r="K5" s="25">
        <f t="shared" si="0"/>
        <v>40</v>
      </c>
      <c r="L5" s="25">
        <f t="shared" si="0"/>
        <v>15</v>
      </c>
      <c r="M5" s="25">
        <f t="shared" si="0"/>
        <v>41</v>
      </c>
      <c r="N5" s="25">
        <f t="shared" si="0"/>
        <v>18</v>
      </c>
      <c r="O5" s="25">
        <f t="shared" si="0"/>
        <v>323</v>
      </c>
      <c r="P5" s="10" t="s">
        <v>93</v>
      </c>
      <c r="Q5" s="25">
        <f aca="true" t="shared" si="1" ref="Q5:AG5">SUM(Q7:Q15)</f>
        <v>2475</v>
      </c>
      <c r="R5" s="25">
        <f t="shared" si="1"/>
        <v>15</v>
      </c>
      <c r="S5" s="25">
        <f t="shared" si="1"/>
        <v>8</v>
      </c>
      <c r="T5" s="25">
        <f t="shared" si="1"/>
        <v>12</v>
      </c>
      <c r="U5" s="25">
        <f t="shared" si="1"/>
        <v>31</v>
      </c>
      <c r="V5" s="25">
        <f t="shared" si="1"/>
        <v>7</v>
      </c>
      <c r="W5" s="25">
        <f t="shared" si="1"/>
        <v>14</v>
      </c>
      <c r="X5" s="25">
        <f t="shared" si="1"/>
        <v>115</v>
      </c>
      <c r="Y5" s="25">
        <f t="shared" si="1"/>
        <v>35</v>
      </c>
      <c r="Z5" s="25">
        <f t="shared" si="1"/>
        <v>34</v>
      </c>
      <c r="AA5" s="25">
        <f t="shared" si="1"/>
        <v>61</v>
      </c>
      <c r="AB5" s="25">
        <f t="shared" si="1"/>
        <v>27</v>
      </c>
      <c r="AC5" s="25">
        <f t="shared" si="1"/>
        <v>73</v>
      </c>
      <c r="AD5" s="25">
        <f t="shared" si="1"/>
        <v>773</v>
      </c>
      <c r="AE5" s="25">
        <f t="shared" si="1"/>
        <v>9</v>
      </c>
      <c r="AF5" s="25">
        <f t="shared" si="1"/>
        <v>0</v>
      </c>
      <c r="AG5" s="25">
        <f t="shared" si="1"/>
        <v>0</v>
      </c>
    </row>
    <row r="6" spans="1:33" s="12" customFormat="1" ht="38.25" customHeight="1">
      <c r="A6" s="10" t="s">
        <v>94</v>
      </c>
      <c r="B6" s="11"/>
      <c r="C6" s="17">
        <f>SUM(C7:C15)</f>
        <v>100</v>
      </c>
      <c r="D6" s="17">
        <f>IF(D5&gt;$B$5,999,IF($B$5=0,0,D5/$B$5*100))</f>
        <v>83.50694444444444</v>
      </c>
      <c r="E6" s="17">
        <f aca="true" t="shared" si="2" ref="E6:O6">IF(E5&gt;$B$5,999,IF($B$5=0,0,E5/$B$5*100))</f>
        <v>0.9645061728395061</v>
      </c>
      <c r="F6" s="17">
        <f t="shared" si="2"/>
        <v>0.1736111111111111</v>
      </c>
      <c r="G6" s="17">
        <f t="shared" si="2"/>
        <v>14.930555555555555</v>
      </c>
      <c r="H6" s="17">
        <f t="shared" si="2"/>
        <v>1.1381172839506173</v>
      </c>
      <c r="I6" s="17">
        <f t="shared" si="2"/>
        <v>1.678240740740741</v>
      </c>
      <c r="J6" s="17">
        <f t="shared" si="2"/>
        <v>1.5239197530864197</v>
      </c>
      <c r="K6" s="17">
        <f t="shared" si="2"/>
        <v>0.7716049382716049</v>
      </c>
      <c r="L6" s="17">
        <f t="shared" si="2"/>
        <v>0.28935185185185186</v>
      </c>
      <c r="M6" s="17">
        <f t="shared" si="2"/>
        <v>0.7908950617283951</v>
      </c>
      <c r="N6" s="17">
        <f t="shared" si="2"/>
        <v>0.3472222222222222</v>
      </c>
      <c r="O6" s="17">
        <f t="shared" si="2"/>
        <v>6.23070987654321</v>
      </c>
      <c r="P6" s="10" t="s">
        <v>94</v>
      </c>
      <c r="Q6" s="17">
        <f aca="true" t="shared" si="3" ref="Q6:AG6">IF(Q5&gt;$B$5,999,IF($B$5=0,0,Q5/$B$5*100))</f>
        <v>47.74305555555556</v>
      </c>
      <c r="R6" s="17">
        <f t="shared" si="3"/>
        <v>0.28935185185185186</v>
      </c>
      <c r="S6" s="17">
        <f t="shared" si="3"/>
        <v>0.15432098765432098</v>
      </c>
      <c r="T6" s="17">
        <f t="shared" si="3"/>
        <v>0.23148148148148145</v>
      </c>
      <c r="U6" s="17">
        <f t="shared" si="3"/>
        <v>0.5979938271604938</v>
      </c>
      <c r="V6" s="17">
        <f t="shared" si="3"/>
        <v>0.13503086419753085</v>
      </c>
      <c r="W6" s="17">
        <f t="shared" si="3"/>
        <v>0.2700617283950617</v>
      </c>
      <c r="X6" s="17">
        <f t="shared" si="3"/>
        <v>2.2183641975308643</v>
      </c>
      <c r="Y6" s="17">
        <f t="shared" si="3"/>
        <v>0.6751543209876543</v>
      </c>
      <c r="Z6" s="17">
        <f t="shared" si="3"/>
        <v>0.6558641975308641</v>
      </c>
      <c r="AA6" s="17">
        <f t="shared" si="3"/>
        <v>1.1766975308641976</v>
      </c>
      <c r="AB6" s="17">
        <f t="shared" si="3"/>
        <v>0.5208333333333333</v>
      </c>
      <c r="AC6" s="17">
        <f t="shared" si="3"/>
        <v>1.408179012345679</v>
      </c>
      <c r="AD6" s="17">
        <f t="shared" si="3"/>
        <v>14.911265432098766</v>
      </c>
      <c r="AE6" s="17">
        <f t="shared" si="3"/>
        <v>0.1736111111111111</v>
      </c>
      <c r="AF6" s="17">
        <f t="shared" si="3"/>
        <v>0</v>
      </c>
      <c r="AG6" s="17">
        <f t="shared" si="3"/>
        <v>0</v>
      </c>
    </row>
    <row r="7" spans="1:33" s="12" customFormat="1" ht="45" customHeight="1">
      <c r="A7" s="10" t="s">
        <v>130</v>
      </c>
      <c r="B7" s="25">
        <f aca="true" t="shared" si="4" ref="B7:B15">SUM(D7,AC7:AG7)</f>
        <v>191</v>
      </c>
      <c r="C7" s="17">
        <f>B7/$B$5*100</f>
        <v>3.6844135802469133</v>
      </c>
      <c r="D7" s="25">
        <f aca="true" t="shared" si="5" ref="D7:D15">SUM(E7:O7,Q7:AB7)</f>
        <v>182</v>
      </c>
      <c r="E7" s="25">
        <v>0</v>
      </c>
      <c r="F7" s="25">
        <v>0</v>
      </c>
      <c r="G7" s="25">
        <v>0</v>
      </c>
      <c r="H7" s="25">
        <v>9</v>
      </c>
      <c r="I7" s="25">
        <v>24</v>
      </c>
      <c r="J7" s="25">
        <v>0</v>
      </c>
      <c r="K7" s="25">
        <v>0</v>
      </c>
      <c r="L7" s="25">
        <v>0</v>
      </c>
      <c r="M7" s="25">
        <v>2</v>
      </c>
      <c r="N7" s="25">
        <v>1</v>
      </c>
      <c r="O7" s="25">
        <v>12</v>
      </c>
      <c r="P7" s="10" t="s">
        <v>130</v>
      </c>
      <c r="Q7" s="25">
        <v>92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4</v>
      </c>
      <c r="X7" s="25">
        <v>37</v>
      </c>
      <c r="Y7" s="25">
        <v>0</v>
      </c>
      <c r="Z7" s="25">
        <v>1</v>
      </c>
      <c r="AA7" s="25">
        <v>0</v>
      </c>
      <c r="AB7" s="25">
        <v>0</v>
      </c>
      <c r="AC7" s="25">
        <v>0</v>
      </c>
      <c r="AD7" s="25">
        <v>0</v>
      </c>
      <c r="AE7" s="25">
        <v>9</v>
      </c>
      <c r="AF7" s="25">
        <v>0</v>
      </c>
      <c r="AG7" s="25">
        <v>0</v>
      </c>
    </row>
    <row r="8" spans="1:33" s="12" customFormat="1" ht="42" customHeight="1">
      <c r="A8" s="13" t="s">
        <v>311</v>
      </c>
      <c r="B8" s="25">
        <f t="shared" si="4"/>
        <v>1443</v>
      </c>
      <c r="C8" s="17">
        <f aca="true" t="shared" si="6" ref="C8:C15">B8/$B$5*100</f>
        <v>27.835648148148145</v>
      </c>
      <c r="D8" s="25">
        <f t="shared" si="5"/>
        <v>1388</v>
      </c>
      <c r="E8" s="25">
        <v>50</v>
      </c>
      <c r="F8" s="25">
        <v>9</v>
      </c>
      <c r="G8" s="25">
        <v>739</v>
      </c>
      <c r="H8" s="25">
        <v>31</v>
      </c>
      <c r="I8" s="25">
        <v>61</v>
      </c>
      <c r="J8" s="25">
        <v>73</v>
      </c>
      <c r="K8" s="25">
        <v>40</v>
      </c>
      <c r="L8" s="25">
        <v>15</v>
      </c>
      <c r="M8" s="25">
        <v>36</v>
      </c>
      <c r="N8" s="25">
        <v>17</v>
      </c>
      <c r="O8" s="25">
        <v>45</v>
      </c>
      <c r="P8" s="13" t="s">
        <v>311</v>
      </c>
      <c r="Q8" s="25">
        <v>93</v>
      </c>
      <c r="R8" s="25">
        <v>0</v>
      </c>
      <c r="S8" s="25">
        <v>0</v>
      </c>
      <c r="T8" s="25">
        <v>7</v>
      </c>
      <c r="U8" s="25">
        <v>0</v>
      </c>
      <c r="V8" s="25">
        <v>7</v>
      </c>
      <c r="W8" s="25">
        <v>10</v>
      </c>
      <c r="X8" s="25">
        <v>59</v>
      </c>
      <c r="Y8" s="25">
        <v>32</v>
      </c>
      <c r="Z8" s="25">
        <v>31</v>
      </c>
      <c r="AA8" s="25">
        <v>6</v>
      </c>
      <c r="AB8" s="25">
        <v>27</v>
      </c>
      <c r="AC8" s="25">
        <v>55</v>
      </c>
      <c r="AD8" s="25">
        <v>0</v>
      </c>
      <c r="AE8" s="25">
        <v>0</v>
      </c>
      <c r="AF8" s="25">
        <v>0</v>
      </c>
      <c r="AG8" s="25">
        <v>0</v>
      </c>
    </row>
    <row r="9" spans="1:33" s="12" customFormat="1" ht="37.5" customHeight="1">
      <c r="A9" s="10" t="s">
        <v>129</v>
      </c>
      <c r="B9" s="25">
        <f t="shared" si="4"/>
        <v>65</v>
      </c>
      <c r="C9" s="17">
        <f t="shared" si="6"/>
        <v>1.253858024691358</v>
      </c>
      <c r="D9" s="25">
        <f t="shared" si="5"/>
        <v>62</v>
      </c>
      <c r="E9" s="25">
        <v>0</v>
      </c>
      <c r="F9" s="25">
        <v>0</v>
      </c>
      <c r="G9" s="25">
        <v>9</v>
      </c>
      <c r="H9" s="25">
        <v>16</v>
      </c>
      <c r="I9" s="25">
        <v>1</v>
      </c>
      <c r="J9" s="25">
        <v>6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10" t="s">
        <v>129</v>
      </c>
      <c r="Q9" s="25">
        <v>8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19</v>
      </c>
      <c r="Y9" s="25">
        <v>3</v>
      </c>
      <c r="Z9" s="25">
        <v>0</v>
      </c>
      <c r="AA9" s="25">
        <v>0</v>
      </c>
      <c r="AB9" s="25">
        <v>0</v>
      </c>
      <c r="AC9" s="25">
        <v>0</v>
      </c>
      <c r="AD9" s="25">
        <v>3</v>
      </c>
      <c r="AE9" s="25">
        <v>0</v>
      </c>
      <c r="AF9" s="25">
        <v>0</v>
      </c>
      <c r="AG9" s="25">
        <v>0</v>
      </c>
    </row>
    <row r="10" spans="1:33" s="12" customFormat="1" ht="37.5" customHeight="1">
      <c r="A10" s="10" t="s">
        <v>128</v>
      </c>
      <c r="B10" s="25">
        <f t="shared" si="4"/>
        <v>6</v>
      </c>
      <c r="C10" s="17">
        <f t="shared" si="6"/>
        <v>0.11574074074074073</v>
      </c>
      <c r="D10" s="25">
        <f t="shared" si="5"/>
        <v>6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3</v>
      </c>
      <c r="N10" s="25">
        <v>0</v>
      </c>
      <c r="O10" s="25">
        <v>2</v>
      </c>
      <c r="P10" s="10" t="s">
        <v>128</v>
      </c>
      <c r="Q10" s="25">
        <v>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</row>
    <row r="11" spans="1:33" s="12" customFormat="1" ht="37.5" customHeight="1">
      <c r="A11" s="10" t="s">
        <v>127</v>
      </c>
      <c r="B11" s="25">
        <f t="shared" si="4"/>
        <v>276</v>
      </c>
      <c r="C11" s="17">
        <f t="shared" si="6"/>
        <v>5.324074074074074</v>
      </c>
      <c r="D11" s="25">
        <f t="shared" si="5"/>
        <v>267</v>
      </c>
      <c r="E11" s="25">
        <v>0</v>
      </c>
      <c r="F11" s="25">
        <v>0</v>
      </c>
      <c r="G11" s="25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258</v>
      </c>
      <c r="P11" s="10" t="s">
        <v>127</v>
      </c>
      <c r="Q11" s="25">
        <v>0</v>
      </c>
      <c r="R11" s="25">
        <v>0</v>
      </c>
      <c r="S11" s="25">
        <v>0</v>
      </c>
      <c r="T11" s="25">
        <v>5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9</v>
      </c>
      <c r="AD11" s="25">
        <v>0</v>
      </c>
      <c r="AE11" s="25">
        <v>0</v>
      </c>
      <c r="AF11" s="25">
        <v>0</v>
      </c>
      <c r="AG11" s="25">
        <v>0</v>
      </c>
    </row>
    <row r="12" spans="1:33" s="12" customFormat="1" ht="37.5" customHeight="1">
      <c r="A12" s="10" t="s">
        <v>126</v>
      </c>
      <c r="B12" s="25">
        <f t="shared" si="4"/>
        <v>1413</v>
      </c>
      <c r="C12" s="17">
        <f t="shared" si="6"/>
        <v>27.256944444444443</v>
      </c>
      <c r="D12" s="25">
        <f t="shared" si="5"/>
        <v>1413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10" t="s">
        <v>126</v>
      </c>
      <c r="Q12" s="25">
        <v>1413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</row>
    <row r="13" spans="1:33" s="12" customFormat="1" ht="37.5" customHeight="1">
      <c r="A13" s="13" t="s">
        <v>310</v>
      </c>
      <c r="B13" s="25">
        <f t="shared" si="4"/>
        <v>0</v>
      </c>
      <c r="C13" s="17">
        <f t="shared" si="6"/>
        <v>0</v>
      </c>
      <c r="D13" s="25">
        <f t="shared" si="5"/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13" t="s">
        <v>310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</row>
    <row r="14" spans="1:33" s="12" customFormat="1" ht="37.5" customHeight="1">
      <c r="A14" s="10" t="s">
        <v>124</v>
      </c>
      <c r="B14" s="25">
        <f t="shared" si="4"/>
        <v>52</v>
      </c>
      <c r="C14" s="17">
        <f t="shared" si="6"/>
        <v>1.0030864197530864</v>
      </c>
      <c r="D14" s="25">
        <f t="shared" si="5"/>
        <v>52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10" t="s">
        <v>124</v>
      </c>
      <c r="Q14" s="25">
        <v>52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</row>
    <row r="15" spans="1:33" s="12" customFormat="1" ht="37.5" customHeight="1" thickBot="1">
      <c r="A15" s="10" t="s">
        <v>125</v>
      </c>
      <c r="B15" s="25">
        <f t="shared" si="4"/>
        <v>1738</v>
      </c>
      <c r="C15" s="17">
        <f t="shared" si="6"/>
        <v>33.526234567901234</v>
      </c>
      <c r="D15" s="25">
        <f t="shared" si="5"/>
        <v>959</v>
      </c>
      <c r="E15" s="25">
        <v>0</v>
      </c>
      <c r="F15" s="25">
        <v>0</v>
      </c>
      <c r="G15" s="25">
        <v>22</v>
      </c>
      <c r="H15" s="25">
        <v>3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6</v>
      </c>
      <c r="P15" s="10" t="s">
        <v>125</v>
      </c>
      <c r="Q15" s="25">
        <v>816</v>
      </c>
      <c r="R15" s="25">
        <v>15</v>
      </c>
      <c r="S15" s="25">
        <v>8</v>
      </c>
      <c r="T15" s="25">
        <v>0</v>
      </c>
      <c r="U15" s="25">
        <v>31</v>
      </c>
      <c r="V15" s="25">
        <v>0</v>
      </c>
      <c r="W15" s="25">
        <v>0</v>
      </c>
      <c r="X15" s="25">
        <v>0</v>
      </c>
      <c r="Y15" s="25">
        <v>0</v>
      </c>
      <c r="Z15" s="25">
        <v>2</v>
      </c>
      <c r="AA15" s="25">
        <v>55</v>
      </c>
      <c r="AB15" s="25">
        <v>0</v>
      </c>
      <c r="AC15" s="25">
        <v>9</v>
      </c>
      <c r="AD15" s="25">
        <v>770</v>
      </c>
      <c r="AE15" s="25">
        <v>0</v>
      </c>
      <c r="AF15" s="25">
        <v>0</v>
      </c>
      <c r="AG15" s="25">
        <v>0</v>
      </c>
    </row>
    <row r="16" spans="1:33" s="4" customFormat="1" ht="22.5" customHeight="1">
      <c r="A16" s="107" t="s">
        <v>131</v>
      </c>
      <c r="B16" s="107"/>
      <c r="C16" s="107"/>
      <c r="D16" s="107"/>
      <c r="E16" s="107"/>
      <c r="F16" s="107"/>
      <c r="G16" s="107"/>
      <c r="H16" s="107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="12" customFormat="1" ht="95.25" customHeight="1">
      <c r="A17" s="12" t="s">
        <v>99</v>
      </c>
    </row>
    <row r="18" spans="1:33" s="12" customFormat="1" ht="11.25" customHeight="1">
      <c r="A18" s="94" t="s">
        <v>344</v>
      </c>
      <c r="B18" s="95"/>
      <c r="C18" s="95"/>
      <c r="D18" s="95"/>
      <c r="E18" s="95"/>
      <c r="F18" s="95"/>
      <c r="G18" s="95"/>
      <c r="H18" s="95"/>
      <c r="I18" s="95" t="s">
        <v>345</v>
      </c>
      <c r="J18" s="95"/>
      <c r="K18" s="95"/>
      <c r="L18" s="95"/>
      <c r="M18" s="95"/>
      <c r="N18" s="95"/>
      <c r="O18" s="95"/>
      <c r="P18" s="95" t="s">
        <v>346</v>
      </c>
      <c r="Q18" s="95"/>
      <c r="R18" s="95"/>
      <c r="S18" s="95"/>
      <c r="T18" s="95"/>
      <c r="U18" s="95"/>
      <c r="V18" s="95"/>
      <c r="W18" s="95"/>
      <c r="X18" s="95" t="s">
        <v>347</v>
      </c>
      <c r="Y18" s="95"/>
      <c r="Z18" s="95"/>
      <c r="AA18" s="95"/>
      <c r="AB18" s="95"/>
      <c r="AC18" s="95"/>
      <c r="AD18" s="95"/>
      <c r="AE18" s="95"/>
      <c r="AF18" s="95"/>
      <c r="AG18" s="95"/>
    </row>
  </sheetData>
  <mergeCells count="24">
    <mergeCell ref="A18:H18"/>
    <mergeCell ref="I18:O18"/>
    <mergeCell ref="P18:W18"/>
    <mergeCell ref="X18:AG18"/>
    <mergeCell ref="A1:H1"/>
    <mergeCell ref="A2:H2"/>
    <mergeCell ref="P2:W2"/>
    <mergeCell ref="D3:H3"/>
    <mergeCell ref="I3:O3"/>
    <mergeCell ref="Q3:W3"/>
    <mergeCell ref="A16:H16"/>
    <mergeCell ref="AC3:AC4"/>
    <mergeCell ref="AD3:AD4"/>
    <mergeCell ref="AE3:AE4"/>
    <mergeCell ref="A3:A4"/>
    <mergeCell ref="B3:B4"/>
    <mergeCell ref="C3:C4"/>
    <mergeCell ref="P3:P4"/>
    <mergeCell ref="X3:AB3"/>
    <mergeCell ref="X1:AG1"/>
    <mergeCell ref="P1:W1"/>
    <mergeCell ref="I1:O1"/>
    <mergeCell ref="AG3:AG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E7:O15 Q7:AG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54" customWidth="1"/>
    <col min="2" max="2" width="11.875" style="55" customWidth="1"/>
    <col min="3" max="7" width="10.125" style="55" customWidth="1"/>
    <col min="8" max="16" width="8.625" style="55" customWidth="1"/>
    <col min="17" max="17" width="18.625" style="55" customWidth="1"/>
    <col min="18" max="18" width="9.875" style="55" customWidth="1"/>
    <col min="19" max="19" width="9.375" style="55" customWidth="1"/>
    <col min="20" max="24" width="8.75390625" style="55" customWidth="1"/>
    <col min="25" max="25" width="11.875" style="55" customWidth="1"/>
    <col min="26" max="26" width="11.625" style="55" customWidth="1"/>
    <col min="27" max="31" width="11.00390625" style="55" customWidth="1"/>
    <col min="32" max="32" width="18.625" style="55" customWidth="1"/>
    <col min="33" max="33" width="9.625" style="55" customWidth="1"/>
    <col min="34" max="34" width="9.25390625" style="55" customWidth="1"/>
    <col min="35" max="39" width="8.75390625" style="55" customWidth="1"/>
    <col min="40" max="40" width="12.125" style="55" customWidth="1"/>
    <col min="41" max="41" width="12.00390625" style="55" customWidth="1"/>
    <col min="42" max="42" width="11.75390625" style="55" customWidth="1"/>
    <col min="43" max="46" width="11.25390625" style="55" customWidth="1"/>
    <col min="47" max="16384" width="9.00390625" style="55" customWidth="1"/>
  </cols>
  <sheetData>
    <row r="1" spans="1:46" s="30" customFormat="1" ht="45" customHeight="1">
      <c r="A1" s="82" t="s">
        <v>193</v>
      </c>
      <c r="B1" s="82"/>
      <c r="C1" s="82"/>
      <c r="D1" s="82"/>
      <c r="E1" s="82"/>
      <c r="F1" s="82"/>
      <c r="G1" s="82"/>
      <c r="H1" s="81" t="s">
        <v>194</v>
      </c>
      <c r="I1" s="81"/>
      <c r="J1" s="81"/>
      <c r="K1" s="81"/>
      <c r="L1" s="81"/>
      <c r="M1" s="81"/>
      <c r="N1" s="81"/>
      <c r="O1" s="81"/>
      <c r="P1" s="81"/>
      <c r="Q1" s="1"/>
      <c r="R1" s="82" t="s">
        <v>193</v>
      </c>
      <c r="S1" s="82"/>
      <c r="T1" s="82"/>
      <c r="U1" s="82"/>
      <c r="V1" s="82"/>
      <c r="W1" s="82"/>
      <c r="X1" s="82"/>
      <c r="Y1" s="81" t="s">
        <v>195</v>
      </c>
      <c r="Z1" s="81"/>
      <c r="AA1" s="81"/>
      <c r="AB1" s="81"/>
      <c r="AC1" s="81"/>
      <c r="AD1" s="81"/>
      <c r="AE1" s="81"/>
      <c r="AF1" s="82" t="s">
        <v>193</v>
      </c>
      <c r="AG1" s="82"/>
      <c r="AH1" s="82"/>
      <c r="AI1" s="82"/>
      <c r="AJ1" s="82"/>
      <c r="AK1" s="82"/>
      <c r="AL1" s="82"/>
      <c r="AM1" s="82"/>
      <c r="AN1" s="81" t="s">
        <v>349</v>
      </c>
      <c r="AO1" s="81"/>
      <c r="AP1" s="81"/>
      <c r="AQ1" s="81"/>
      <c r="AR1" s="81"/>
      <c r="AS1" s="81"/>
      <c r="AT1" s="81"/>
    </row>
    <row r="2" spans="1:46" s="36" customFormat="1" ht="13.5" customHeight="1" thickBot="1">
      <c r="A2" s="85" t="s">
        <v>302</v>
      </c>
      <c r="B2" s="85"/>
      <c r="C2" s="85"/>
      <c r="D2" s="85"/>
      <c r="E2" s="85"/>
      <c r="F2" s="85"/>
      <c r="G2" s="85"/>
      <c r="H2" s="31" t="s">
        <v>154</v>
      </c>
      <c r="I2" s="32"/>
      <c r="J2" s="33"/>
      <c r="K2" s="33"/>
      <c r="L2" s="33"/>
      <c r="M2" s="33"/>
      <c r="N2" s="33"/>
      <c r="O2" s="33"/>
      <c r="P2" s="33" t="s">
        <v>60</v>
      </c>
      <c r="R2" s="37"/>
      <c r="S2" s="37"/>
      <c r="T2" s="37"/>
      <c r="U2" s="37"/>
      <c r="V2" s="37"/>
      <c r="W2" s="37"/>
      <c r="X2" s="37" t="s">
        <v>303</v>
      </c>
      <c r="Y2" s="34" t="s">
        <v>154</v>
      </c>
      <c r="Z2" s="35"/>
      <c r="AA2" s="35"/>
      <c r="AB2" s="35"/>
      <c r="AC2" s="35"/>
      <c r="AD2" s="31"/>
      <c r="AE2" s="33" t="s">
        <v>60</v>
      </c>
      <c r="AF2" s="31"/>
      <c r="AH2" s="33"/>
      <c r="AI2" s="33"/>
      <c r="AJ2" s="33"/>
      <c r="AK2" s="33"/>
      <c r="AL2" s="33"/>
      <c r="AM2" s="37" t="s">
        <v>196</v>
      </c>
      <c r="AN2" s="33" t="s">
        <v>154</v>
      </c>
      <c r="AO2" s="33"/>
      <c r="AP2" s="33"/>
      <c r="AQ2" s="33"/>
      <c r="AR2" s="33"/>
      <c r="AS2" s="33"/>
      <c r="AT2" s="38" t="s">
        <v>60</v>
      </c>
    </row>
    <row r="3" spans="1:46" s="41" customFormat="1" ht="24" customHeight="1">
      <c r="A3" s="75" t="s">
        <v>156</v>
      </c>
      <c r="B3" s="89" t="s">
        <v>157</v>
      </c>
      <c r="C3" s="79" t="s">
        <v>197</v>
      </c>
      <c r="D3" s="83"/>
      <c r="E3" s="83"/>
      <c r="F3" s="83"/>
      <c r="G3" s="83"/>
      <c r="H3" s="40" t="s">
        <v>198</v>
      </c>
      <c r="I3" s="40"/>
      <c r="J3" s="79" t="s">
        <v>199</v>
      </c>
      <c r="K3" s="83"/>
      <c r="L3" s="83"/>
      <c r="M3" s="83"/>
      <c r="N3" s="83"/>
      <c r="O3" s="83"/>
      <c r="P3" s="84"/>
      <c r="Q3" s="75" t="s">
        <v>156</v>
      </c>
      <c r="R3" s="77" t="s">
        <v>200</v>
      </c>
      <c r="S3" s="87"/>
      <c r="T3" s="87"/>
      <c r="U3" s="87"/>
      <c r="V3" s="87"/>
      <c r="W3" s="87"/>
      <c r="X3" s="88"/>
      <c r="Y3" s="78" t="s">
        <v>201</v>
      </c>
      <c r="Z3" s="87"/>
      <c r="AA3" s="87"/>
      <c r="AB3" s="87"/>
      <c r="AC3" s="87"/>
      <c r="AD3" s="87"/>
      <c r="AE3" s="88"/>
      <c r="AF3" s="75" t="s">
        <v>156</v>
      </c>
      <c r="AG3" s="77" t="s">
        <v>202</v>
      </c>
      <c r="AH3" s="83"/>
      <c r="AI3" s="83"/>
      <c r="AJ3" s="83"/>
      <c r="AK3" s="83"/>
      <c r="AL3" s="83"/>
      <c r="AM3" s="84"/>
      <c r="AN3" s="78" t="s">
        <v>203</v>
      </c>
      <c r="AO3" s="83"/>
      <c r="AP3" s="83"/>
      <c r="AQ3" s="83"/>
      <c r="AR3" s="83"/>
      <c r="AS3" s="83"/>
      <c r="AT3" s="83"/>
    </row>
    <row r="4" spans="1:46" s="41" customFormat="1" ht="48" customHeight="1" thickBot="1">
      <c r="A4" s="76"/>
      <c r="B4" s="90"/>
      <c r="C4" s="43" t="s">
        <v>12</v>
      </c>
      <c r="D4" s="43" t="s">
        <v>204</v>
      </c>
      <c r="E4" s="43" t="s">
        <v>164</v>
      </c>
      <c r="F4" s="43" t="s">
        <v>165</v>
      </c>
      <c r="G4" s="44" t="s">
        <v>166</v>
      </c>
      <c r="H4" s="45" t="s">
        <v>167</v>
      </c>
      <c r="I4" s="44" t="s">
        <v>205</v>
      </c>
      <c r="J4" s="42" t="s">
        <v>12</v>
      </c>
      <c r="K4" s="46" t="s">
        <v>206</v>
      </c>
      <c r="L4" s="46" t="s">
        <v>164</v>
      </c>
      <c r="M4" s="46" t="s">
        <v>165</v>
      </c>
      <c r="N4" s="47" t="s">
        <v>166</v>
      </c>
      <c r="O4" s="47" t="s">
        <v>167</v>
      </c>
      <c r="P4" s="44" t="s">
        <v>207</v>
      </c>
      <c r="Q4" s="76"/>
      <c r="R4" s="44" t="s">
        <v>208</v>
      </c>
      <c r="S4" s="43" t="s">
        <v>206</v>
      </c>
      <c r="T4" s="43" t="s">
        <v>164</v>
      </c>
      <c r="U4" s="42" t="s">
        <v>165</v>
      </c>
      <c r="V4" s="44" t="s">
        <v>166</v>
      </c>
      <c r="W4" s="44" t="s">
        <v>167</v>
      </c>
      <c r="X4" s="44" t="s">
        <v>209</v>
      </c>
      <c r="Y4" s="42" t="s">
        <v>12</v>
      </c>
      <c r="Z4" s="43" t="s">
        <v>206</v>
      </c>
      <c r="AA4" s="43" t="s">
        <v>164</v>
      </c>
      <c r="AB4" s="42" t="s">
        <v>165</v>
      </c>
      <c r="AC4" s="44" t="s">
        <v>166</v>
      </c>
      <c r="AD4" s="44" t="s">
        <v>167</v>
      </c>
      <c r="AE4" s="44" t="s">
        <v>207</v>
      </c>
      <c r="AF4" s="76"/>
      <c r="AG4" s="42" t="s">
        <v>210</v>
      </c>
      <c r="AH4" s="43" t="s">
        <v>206</v>
      </c>
      <c r="AI4" s="43" t="s">
        <v>164</v>
      </c>
      <c r="AJ4" s="42" t="s">
        <v>165</v>
      </c>
      <c r="AK4" s="44" t="s">
        <v>166</v>
      </c>
      <c r="AL4" s="44" t="s">
        <v>167</v>
      </c>
      <c r="AM4" s="44" t="s">
        <v>207</v>
      </c>
      <c r="AN4" s="42" t="s">
        <v>12</v>
      </c>
      <c r="AO4" s="43" t="s">
        <v>206</v>
      </c>
      <c r="AP4" s="43" t="s">
        <v>164</v>
      </c>
      <c r="AQ4" s="43" t="s">
        <v>165</v>
      </c>
      <c r="AR4" s="44" t="s">
        <v>166</v>
      </c>
      <c r="AS4" s="44" t="s">
        <v>167</v>
      </c>
      <c r="AT4" s="48" t="s">
        <v>207</v>
      </c>
    </row>
    <row r="5" spans="1:46" s="50" customFormat="1" ht="24" customHeight="1">
      <c r="A5" s="49" t="s">
        <v>174</v>
      </c>
      <c r="B5" s="14">
        <f>SUM(B6+B13)</f>
        <v>23602</v>
      </c>
      <c r="C5" s="14">
        <f aca="true" t="shared" si="0" ref="C5:P5">SUM(C6+C13)</f>
        <v>42</v>
      </c>
      <c r="D5" s="14">
        <f t="shared" si="0"/>
        <v>37</v>
      </c>
      <c r="E5" s="14">
        <f t="shared" si="0"/>
        <v>0</v>
      </c>
      <c r="F5" s="14">
        <f t="shared" si="0"/>
        <v>5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>SUM(J6+J13)</f>
        <v>988</v>
      </c>
      <c r="K5" s="14">
        <f t="shared" si="0"/>
        <v>812</v>
      </c>
      <c r="L5" s="14">
        <f t="shared" si="0"/>
        <v>99</v>
      </c>
      <c r="M5" s="14">
        <f t="shared" si="0"/>
        <v>76</v>
      </c>
      <c r="N5" s="14">
        <f t="shared" si="0"/>
        <v>1</v>
      </c>
      <c r="O5" s="14">
        <f t="shared" si="0"/>
        <v>0</v>
      </c>
      <c r="P5" s="14">
        <f t="shared" si="0"/>
        <v>0</v>
      </c>
      <c r="Q5" s="49" t="s">
        <v>174</v>
      </c>
      <c r="R5" s="14">
        <f>SUM(R6+R13)</f>
        <v>2516</v>
      </c>
      <c r="S5" s="14">
        <f aca="true" t="shared" si="1" ref="S5:AE5">SUM(S6+S13)</f>
        <v>1870</v>
      </c>
      <c r="T5" s="14">
        <f t="shared" si="1"/>
        <v>197</v>
      </c>
      <c r="U5" s="14">
        <f t="shared" si="1"/>
        <v>261</v>
      </c>
      <c r="V5" s="14">
        <f t="shared" si="1"/>
        <v>23</v>
      </c>
      <c r="W5" s="14">
        <f t="shared" si="1"/>
        <v>39</v>
      </c>
      <c r="X5" s="14">
        <f t="shared" si="1"/>
        <v>126</v>
      </c>
      <c r="Y5" s="14">
        <f t="shared" si="1"/>
        <v>170</v>
      </c>
      <c r="Z5" s="14">
        <f t="shared" si="1"/>
        <v>130</v>
      </c>
      <c r="AA5" s="14">
        <f t="shared" si="1"/>
        <v>6</v>
      </c>
      <c r="AB5" s="14">
        <f t="shared" si="1"/>
        <v>34</v>
      </c>
      <c r="AC5" s="14">
        <f t="shared" si="1"/>
        <v>0</v>
      </c>
      <c r="AD5" s="14">
        <f t="shared" si="1"/>
        <v>0</v>
      </c>
      <c r="AE5" s="14">
        <f t="shared" si="1"/>
        <v>0</v>
      </c>
      <c r="AF5" s="49" t="s">
        <v>174</v>
      </c>
      <c r="AG5" s="14">
        <f>SUM(AG6+AG13)</f>
        <v>94</v>
      </c>
      <c r="AH5" s="14">
        <f aca="true" t="shared" si="2" ref="AH5:AT5">SUM(AH6+AH13)</f>
        <v>65</v>
      </c>
      <c r="AI5" s="14">
        <f t="shared" si="2"/>
        <v>22</v>
      </c>
      <c r="AJ5" s="14">
        <f t="shared" si="2"/>
        <v>6</v>
      </c>
      <c r="AK5" s="14">
        <f t="shared" si="2"/>
        <v>0</v>
      </c>
      <c r="AL5" s="14">
        <f t="shared" si="2"/>
        <v>1</v>
      </c>
      <c r="AM5" s="14">
        <f t="shared" si="2"/>
        <v>0</v>
      </c>
      <c r="AN5" s="14">
        <f t="shared" si="2"/>
        <v>19792</v>
      </c>
      <c r="AO5" s="14">
        <f t="shared" si="2"/>
        <v>15302</v>
      </c>
      <c r="AP5" s="14">
        <f t="shared" si="2"/>
        <v>1258</v>
      </c>
      <c r="AQ5" s="14">
        <f t="shared" si="2"/>
        <v>2524</v>
      </c>
      <c r="AR5" s="14">
        <f t="shared" si="2"/>
        <v>240</v>
      </c>
      <c r="AS5" s="14">
        <f t="shared" si="2"/>
        <v>281</v>
      </c>
      <c r="AT5" s="14">
        <f t="shared" si="2"/>
        <v>187</v>
      </c>
    </row>
    <row r="6" spans="1:46" s="50" customFormat="1" ht="36" customHeight="1">
      <c r="A6" s="49" t="s">
        <v>177</v>
      </c>
      <c r="B6" s="14">
        <f>SUM(B7:B12)</f>
        <v>21481</v>
      </c>
      <c r="C6" s="14">
        <f aca="true" t="shared" si="3" ref="C6:P6">SUM(C7:C12)</f>
        <v>36</v>
      </c>
      <c r="D6" s="14">
        <f t="shared" si="3"/>
        <v>31</v>
      </c>
      <c r="E6" s="14">
        <f t="shared" si="3"/>
        <v>0</v>
      </c>
      <c r="F6" s="14">
        <f t="shared" si="3"/>
        <v>5</v>
      </c>
      <c r="G6" s="14">
        <f t="shared" si="3"/>
        <v>0</v>
      </c>
      <c r="H6" s="14">
        <f t="shared" si="3"/>
        <v>0</v>
      </c>
      <c r="I6" s="14">
        <f t="shared" si="3"/>
        <v>0</v>
      </c>
      <c r="J6" s="14">
        <f>SUM(J7:J12)</f>
        <v>689</v>
      </c>
      <c r="K6" s="14">
        <f t="shared" si="3"/>
        <v>524</v>
      </c>
      <c r="L6" s="14">
        <f t="shared" si="3"/>
        <v>99</v>
      </c>
      <c r="M6" s="14">
        <f t="shared" si="3"/>
        <v>65</v>
      </c>
      <c r="N6" s="14">
        <f t="shared" si="3"/>
        <v>1</v>
      </c>
      <c r="O6" s="14">
        <f t="shared" si="3"/>
        <v>0</v>
      </c>
      <c r="P6" s="14">
        <f t="shared" si="3"/>
        <v>0</v>
      </c>
      <c r="Q6" s="49" t="s">
        <v>177</v>
      </c>
      <c r="R6" s="14">
        <f>SUM(R7:R12)</f>
        <v>1774</v>
      </c>
      <c r="S6" s="14">
        <f aca="true" t="shared" si="4" ref="S6:AE6">SUM(S7:S12)</f>
        <v>1201</v>
      </c>
      <c r="T6" s="14">
        <f t="shared" si="4"/>
        <v>197</v>
      </c>
      <c r="U6" s="14">
        <f t="shared" si="4"/>
        <v>200</v>
      </c>
      <c r="V6" s="14">
        <f t="shared" si="4"/>
        <v>23</v>
      </c>
      <c r="W6" s="14">
        <f t="shared" si="4"/>
        <v>27</v>
      </c>
      <c r="X6" s="14">
        <f t="shared" si="4"/>
        <v>126</v>
      </c>
      <c r="Y6" s="14">
        <f t="shared" si="4"/>
        <v>151</v>
      </c>
      <c r="Z6" s="14">
        <f t="shared" si="4"/>
        <v>115</v>
      </c>
      <c r="AA6" s="14">
        <f t="shared" si="4"/>
        <v>4</v>
      </c>
      <c r="AB6" s="14">
        <f t="shared" si="4"/>
        <v>32</v>
      </c>
      <c r="AC6" s="14">
        <f t="shared" si="4"/>
        <v>0</v>
      </c>
      <c r="AD6" s="14">
        <f t="shared" si="4"/>
        <v>0</v>
      </c>
      <c r="AE6" s="14">
        <f t="shared" si="4"/>
        <v>0</v>
      </c>
      <c r="AF6" s="49" t="s">
        <v>177</v>
      </c>
      <c r="AG6" s="14">
        <f>SUM(AG7:AG12)</f>
        <v>91</v>
      </c>
      <c r="AH6" s="14">
        <f aca="true" t="shared" si="5" ref="AH6:AT6">SUM(AH7:AH12)</f>
        <v>62</v>
      </c>
      <c r="AI6" s="14">
        <f t="shared" si="5"/>
        <v>22</v>
      </c>
      <c r="AJ6" s="14">
        <f t="shared" si="5"/>
        <v>6</v>
      </c>
      <c r="AK6" s="14">
        <f t="shared" si="5"/>
        <v>0</v>
      </c>
      <c r="AL6" s="14">
        <f t="shared" si="5"/>
        <v>1</v>
      </c>
      <c r="AM6" s="14">
        <f t="shared" si="5"/>
        <v>0</v>
      </c>
      <c r="AN6" s="14">
        <f t="shared" si="5"/>
        <v>18740</v>
      </c>
      <c r="AO6" s="14">
        <f t="shared" si="5"/>
        <v>14453</v>
      </c>
      <c r="AP6" s="14">
        <f t="shared" si="5"/>
        <v>1139</v>
      </c>
      <c r="AQ6" s="14">
        <f t="shared" si="5"/>
        <v>2453</v>
      </c>
      <c r="AR6" s="14">
        <f t="shared" si="5"/>
        <v>233</v>
      </c>
      <c r="AS6" s="14">
        <f t="shared" si="5"/>
        <v>278</v>
      </c>
      <c r="AT6" s="14">
        <f t="shared" si="5"/>
        <v>184</v>
      </c>
    </row>
    <row r="7" spans="1:46" s="50" customFormat="1" ht="36" customHeight="1">
      <c r="A7" s="49" t="s">
        <v>45</v>
      </c>
      <c r="B7" s="14">
        <f aca="true" t="shared" si="6" ref="B7:B12">SUM(C7+J7+R7+Y7+AG7+AN7)</f>
        <v>8039</v>
      </c>
      <c r="C7" s="14">
        <f aca="true" t="shared" si="7" ref="C7:C12">SUM(D7:I7)</f>
        <v>23</v>
      </c>
      <c r="D7" s="14">
        <v>19</v>
      </c>
      <c r="E7" s="14">
        <v>0</v>
      </c>
      <c r="F7" s="14">
        <v>4</v>
      </c>
      <c r="G7" s="14">
        <v>0</v>
      </c>
      <c r="H7" s="14">
        <v>0</v>
      </c>
      <c r="I7" s="14">
        <v>0</v>
      </c>
      <c r="J7" s="14">
        <f aca="true" t="shared" si="8" ref="J7:J12">SUM(K7:P7)</f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49" t="s">
        <v>45</v>
      </c>
      <c r="R7" s="14">
        <f aca="true" t="shared" si="9" ref="R7:R12">SUM(S7:X7)</f>
        <v>771</v>
      </c>
      <c r="S7" s="14">
        <v>456</v>
      </c>
      <c r="T7" s="14">
        <v>107</v>
      </c>
      <c r="U7" s="14">
        <v>177</v>
      </c>
      <c r="V7" s="14">
        <v>0</v>
      </c>
      <c r="W7" s="14">
        <v>1</v>
      </c>
      <c r="X7" s="14">
        <v>30</v>
      </c>
      <c r="Y7" s="14">
        <f aca="true" t="shared" si="10" ref="Y7:Y12">SUM(Z7:AE7)</f>
        <v>69</v>
      </c>
      <c r="Z7" s="14">
        <v>53</v>
      </c>
      <c r="AA7" s="14">
        <v>0</v>
      </c>
      <c r="AB7" s="14">
        <v>16</v>
      </c>
      <c r="AC7" s="14">
        <v>0</v>
      </c>
      <c r="AD7" s="14">
        <v>0</v>
      </c>
      <c r="AE7" s="14">
        <v>0</v>
      </c>
      <c r="AF7" s="49" t="s">
        <v>45</v>
      </c>
      <c r="AG7" s="14">
        <f aca="true" t="shared" si="11" ref="AG7:AG12">SUM(AH7:AM7)</f>
        <v>14</v>
      </c>
      <c r="AH7" s="14">
        <v>10</v>
      </c>
      <c r="AI7" s="14">
        <v>4</v>
      </c>
      <c r="AJ7" s="14">
        <v>0</v>
      </c>
      <c r="AK7" s="14">
        <v>0</v>
      </c>
      <c r="AL7" s="14">
        <v>0</v>
      </c>
      <c r="AM7" s="14">
        <v>0</v>
      </c>
      <c r="AN7" s="14">
        <f aca="true" t="shared" si="12" ref="AN7:AN12">SUM(AO7:AT7)</f>
        <v>7162</v>
      </c>
      <c r="AO7" s="14">
        <v>5474</v>
      </c>
      <c r="AP7" s="14">
        <v>78</v>
      </c>
      <c r="AQ7" s="14">
        <v>1583</v>
      </c>
      <c r="AR7" s="14">
        <v>5</v>
      </c>
      <c r="AS7" s="14">
        <v>7</v>
      </c>
      <c r="AT7" s="14">
        <v>15</v>
      </c>
    </row>
    <row r="8" spans="1:46" s="50" customFormat="1" ht="24" customHeight="1">
      <c r="A8" s="49" t="s">
        <v>49</v>
      </c>
      <c r="B8" s="14">
        <f t="shared" si="6"/>
        <v>5960</v>
      </c>
      <c r="C8" s="14">
        <f t="shared" si="7"/>
        <v>1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 t="shared" si="8"/>
        <v>665</v>
      </c>
      <c r="K8" s="14">
        <v>515</v>
      </c>
      <c r="L8" s="14">
        <v>84</v>
      </c>
      <c r="M8" s="14">
        <v>65</v>
      </c>
      <c r="N8" s="14">
        <v>1</v>
      </c>
      <c r="O8" s="14">
        <v>0</v>
      </c>
      <c r="P8" s="14">
        <v>0</v>
      </c>
      <c r="Q8" s="49" t="s">
        <v>49</v>
      </c>
      <c r="R8" s="14">
        <f t="shared" si="9"/>
        <v>367</v>
      </c>
      <c r="S8" s="14">
        <v>367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f t="shared" si="10"/>
        <v>63</v>
      </c>
      <c r="Z8" s="14">
        <v>48</v>
      </c>
      <c r="AA8" s="14">
        <v>2</v>
      </c>
      <c r="AB8" s="14">
        <v>13</v>
      </c>
      <c r="AC8" s="14">
        <v>0</v>
      </c>
      <c r="AD8" s="14">
        <v>0</v>
      </c>
      <c r="AE8" s="14">
        <v>0</v>
      </c>
      <c r="AF8" s="49" t="s">
        <v>49</v>
      </c>
      <c r="AG8" s="14">
        <f t="shared" si="11"/>
        <v>44</v>
      </c>
      <c r="AH8" s="14">
        <v>37</v>
      </c>
      <c r="AI8" s="14">
        <v>3</v>
      </c>
      <c r="AJ8" s="14">
        <v>4</v>
      </c>
      <c r="AK8" s="14">
        <v>0</v>
      </c>
      <c r="AL8" s="14">
        <v>0</v>
      </c>
      <c r="AM8" s="14">
        <v>0</v>
      </c>
      <c r="AN8" s="14">
        <f t="shared" si="12"/>
        <v>4820</v>
      </c>
      <c r="AO8" s="14">
        <v>3619</v>
      </c>
      <c r="AP8" s="14">
        <v>596</v>
      </c>
      <c r="AQ8" s="14">
        <v>605</v>
      </c>
      <c r="AR8" s="14">
        <v>0</v>
      </c>
      <c r="AS8" s="14">
        <v>0</v>
      </c>
      <c r="AT8" s="14">
        <v>0</v>
      </c>
    </row>
    <row r="9" spans="1:46" s="50" customFormat="1" ht="24" customHeight="1">
      <c r="A9" s="49" t="s">
        <v>50</v>
      </c>
      <c r="B9" s="14">
        <f t="shared" si="6"/>
        <v>8</v>
      </c>
      <c r="C9" s="14">
        <f t="shared" si="7"/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 t="shared" si="8"/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49" t="s">
        <v>50</v>
      </c>
      <c r="R9" s="14">
        <f t="shared" si="9"/>
        <v>8</v>
      </c>
      <c r="S9" s="14">
        <v>0</v>
      </c>
      <c r="T9" s="14">
        <v>8</v>
      </c>
      <c r="U9" s="14">
        <v>0</v>
      </c>
      <c r="V9" s="14">
        <v>0</v>
      </c>
      <c r="W9" s="14">
        <v>0</v>
      </c>
      <c r="X9" s="14">
        <v>0</v>
      </c>
      <c r="Y9" s="14">
        <f t="shared" si="10"/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49" t="s">
        <v>50</v>
      </c>
      <c r="AG9" s="14">
        <f t="shared" si="11"/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f t="shared" si="12"/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</row>
    <row r="10" spans="1:46" s="50" customFormat="1" ht="24" customHeight="1">
      <c r="A10" s="49" t="s">
        <v>51</v>
      </c>
      <c r="B10" s="14">
        <f t="shared" si="6"/>
        <v>6978</v>
      </c>
      <c r="C10" s="14">
        <f t="shared" si="7"/>
        <v>12</v>
      </c>
      <c r="D10" s="14">
        <v>11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f t="shared" si="8"/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49" t="s">
        <v>51</v>
      </c>
      <c r="R10" s="14">
        <f t="shared" si="9"/>
        <v>621</v>
      </c>
      <c r="S10" s="14">
        <v>378</v>
      </c>
      <c r="T10" s="14">
        <v>75</v>
      </c>
      <c r="U10" s="14">
        <v>23</v>
      </c>
      <c r="V10" s="14">
        <v>23</v>
      </c>
      <c r="W10" s="14">
        <v>26</v>
      </c>
      <c r="X10" s="14">
        <v>96</v>
      </c>
      <c r="Y10" s="14">
        <f t="shared" si="10"/>
        <v>15</v>
      </c>
      <c r="Z10" s="14">
        <v>13</v>
      </c>
      <c r="AA10" s="14">
        <v>0</v>
      </c>
      <c r="AB10" s="14">
        <v>2</v>
      </c>
      <c r="AC10" s="14">
        <v>0</v>
      </c>
      <c r="AD10" s="14">
        <v>0</v>
      </c>
      <c r="AE10" s="14">
        <v>0</v>
      </c>
      <c r="AF10" s="49" t="s">
        <v>51</v>
      </c>
      <c r="AG10" s="14">
        <f t="shared" si="11"/>
        <v>17</v>
      </c>
      <c r="AH10" s="14">
        <v>14</v>
      </c>
      <c r="AI10" s="14">
        <v>0</v>
      </c>
      <c r="AJ10" s="14">
        <v>2</v>
      </c>
      <c r="AK10" s="14">
        <v>0</v>
      </c>
      <c r="AL10" s="14">
        <v>1</v>
      </c>
      <c r="AM10" s="14">
        <v>0</v>
      </c>
      <c r="AN10" s="14">
        <f t="shared" si="12"/>
        <v>6313</v>
      </c>
      <c r="AO10" s="14">
        <v>5207</v>
      </c>
      <c r="AP10" s="14">
        <v>234</v>
      </c>
      <c r="AQ10" s="14">
        <v>204</v>
      </c>
      <c r="AR10" s="14">
        <v>228</v>
      </c>
      <c r="AS10" s="14">
        <v>271</v>
      </c>
      <c r="AT10" s="14">
        <v>169</v>
      </c>
    </row>
    <row r="11" spans="1:46" s="50" customFormat="1" ht="24" customHeight="1">
      <c r="A11" s="49" t="s">
        <v>211</v>
      </c>
      <c r="B11" s="14">
        <f t="shared" si="6"/>
        <v>9</v>
      </c>
      <c r="C11" s="14">
        <f t="shared" si="7"/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 t="shared" si="8"/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49" t="s">
        <v>211</v>
      </c>
      <c r="R11" s="14">
        <f t="shared" si="9"/>
        <v>7</v>
      </c>
      <c r="S11" s="14">
        <v>0</v>
      </c>
      <c r="T11" s="14">
        <v>7</v>
      </c>
      <c r="U11" s="14">
        <v>0</v>
      </c>
      <c r="V11" s="14">
        <v>0</v>
      </c>
      <c r="W11" s="14">
        <v>0</v>
      </c>
      <c r="X11" s="14">
        <v>0</v>
      </c>
      <c r="Y11" s="14">
        <f t="shared" si="10"/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49" t="s">
        <v>211</v>
      </c>
      <c r="AG11" s="14">
        <f t="shared" si="11"/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f t="shared" si="12"/>
        <v>2</v>
      </c>
      <c r="AO11" s="14">
        <v>0</v>
      </c>
      <c r="AP11" s="14">
        <v>2</v>
      </c>
      <c r="AQ11" s="14">
        <v>0</v>
      </c>
      <c r="AR11" s="14">
        <v>0</v>
      </c>
      <c r="AS11" s="14">
        <v>0</v>
      </c>
      <c r="AT11" s="14">
        <v>0</v>
      </c>
    </row>
    <row r="12" spans="1:46" s="50" customFormat="1" ht="24" customHeight="1">
      <c r="A12" s="49" t="s">
        <v>212</v>
      </c>
      <c r="B12" s="14">
        <f t="shared" si="6"/>
        <v>487</v>
      </c>
      <c r="C12" s="14">
        <f t="shared" si="7"/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 t="shared" si="8"/>
        <v>24</v>
      </c>
      <c r="K12" s="14">
        <v>9</v>
      </c>
      <c r="L12" s="14">
        <v>15</v>
      </c>
      <c r="M12" s="14">
        <v>0</v>
      </c>
      <c r="N12" s="14">
        <v>0</v>
      </c>
      <c r="O12" s="14">
        <v>0</v>
      </c>
      <c r="P12" s="14">
        <v>0</v>
      </c>
      <c r="Q12" s="49" t="s">
        <v>212</v>
      </c>
      <c r="R12" s="14">
        <f t="shared" si="9"/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f t="shared" si="10"/>
        <v>4</v>
      </c>
      <c r="Z12" s="14">
        <v>1</v>
      </c>
      <c r="AA12" s="14">
        <v>2</v>
      </c>
      <c r="AB12" s="14">
        <v>1</v>
      </c>
      <c r="AC12" s="14">
        <v>0</v>
      </c>
      <c r="AD12" s="14">
        <v>0</v>
      </c>
      <c r="AE12" s="14">
        <v>0</v>
      </c>
      <c r="AF12" s="49" t="s">
        <v>212</v>
      </c>
      <c r="AG12" s="14">
        <f t="shared" si="11"/>
        <v>16</v>
      </c>
      <c r="AH12" s="14">
        <v>1</v>
      </c>
      <c r="AI12" s="14">
        <v>15</v>
      </c>
      <c r="AJ12" s="14">
        <v>0</v>
      </c>
      <c r="AK12" s="14">
        <v>0</v>
      </c>
      <c r="AL12" s="14">
        <v>0</v>
      </c>
      <c r="AM12" s="14">
        <v>0</v>
      </c>
      <c r="AN12" s="14">
        <f t="shared" si="12"/>
        <v>443</v>
      </c>
      <c r="AO12" s="14">
        <v>153</v>
      </c>
      <c r="AP12" s="14">
        <v>229</v>
      </c>
      <c r="AQ12" s="14">
        <v>61</v>
      </c>
      <c r="AR12" s="14">
        <v>0</v>
      </c>
      <c r="AS12" s="14">
        <v>0</v>
      </c>
      <c r="AT12" s="14">
        <v>0</v>
      </c>
    </row>
    <row r="13" spans="1:47" s="50" customFormat="1" ht="48" customHeight="1">
      <c r="A13" s="49" t="s">
        <v>179</v>
      </c>
      <c r="B13" s="14">
        <f>SUM(B15:B20)</f>
        <v>2121</v>
      </c>
      <c r="C13" s="14">
        <f aca="true" t="shared" si="13" ref="C13:AT13">SUM(C15:C20)</f>
        <v>6</v>
      </c>
      <c r="D13" s="14">
        <f t="shared" si="13"/>
        <v>6</v>
      </c>
      <c r="E13" s="14">
        <f t="shared" si="13"/>
        <v>0</v>
      </c>
      <c r="F13" s="14">
        <f t="shared" si="13"/>
        <v>0</v>
      </c>
      <c r="G13" s="14">
        <f t="shared" si="13"/>
        <v>0</v>
      </c>
      <c r="H13" s="14">
        <f t="shared" si="13"/>
        <v>0</v>
      </c>
      <c r="I13" s="14">
        <f t="shared" si="13"/>
        <v>0</v>
      </c>
      <c r="J13" s="14">
        <f>SUM(J15:J20)</f>
        <v>299</v>
      </c>
      <c r="K13" s="14">
        <f t="shared" si="13"/>
        <v>288</v>
      </c>
      <c r="L13" s="14">
        <f t="shared" si="13"/>
        <v>0</v>
      </c>
      <c r="M13" s="14">
        <f t="shared" si="13"/>
        <v>11</v>
      </c>
      <c r="N13" s="14">
        <f t="shared" si="13"/>
        <v>0</v>
      </c>
      <c r="O13" s="14">
        <f t="shared" si="13"/>
        <v>0</v>
      </c>
      <c r="P13" s="14">
        <f t="shared" si="13"/>
        <v>0</v>
      </c>
      <c r="Q13" s="49" t="s">
        <v>179</v>
      </c>
      <c r="R13" s="14">
        <f>SUM(R15:R20)</f>
        <v>742</v>
      </c>
      <c r="S13" s="14">
        <f t="shared" si="13"/>
        <v>669</v>
      </c>
      <c r="T13" s="14">
        <f t="shared" si="13"/>
        <v>0</v>
      </c>
      <c r="U13" s="14">
        <f t="shared" si="13"/>
        <v>61</v>
      </c>
      <c r="V13" s="14">
        <f t="shared" si="13"/>
        <v>0</v>
      </c>
      <c r="W13" s="14">
        <f t="shared" si="13"/>
        <v>12</v>
      </c>
      <c r="X13" s="14">
        <f t="shared" si="13"/>
        <v>0</v>
      </c>
      <c r="Y13" s="14">
        <f>SUM(Y15:Y20)</f>
        <v>19</v>
      </c>
      <c r="Z13" s="14">
        <f t="shared" si="13"/>
        <v>15</v>
      </c>
      <c r="AA13" s="14">
        <f t="shared" si="13"/>
        <v>2</v>
      </c>
      <c r="AB13" s="14">
        <f t="shared" si="13"/>
        <v>2</v>
      </c>
      <c r="AC13" s="14">
        <f t="shared" si="13"/>
        <v>0</v>
      </c>
      <c r="AD13" s="14">
        <f t="shared" si="13"/>
        <v>0</v>
      </c>
      <c r="AE13" s="14">
        <f t="shared" si="13"/>
        <v>0</v>
      </c>
      <c r="AF13" s="49" t="s">
        <v>179</v>
      </c>
      <c r="AG13" s="14">
        <f>SUM(AG15:AG20)</f>
        <v>3</v>
      </c>
      <c r="AH13" s="14">
        <f t="shared" si="13"/>
        <v>3</v>
      </c>
      <c r="AI13" s="14">
        <f t="shared" si="13"/>
        <v>0</v>
      </c>
      <c r="AJ13" s="14">
        <f t="shared" si="13"/>
        <v>0</v>
      </c>
      <c r="AK13" s="14">
        <f t="shared" si="13"/>
        <v>0</v>
      </c>
      <c r="AL13" s="14">
        <f t="shared" si="13"/>
        <v>0</v>
      </c>
      <c r="AM13" s="14">
        <f t="shared" si="13"/>
        <v>0</v>
      </c>
      <c r="AN13" s="14">
        <f>SUM(AN15:AN20)</f>
        <v>1052</v>
      </c>
      <c r="AO13" s="14">
        <f t="shared" si="13"/>
        <v>849</v>
      </c>
      <c r="AP13" s="14">
        <f t="shared" si="13"/>
        <v>119</v>
      </c>
      <c r="AQ13" s="14">
        <f t="shared" si="13"/>
        <v>71</v>
      </c>
      <c r="AR13" s="14">
        <f t="shared" si="13"/>
        <v>7</v>
      </c>
      <c r="AS13" s="14">
        <f t="shared" si="13"/>
        <v>3</v>
      </c>
      <c r="AT13" s="14">
        <f t="shared" si="13"/>
        <v>3</v>
      </c>
      <c r="AU13" s="51"/>
    </row>
    <row r="14" spans="1:46" s="50" customFormat="1" ht="36" customHeight="1">
      <c r="A14" s="49" t="s">
        <v>180</v>
      </c>
      <c r="B14" s="17">
        <f aca="true" t="shared" si="14" ref="B14:R14">IF(B6=0,0,B13/B6*100)</f>
        <v>9.873841999906894</v>
      </c>
      <c r="C14" s="17">
        <f t="shared" si="14"/>
        <v>16.666666666666664</v>
      </c>
      <c r="D14" s="17">
        <f t="shared" si="14"/>
        <v>19.35483870967742</v>
      </c>
      <c r="E14" s="17">
        <f t="shared" si="14"/>
        <v>0</v>
      </c>
      <c r="F14" s="17">
        <f t="shared" si="14"/>
        <v>0</v>
      </c>
      <c r="G14" s="17">
        <f t="shared" si="14"/>
        <v>0</v>
      </c>
      <c r="H14" s="17">
        <f t="shared" si="14"/>
        <v>0</v>
      </c>
      <c r="I14" s="17">
        <f t="shared" si="14"/>
        <v>0</v>
      </c>
      <c r="J14" s="17">
        <f t="shared" si="14"/>
        <v>43.39622641509434</v>
      </c>
      <c r="K14" s="17">
        <f t="shared" si="14"/>
        <v>54.961832061068705</v>
      </c>
      <c r="L14" s="17">
        <f t="shared" si="14"/>
        <v>0</v>
      </c>
      <c r="M14" s="17">
        <f t="shared" si="14"/>
        <v>16.923076923076923</v>
      </c>
      <c r="N14" s="17">
        <f t="shared" si="14"/>
        <v>0</v>
      </c>
      <c r="O14" s="17">
        <f t="shared" si="14"/>
        <v>0</v>
      </c>
      <c r="P14" s="17">
        <f t="shared" si="14"/>
        <v>0</v>
      </c>
      <c r="Q14" s="49" t="s">
        <v>180</v>
      </c>
      <c r="R14" s="17">
        <f t="shared" si="14"/>
        <v>41.826381059751974</v>
      </c>
      <c r="S14" s="17">
        <f aca="true" t="shared" si="15" ref="S14:AE14">IF(S6=0,0,S13/S6*100)</f>
        <v>55.70358034970858</v>
      </c>
      <c r="T14" s="17">
        <f t="shared" si="15"/>
        <v>0</v>
      </c>
      <c r="U14" s="17">
        <f t="shared" si="15"/>
        <v>30.5</v>
      </c>
      <c r="V14" s="17">
        <f t="shared" si="15"/>
        <v>0</v>
      </c>
      <c r="W14" s="17">
        <f t="shared" si="15"/>
        <v>44.44444444444444</v>
      </c>
      <c r="X14" s="17">
        <f t="shared" si="15"/>
        <v>0</v>
      </c>
      <c r="Y14" s="17">
        <f t="shared" si="15"/>
        <v>12.582781456953644</v>
      </c>
      <c r="Z14" s="17">
        <f t="shared" si="15"/>
        <v>13.043478260869565</v>
      </c>
      <c r="AA14" s="17">
        <f t="shared" si="15"/>
        <v>50</v>
      </c>
      <c r="AB14" s="17">
        <f t="shared" si="15"/>
        <v>6.25</v>
      </c>
      <c r="AC14" s="17">
        <f t="shared" si="15"/>
        <v>0</v>
      </c>
      <c r="AD14" s="17">
        <f t="shared" si="15"/>
        <v>0</v>
      </c>
      <c r="AE14" s="17">
        <f t="shared" si="15"/>
        <v>0</v>
      </c>
      <c r="AF14" s="49" t="s">
        <v>180</v>
      </c>
      <c r="AG14" s="17">
        <f>IF(AG6=0,0,AG13/AG6*100)</f>
        <v>3.296703296703297</v>
      </c>
      <c r="AH14" s="17">
        <f aca="true" t="shared" si="16" ref="AH14:AT14">IF(AH6=0,0,AH13/AH6*100)</f>
        <v>4.838709677419355</v>
      </c>
      <c r="AI14" s="17">
        <f t="shared" si="16"/>
        <v>0</v>
      </c>
      <c r="AJ14" s="17">
        <f t="shared" si="16"/>
        <v>0</v>
      </c>
      <c r="AK14" s="17">
        <f t="shared" si="16"/>
        <v>0</v>
      </c>
      <c r="AL14" s="17">
        <f t="shared" si="16"/>
        <v>0</v>
      </c>
      <c r="AM14" s="17">
        <f t="shared" si="16"/>
        <v>0</v>
      </c>
      <c r="AN14" s="17">
        <f t="shared" si="16"/>
        <v>5.613660618996798</v>
      </c>
      <c r="AO14" s="17">
        <f t="shared" si="16"/>
        <v>5.874212966166194</v>
      </c>
      <c r="AP14" s="17">
        <f t="shared" si="16"/>
        <v>10.44776119402985</v>
      </c>
      <c r="AQ14" s="17">
        <f t="shared" si="16"/>
        <v>2.8944150020383206</v>
      </c>
      <c r="AR14" s="17">
        <f t="shared" si="16"/>
        <v>3.004291845493562</v>
      </c>
      <c r="AS14" s="17">
        <f t="shared" si="16"/>
        <v>1.079136690647482</v>
      </c>
      <c r="AT14" s="17">
        <f t="shared" si="16"/>
        <v>1.6304347826086956</v>
      </c>
    </row>
    <row r="15" spans="1:46" s="50" customFormat="1" ht="36" customHeight="1">
      <c r="A15" s="49" t="s">
        <v>45</v>
      </c>
      <c r="B15" s="14">
        <f aca="true" t="shared" si="17" ref="B15:B20">SUM(C15+J15+R15+Y15+AG15+AN15)</f>
        <v>855</v>
      </c>
      <c r="C15" s="14">
        <f aca="true" t="shared" si="18" ref="C15:C20">SUM(D15:I15)</f>
        <v>3</v>
      </c>
      <c r="D15" s="14">
        <v>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aca="true" t="shared" si="19" ref="J15:J20">SUM(K15:P15)</f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49" t="s">
        <v>45</v>
      </c>
      <c r="R15" s="14">
        <f aca="true" t="shared" si="20" ref="R15:R20">SUM(S15:X15)</f>
        <v>518</v>
      </c>
      <c r="S15" s="14">
        <v>465</v>
      </c>
      <c r="T15" s="14">
        <v>0</v>
      </c>
      <c r="U15" s="14">
        <v>51</v>
      </c>
      <c r="V15" s="14">
        <v>0</v>
      </c>
      <c r="W15" s="14">
        <v>2</v>
      </c>
      <c r="X15" s="14">
        <v>0</v>
      </c>
      <c r="Y15" s="14">
        <f aca="true" t="shared" si="21" ref="Y15:Y20">SUM(Z15:AE15)</f>
        <v>11</v>
      </c>
      <c r="Z15" s="14">
        <v>10</v>
      </c>
      <c r="AA15" s="14">
        <v>0</v>
      </c>
      <c r="AB15" s="14">
        <v>1</v>
      </c>
      <c r="AC15" s="14">
        <v>0</v>
      </c>
      <c r="AD15" s="14">
        <v>0</v>
      </c>
      <c r="AE15" s="14">
        <v>0</v>
      </c>
      <c r="AF15" s="49" t="s">
        <v>45</v>
      </c>
      <c r="AG15" s="14">
        <f aca="true" t="shared" si="22" ref="AG15:AG20">SUM(AH15:AM15)</f>
        <v>1</v>
      </c>
      <c r="AH15" s="14">
        <v>1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f aca="true" t="shared" si="23" ref="AN15:AN20">SUM(AO15:AT15)</f>
        <v>322</v>
      </c>
      <c r="AO15" s="14">
        <v>281</v>
      </c>
      <c r="AP15" s="14">
        <v>11</v>
      </c>
      <c r="AQ15" s="14">
        <v>30</v>
      </c>
      <c r="AR15" s="14">
        <v>0</v>
      </c>
      <c r="AS15" s="14">
        <v>0</v>
      </c>
      <c r="AT15" s="14">
        <v>0</v>
      </c>
    </row>
    <row r="16" spans="1:46" s="50" customFormat="1" ht="24" customHeight="1">
      <c r="A16" s="49" t="s">
        <v>49</v>
      </c>
      <c r="B16" s="14">
        <f t="shared" si="17"/>
        <v>700</v>
      </c>
      <c r="C16" s="14">
        <f t="shared" si="18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 t="shared" si="19"/>
        <v>285</v>
      </c>
      <c r="K16" s="14">
        <v>274</v>
      </c>
      <c r="L16" s="14">
        <v>0</v>
      </c>
      <c r="M16" s="14">
        <v>11</v>
      </c>
      <c r="N16" s="14">
        <v>0</v>
      </c>
      <c r="O16" s="14">
        <v>0</v>
      </c>
      <c r="P16" s="14">
        <v>0</v>
      </c>
      <c r="Q16" s="49" t="s">
        <v>49</v>
      </c>
      <c r="R16" s="14">
        <f t="shared" si="20"/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f t="shared" si="21"/>
        <v>8</v>
      </c>
      <c r="Z16" s="14">
        <v>5</v>
      </c>
      <c r="AA16" s="14">
        <v>2</v>
      </c>
      <c r="AB16" s="14">
        <v>1</v>
      </c>
      <c r="AC16" s="14">
        <v>0</v>
      </c>
      <c r="AD16" s="14">
        <v>0</v>
      </c>
      <c r="AE16" s="14">
        <v>0</v>
      </c>
      <c r="AF16" s="49" t="s">
        <v>49</v>
      </c>
      <c r="AG16" s="14">
        <f t="shared" si="22"/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f t="shared" si="23"/>
        <v>407</v>
      </c>
      <c r="AO16" s="14">
        <v>297</v>
      </c>
      <c r="AP16" s="14">
        <v>81</v>
      </c>
      <c r="AQ16" s="14">
        <v>29</v>
      </c>
      <c r="AR16" s="14">
        <v>0</v>
      </c>
      <c r="AS16" s="14">
        <v>0</v>
      </c>
      <c r="AT16" s="14">
        <v>0</v>
      </c>
    </row>
    <row r="17" spans="1:46" s="50" customFormat="1" ht="24" customHeight="1">
      <c r="A17" s="49" t="s">
        <v>50</v>
      </c>
      <c r="B17" s="14">
        <f t="shared" si="17"/>
        <v>0</v>
      </c>
      <c r="C17" s="14">
        <f t="shared" si="18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 t="shared" si="19"/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49" t="s">
        <v>50</v>
      </c>
      <c r="R17" s="14">
        <f t="shared" si="20"/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f t="shared" si="21"/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49" t="s">
        <v>50</v>
      </c>
      <c r="AG17" s="14">
        <f t="shared" si="22"/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f t="shared" si="23"/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</row>
    <row r="18" spans="1:46" s="50" customFormat="1" ht="24" customHeight="1">
      <c r="A18" s="49" t="s">
        <v>51</v>
      </c>
      <c r="B18" s="14">
        <f t="shared" si="17"/>
        <v>539</v>
      </c>
      <c r="C18" s="14">
        <f t="shared" si="18"/>
        <v>3</v>
      </c>
      <c r="D18" s="14">
        <v>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 t="shared" si="19"/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49" t="s">
        <v>51</v>
      </c>
      <c r="R18" s="14">
        <f t="shared" si="20"/>
        <v>224</v>
      </c>
      <c r="S18" s="14">
        <v>204</v>
      </c>
      <c r="T18" s="14">
        <v>0</v>
      </c>
      <c r="U18" s="14">
        <v>10</v>
      </c>
      <c r="V18" s="14">
        <v>0</v>
      </c>
      <c r="W18" s="14">
        <v>10</v>
      </c>
      <c r="X18" s="14">
        <v>0</v>
      </c>
      <c r="Y18" s="14">
        <f t="shared" si="21"/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49" t="s">
        <v>51</v>
      </c>
      <c r="AG18" s="14">
        <f t="shared" si="22"/>
        <v>2</v>
      </c>
      <c r="AH18" s="14">
        <v>2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f t="shared" si="23"/>
        <v>310</v>
      </c>
      <c r="AO18" s="14">
        <v>268</v>
      </c>
      <c r="AP18" s="14">
        <v>17</v>
      </c>
      <c r="AQ18" s="14">
        <v>12</v>
      </c>
      <c r="AR18" s="14">
        <v>7</v>
      </c>
      <c r="AS18" s="14">
        <v>3</v>
      </c>
      <c r="AT18" s="14">
        <v>3</v>
      </c>
    </row>
    <row r="19" spans="1:46" s="50" customFormat="1" ht="24" customHeight="1">
      <c r="A19" s="49" t="s">
        <v>211</v>
      </c>
      <c r="B19" s="14">
        <f t="shared" si="17"/>
        <v>0</v>
      </c>
      <c r="C19" s="14">
        <f t="shared" si="18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 t="shared" si="19"/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49" t="s">
        <v>211</v>
      </c>
      <c r="R19" s="14">
        <f t="shared" si="20"/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f t="shared" si="21"/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49" t="s">
        <v>211</v>
      </c>
      <c r="AG19" s="14">
        <f t="shared" si="22"/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f t="shared" si="23"/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</row>
    <row r="20" spans="1:46" s="50" customFormat="1" ht="24" customHeight="1" thickBot="1">
      <c r="A20" s="49" t="s">
        <v>212</v>
      </c>
      <c r="B20" s="14">
        <f t="shared" si="17"/>
        <v>27</v>
      </c>
      <c r="C20" s="14">
        <f t="shared" si="18"/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 t="shared" si="19"/>
        <v>14</v>
      </c>
      <c r="K20" s="14">
        <v>14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49" t="s">
        <v>212</v>
      </c>
      <c r="R20" s="14">
        <f t="shared" si="20"/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f t="shared" si="21"/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49" t="s">
        <v>212</v>
      </c>
      <c r="AG20" s="14">
        <f t="shared" si="22"/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f t="shared" si="23"/>
        <v>13</v>
      </c>
      <c r="AO20" s="14">
        <v>3</v>
      </c>
      <c r="AP20" s="14">
        <v>10</v>
      </c>
      <c r="AQ20" s="14">
        <v>0</v>
      </c>
      <c r="AR20" s="14">
        <v>0</v>
      </c>
      <c r="AS20" s="14">
        <v>0</v>
      </c>
      <c r="AT20" s="14">
        <v>0</v>
      </c>
    </row>
    <row r="21" spans="1:46" s="50" customFormat="1" ht="12" customHeight="1">
      <c r="A21" s="86" t="s">
        <v>213</v>
      </c>
      <c r="B21" s="86"/>
      <c r="C21" s="86"/>
      <c r="D21" s="86"/>
      <c r="E21" s="86"/>
      <c r="F21" s="86"/>
      <c r="G21" s="86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="50" customFormat="1" ht="91.5" customHeight="1">
      <c r="A22" s="53"/>
    </row>
    <row r="23" spans="1:46" s="50" customFormat="1" ht="11.25" customHeight="1">
      <c r="A23" s="80" t="s">
        <v>182</v>
      </c>
      <c r="B23" s="80"/>
      <c r="C23" s="80"/>
      <c r="D23" s="80"/>
      <c r="E23" s="80"/>
      <c r="F23" s="80"/>
      <c r="G23" s="80"/>
      <c r="H23" s="80" t="s">
        <v>214</v>
      </c>
      <c r="I23" s="80"/>
      <c r="J23" s="80"/>
      <c r="K23" s="80"/>
      <c r="L23" s="80"/>
      <c r="M23" s="80"/>
      <c r="N23" s="80"/>
      <c r="O23" s="80"/>
      <c r="P23" s="80"/>
      <c r="Q23" s="80" t="s">
        <v>215</v>
      </c>
      <c r="R23" s="80"/>
      <c r="S23" s="80"/>
      <c r="T23" s="80"/>
      <c r="U23" s="80"/>
      <c r="V23" s="80"/>
      <c r="W23" s="80"/>
      <c r="X23" s="80"/>
      <c r="Y23" s="91" t="s">
        <v>216</v>
      </c>
      <c r="Z23" s="91"/>
      <c r="AA23" s="91"/>
      <c r="AB23" s="91"/>
      <c r="AC23" s="91"/>
      <c r="AD23" s="91"/>
      <c r="AE23" s="91"/>
      <c r="AF23" s="80" t="s">
        <v>217</v>
      </c>
      <c r="AG23" s="80"/>
      <c r="AH23" s="80"/>
      <c r="AI23" s="80"/>
      <c r="AJ23" s="80"/>
      <c r="AK23" s="80"/>
      <c r="AL23" s="80"/>
      <c r="AM23" s="80"/>
      <c r="AN23" s="80" t="s">
        <v>218</v>
      </c>
      <c r="AO23" s="80"/>
      <c r="AP23" s="80"/>
      <c r="AQ23" s="80"/>
      <c r="AR23" s="80"/>
      <c r="AS23" s="80"/>
      <c r="AT23" s="80"/>
    </row>
  </sheetData>
  <mergeCells count="24">
    <mergeCell ref="AF23:AM23"/>
    <mergeCell ref="AN23:AT23"/>
    <mergeCell ref="A23:G23"/>
    <mergeCell ref="H23:P23"/>
    <mergeCell ref="Q23:X23"/>
    <mergeCell ref="Y23:AE23"/>
    <mergeCell ref="AG3:AM3"/>
    <mergeCell ref="AN3:AT3"/>
    <mergeCell ref="A21:G21"/>
    <mergeCell ref="Q3:Q4"/>
    <mergeCell ref="R3:X3"/>
    <mergeCell ref="Y3:AE3"/>
    <mergeCell ref="AF3:AF4"/>
    <mergeCell ref="A3:A4"/>
    <mergeCell ref="B3:B4"/>
    <mergeCell ref="C3:G3"/>
    <mergeCell ref="J3:P3"/>
    <mergeCell ref="A2:G2"/>
    <mergeCell ref="H1:P1"/>
    <mergeCell ref="A1:G1"/>
    <mergeCell ref="AN1:AT1"/>
    <mergeCell ref="AF1:AM1"/>
    <mergeCell ref="Y1:AE1"/>
    <mergeCell ref="R1:X1"/>
  </mergeCells>
  <dataValidations count="1">
    <dataValidation type="whole" allowBlank="1" showInputMessage="1" showErrorMessage="1" errorTitle="嘿嘿！你粉混喔" error="數字必須素整數而且不得小於 0 也應該不會大於 50000000 吧" sqref="S15:X20 AO7:AT12 Z15:AE20 AH7:AM12 D15:I20 AH15:AM20 D7:I12 S7:X12 K7:P12 K15:P20 Z7:AE12 AO15:AT20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22" customWidth="1"/>
    <col min="2" max="2" width="10.25390625" style="23" customWidth="1"/>
    <col min="3" max="3" width="9.875" style="23" customWidth="1"/>
    <col min="4" max="5" width="9.50390625" style="23" customWidth="1"/>
    <col min="6" max="6" width="9.375" style="23" customWidth="1"/>
    <col min="7" max="7" width="9.75390625" style="23" customWidth="1"/>
    <col min="8" max="8" width="11.625" style="23" customWidth="1"/>
    <col min="9" max="9" width="11.25390625" style="23" customWidth="1"/>
    <col min="10" max="10" width="11.50390625" style="23" customWidth="1"/>
    <col min="11" max="11" width="11.625" style="23" customWidth="1"/>
    <col min="12" max="12" width="11.875" style="23" customWidth="1"/>
    <col min="13" max="13" width="11.375" style="23" customWidth="1"/>
    <col min="14" max="14" width="11.50390625" style="23" customWidth="1"/>
    <col min="15" max="15" width="22.625" style="23" customWidth="1"/>
    <col min="16" max="16" width="8.625" style="23" customWidth="1"/>
    <col min="17" max="17" width="8.50390625" style="23" customWidth="1"/>
    <col min="18" max="22" width="8.25390625" style="23" customWidth="1"/>
    <col min="23" max="27" width="8.00390625" style="23" customWidth="1"/>
    <col min="28" max="28" width="8.625" style="23" customWidth="1"/>
    <col min="29" max="29" width="8.375" style="23" customWidth="1"/>
    <col min="30" max="30" width="8.50390625" style="23" customWidth="1"/>
    <col min="31" max="32" width="8.00390625" style="23" customWidth="1"/>
    <col min="33" max="16384" width="9.00390625" style="23" customWidth="1"/>
  </cols>
  <sheetData>
    <row r="1" spans="1:32" s="2" customFormat="1" ht="48" customHeight="1">
      <c r="A1" s="82" t="s">
        <v>59</v>
      </c>
      <c r="B1" s="82"/>
      <c r="C1" s="82"/>
      <c r="D1" s="82"/>
      <c r="E1" s="82"/>
      <c r="F1" s="82"/>
      <c r="G1" s="82"/>
      <c r="H1" s="81" t="s">
        <v>0</v>
      </c>
      <c r="I1" s="81"/>
      <c r="J1" s="81"/>
      <c r="K1" s="81"/>
      <c r="L1" s="81"/>
      <c r="M1" s="81"/>
      <c r="N1" s="81"/>
      <c r="O1" s="82" t="s">
        <v>62</v>
      </c>
      <c r="P1" s="82"/>
      <c r="Q1" s="82"/>
      <c r="R1" s="82"/>
      <c r="S1" s="82"/>
      <c r="T1" s="82"/>
      <c r="U1" s="82"/>
      <c r="V1" s="82"/>
      <c r="W1" s="81" t="s">
        <v>1</v>
      </c>
      <c r="X1" s="81"/>
      <c r="Y1" s="81"/>
      <c r="Z1" s="81"/>
      <c r="AA1" s="81"/>
      <c r="AB1" s="81"/>
      <c r="AC1" s="81"/>
      <c r="AD1" s="81"/>
      <c r="AE1" s="81"/>
      <c r="AF1" s="81"/>
    </row>
    <row r="2" spans="1:32" s="4" customFormat="1" ht="12.75" customHeight="1" thickBot="1">
      <c r="A2" s="102" t="s">
        <v>2</v>
      </c>
      <c r="B2" s="102"/>
      <c r="C2" s="102"/>
      <c r="D2" s="102"/>
      <c r="E2" s="102"/>
      <c r="F2" s="102"/>
      <c r="G2" s="102"/>
      <c r="H2" s="103" t="s">
        <v>58</v>
      </c>
      <c r="I2" s="103"/>
      <c r="J2" s="103"/>
      <c r="K2" s="103"/>
      <c r="L2" s="103"/>
      <c r="M2" s="103"/>
      <c r="N2" s="3" t="s">
        <v>61</v>
      </c>
      <c r="O2" s="104" t="s">
        <v>2</v>
      </c>
      <c r="P2" s="104"/>
      <c r="Q2" s="104"/>
      <c r="R2" s="104"/>
      <c r="S2" s="104"/>
      <c r="T2" s="104"/>
      <c r="U2" s="104"/>
      <c r="V2" s="104"/>
      <c r="W2" s="96" t="s">
        <v>58</v>
      </c>
      <c r="X2" s="96"/>
      <c r="Y2" s="96"/>
      <c r="Z2" s="96"/>
      <c r="AA2" s="96"/>
      <c r="AB2" s="96"/>
      <c r="AC2" s="96"/>
      <c r="AD2" s="96"/>
      <c r="AE2" s="24"/>
      <c r="AF2" s="3" t="s">
        <v>61</v>
      </c>
    </row>
    <row r="3" spans="1:32" s="6" customFormat="1" ht="24" customHeight="1">
      <c r="A3" s="68" t="s">
        <v>3</v>
      </c>
      <c r="B3" s="98" t="s">
        <v>4</v>
      </c>
      <c r="C3" s="106" t="s">
        <v>5</v>
      </c>
      <c r="D3" s="64"/>
      <c r="E3" s="64"/>
      <c r="F3" s="64"/>
      <c r="G3" s="64"/>
      <c r="H3" s="99" t="s">
        <v>281</v>
      </c>
      <c r="I3" s="100"/>
      <c r="J3" s="100"/>
      <c r="K3" s="100"/>
      <c r="L3" s="100"/>
      <c r="M3" s="100"/>
      <c r="N3" s="100"/>
      <c r="O3" s="68" t="s">
        <v>3</v>
      </c>
      <c r="P3" s="70" t="s">
        <v>279</v>
      </c>
      <c r="Q3" s="64"/>
      <c r="R3" s="64"/>
      <c r="S3" s="64"/>
      <c r="T3" s="64"/>
      <c r="U3" s="64"/>
      <c r="V3" s="98"/>
      <c r="W3" s="99" t="s">
        <v>282</v>
      </c>
      <c r="X3" s="100"/>
      <c r="Y3" s="100"/>
      <c r="Z3" s="100"/>
      <c r="AA3" s="101"/>
      <c r="AB3" s="92" t="s">
        <v>6</v>
      </c>
      <c r="AC3" s="92" t="s">
        <v>7</v>
      </c>
      <c r="AD3" s="66" t="s">
        <v>8</v>
      </c>
      <c r="AE3" s="66" t="s">
        <v>9</v>
      </c>
      <c r="AF3" s="97" t="s">
        <v>57</v>
      </c>
    </row>
    <row r="4" spans="1:32" s="6" customFormat="1" ht="48" customHeight="1" thickBot="1">
      <c r="A4" s="69"/>
      <c r="B4" s="105"/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7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69"/>
      <c r="P4" s="7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31</v>
      </c>
      <c r="W4" s="7" t="s">
        <v>30</v>
      </c>
      <c r="X4" s="9" t="s">
        <v>32</v>
      </c>
      <c r="Y4" s="9" t="s">
        <v>33</v>
      </c>
      <c r="Z4" s="9" t="s">
        <v>10</v>
      </c>
      <c r="AA4" s="9" t="s">
        <v>11</v>
      </c>
      <c r="AB4" s="93"/>
      <c r="AC4" s="93"/>
      <c r="AD4" s="67"/>
      <c r="AE4" s="67"/>
      <c r="AF4" s="65"/>
    </row>
    <row r="5" spans="1:32" s="12" customFormat="1" ht="24" customHeight="1">
      <c r="A5" s="10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 t="s">
        <v>35</v>
      </c>
      <c r="P5" s="1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24" customHeight="1">
      <c r="A6" s="13" t="s">
        <v>36</v>
      </c>
      <c r="B6" s="14">
        <f aca="true" t="shared" si="0" ref="B6:AF7">SUM(B12+B15+B18+B21+B24+B27)</f>
        <v>18676</v>
      </c>
      <c r="C6" s="14">
        <f t="shared" si="0"/>
        <v>14399</v>
      </c>
      <c r="D6" s="14">
        <f t="shared" si="0"/>
        <v>2221</v>
      </c>
      <c r="E6" s="14">
        <f t="shared" si="0"/>
        <v>247</v>
      </c>
      <c r="F6" s="14">
        <f t="shared" si="0"/>
        <v>3069</v>
      </c>
      <c r="G6" s="14">
        <f t="shared" si="0"/>
        <v>571</v>
      </c>
      <c r="H6" s="14">
        <f t="shared" si="0"/>
        <v>364</v>
      </c>
      <c r="I6" s="14">
        <f t="shared" si="0"/>
        <v>1125</v>
      </c>
      <c r="J6" s="14">
        <f t="shared" si="0"/>
        <v>655</v>
      </c>
      <c r="K6" s="14">
        <f t="shared" si="0"/>
        <v>296</v>
      </c>
      <c r="L6" s="14">
        <f t="shared" si="0"/>
        <v>661</v>
      </c>
      <c r="M6" s="14">
        <f t="shared" si="0"/>
        <v>397</v>
      </c>
      <c r="N6" s="14">
        <f t="shared" si="0"/>
        <v>1106</v>
      </c>
      <c r="O6" s="13" t="s">
        <v>37</v>
      </c>
      <c r="P6" s="14">
        <f t="shared" si="0"/>
        <v>1527</v>
      </c>
      <c r="Q6" s="14">
        <f t="shared" si="0"/>
        <v>340</v>
      </c>
      <c r="R6" s="14">
        <f t="shared" si="0"/>
        <v>45</v>
      </c>
      <c r="S6" s="14">
        <f t="shared" si="0"/>
        <v>278</v>
      </c>
      <c r="T6" s="14">
        <f t="shared" si="0"/>
        <v>63</v>
      </c>
      <c r="U6" s="14">
        <f t="shared" si="0"/>
        <v>337</v>
      </c>
      <c r="V6" s="14">
        <f t="shared" si="0"/>
        <v>171</v>
      </c>
      <c r="W6" s="14">
        <f t="shared" si="0"/>
        <v>471</v>
      </c>
      <c r="X6" s="14">
        <f t="shared" si="0"/>
        <v>140</v>
      </c>
      <c r="Y6" s="14">
        <f t="shared" si="0"/>
        <v>273</v>
      </c>
      <c r="Z6" s="14">
        <f t="shared" si="0"/>
        <v>31</v>
      </c>
      <c r="AA6" s="14">
        <f t="shared" si="0"/>
        <v>11</v>
      </c>
      <c r="AB6" s="14">
        <f t="shared" si="0"/>
        <v>1135</v>
      </c>
      <c r="AC6" s="14">
        <f t="shared" si="0"/>
        <v>2448</v>
      </c>
      <c r="AD6" s="14">
        <f t="shared" si="0"/>
        <v>233</v>
      </c>
      <c r="AE6" s="14">
        <f t="shared" si="0"/>
        <v>278</v>
      </c>
      <c r="AF6" s="15">
        <f t="shared" si="0"/>
        <v>183</v>
      </c>
    </row>
    <row r="7" spans="1:34" s="12" customFormat="1" ht="12" customHeight="1">
      <c r="A7" s="16" t="s">
        <v>38</v>
      </c>
      <c r="B7" s="14">
        <f t="shared" si="0"/>
        <v>1114</v>
      </c>
      <c r="C7" s="14">
        <f t="shared" si="0"/>
        <v>903</v>
      </c>
      <c r="D7" s="14">
        <f t="shared" si="0"/>
        <v>150</v>
      </c>
      <c r="E7" s="14">
        <f t="shared" si="0"/>
        <v>27</v>
      </c>
      <c r="F7" s="14">
        <f t="shared" si="0"/>
        <v>183</v>
      </c>
      <c r="G7" s="14">
        <f t="shared" si="0"/>
        <v>21</v>
      </c>
      <c r="H7" s="14">
        <f t="shared" si="0"/>
        <v>22</v>
      </c>
      <c r="I7" s="14">
        <f t="shared" si="0"/>
        <v>68</v>
      </c>
      <c r="J7" s="14">
        <f t="shared" si="0"/>
        <v>48</v>
      </c>
      <c r="K7" s="14">
        <f t="shared" si="0"/>
        <v>21</v>
      </c>
      <c r="L7" s="14">
        <f t="shared" si="0"/>
        <v>66</v>
      </c>
      <c r="M7" s="14">
        <f t="shared" si="0"/>
        <v>20</v>
      </c>
      <c r="N7" s="14">
        <f t="shared" si="0"/>
        <v>64</v>
      </c>
      <c r="O7" s="13" t="s">
        <v>39</v>
      </c>
      <c r="P7" s="15">
        <f t="shared" si="0"/>
        <v>61</v>
      </c>
      <c r="Q7" s="15">
        <f t="shared" si="0"/>
        <v>19</v>
      </c>
      <c r="R7" s="15">
        <f t="shared" si="0"/>
        <v>2</v>
      </c>
      <c r="S7" s="15">
        <f t="shared" si="0"/>
        <v>25</v>
      </c>
      <c r="T7" s="15">
        <f t="shared" si="0"/>
        <v>7</v>
      </c>
      <c r="U7" s="15">
        <f t="shared" si="0"/>
        <v>20</v>
      </c>
      <c r="V7" s="15">
        <f t="shared" si="0"/>
        <v>15</v>
      </c>
      <c r="W7" s="15">
        <f t="shared" si="0"/>
        <v>35</v>
      </c>
      <c r="X7" s="15">
        <f>SUM(X13+X16+X19+X22+X25+X28)</f>
        <v>16</v>
      </c>
      <c r="Y7" s="15">
        <f>SUM(Y13+Y16+Y19+Y22+Y25+Y28)</f>
        <v>9</v>
      </c>
      <c r="Z7" s="15">
        <f t="shared" si="0"/>
        <v>4</v>
      </c>
      <c r="AA7" s="15">
        <f>SUM(AA13+AA16+AA19+AA22+AA25+AA28)</f>
        <v>0</v>
      </c>
      <c r="AB7" s="15">
        <f t="shared" si="0"/>
        <v>121</v>
      </c>
      <c r="AC7" s="15">
        <f t="shared" si="0"/>
        <v>76</v>
      </c>
      <c r="AD7" s="15">
        <f t="shared" si="0"/>
        <v>7</v>
      </c>
      <c r="AE7" s="15">
        <f t="shared" si="0"/>
        <v>3</v>
      </c>
      <c r="AF7" s="15">
        <f t="shared" si="0"/>
        <v>4</v>
      </c>
      <c r="AG7" s="11"/>
      <c r="AH7" s="11"/>
    </row>
    <row r="8" spans="1:32" s="12" customFormat="1" ht="24" customHeight="1">
      <c r="A8" s="16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 t="s">
        <v>41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2" customFormat="1" ht="24" customHeight="1">
      <c r="A9" s="10" t="s">
        <v>42</v>
      </c>
      <c r="B9" s="17">
        <f>IF(B6+B7=0,0,B6/(B6+B7)*100)</f>
        <v>94.37089439110662</v>
      </c>
      <c r="C9" s="17">
        <f aca="true" t="shared" si="1" ref="C9:N9">IF(C6+C7=0,0,C6/(C6+C7)*100)</f>
        <v>94.09881061299177</v>
      </c>
      <c r="D9" s="17">
        <f t="shared" si="1"/>
        <v>93.67355546183045</v>
      </c>
      <c r="E9" s="17">
        <f t="shared" si="1"/>
        <v>90.14598540145985</v>
      </c>
      <c r="F9" s="17">
        <f t="shared" si="1"/>
        <v>94.37269372693727</v>
      </c>
      <c r="G9" s="17">
        <f t="shared" si="1"/>
        <v>96.4527027027027</v>
      </c>
      <c r="H9" s="17">
        <f t="shared" si="1"/>
        <v>94.30051813471503</v>
      </c>
      <c r="I9" s="18">
        <f t="shared" si="1"/>
        <v>94.30008382229673</v>
      </c>
      <c r="J9" s="18">
        <f t="shared" si="1"/>
        <v>93.17211948790897</v>
      </c>
      <c r="K9" s="18">
        <f t="shared" si="1"/>
        <v>93.37539432176656</v>
      </c>
      <c r="L9" s="18">
        <f t="shared" si="1"/>
        <v>90.92159559834938</v>
      </c>
      <c r="M9" s="18">
        <f t="shared" si="1"/>
        <v>95.20383693045564</v>
      </c>
      <c r="N9" s="18">
        <f t="shared" si="1"/>
        <v>94.52991452991452</v>
      </c>
      <c r="O9" s="10" t="s">
        <v>43</v>
      </c>
      <c r="P9" s="18">
        <f aca="true" t="shared" si="2" ref="P9:AF9">IF(P6+P7=0,0,P6/(P6+P7)*100)</f>
        <v>96.15869017632241</v>
      </c>
      <c r="Q9" s="18">
        <f t="shared" si="2"/>
        <v>94.70752089136491</v>
      </c>
      <c r="R9" s="18">
        <f t="shared" si="2"/>
        <v>95.74468085106383</v>
      </c>
      <c r="S9" s="18">
        <f t="shared" si="2"/>
        <v>91.74917491749174</v>
      </c>
      <c r="T9" s="18">
        <f t="shared" si="2"/>
        <v>90</v>
      </c>
      <c r="U9" s="18">
        <f t="shared" si="2"/>
        <v>94.39775910364145</v>
      </c>
      <c r="V9" s="18">
        <f t="shared" si="2"/>
        <v>91.93548387096774</v>
      </c>
      <c r="W9" s="18">
        <f t="shared" si="2"/>
        <v>93.08300395256917</v>
      </c>
      <c r="X9" s="18">
        <f>IF(X6+X7=0,0,X6/(X6+X7)*100)</f>
        <v>89.74358974358975</v>
      </c>
      <c r="Y9" s="18">
        <f>IF(Y6+Y7=0,0,Y6/(Y6+Y7)*100)</f>
        <v>96.80851063829788</v>
      </c>
      <c r="Z9" s="18">
        <f t="shared" si="2"/>
        <v>88.57142857142857</v>
      </c>
      <c r="AA9" s="18">
        <f t="shared" si="2"/>
        <v>100</v>
      </c>
      <c r="AB9" s="18">
        <f t="shared" si="2"/>
        <v>90.36624203821655</v>
      </c>
      <c r="AC9" s="18">
        <f t="shared" si="2"/>
        <v>96.98890649762282</v>
      </c>
      <c r="AD9" s="18">
        <f t="shared" si="2"/>
        <v>97.08333333333333</v>
      </c>
      <c r="AE9" s="18">
        <f t="shared" si="2"/>
        <v>98.93238434163702</v>
      </c>
      <c r="AF9" s="18">
        <f t="shared" si="2"/>
        <v>97.86096256684492</v>
      </c>
    </row>
    <row r="10" spans="1:32" s="12" customFormat="1" ht="12" customHeight="1">
      <c r="A10" s="10" t="s">
        <v>44</v>
      </c>
      <c r="B10" s="17">
        <f>IF(B6+B7=0,0,B7/(B6+B7)*100)</f>
        <v>5.62910560889338</v>
      </c>
      <c r="C10" s="17">
        <f aca="true" t="shared" si="3" ref="C10:N10">IF(C6+C7=0,0,C7/(C6+C7)*100)</f>
        <v>5.901189387008234</v>
      </c>
      <c r="D10" s="17">
        <f t="shared" si="3"/>
        <v>6.326444538169548</v>
      </c>
      <c r="E10" s="17">
        <f t="shared" si="3"/>
        <v>9.854014598540147</v>
      </c>
      <c r="F10" s="17">
        <f t="shared" si="3"/>
        <v>5.627306273062731</v>
      </c>
      <c r="G10" s="17">
        <f t="shared" si="3"/>
        <v>3.5472972972972974</v>
      </c>
      <c r="H10" s="17">
        <f t="shared" si="3"/>
        <v>5.699481865284974</v>
      </c>
      <c r="I10" s="18">
        <f t="shared" si="3"/>
        <v>5.699916177703269</v>
      </c>
      <c r="J10" s="18">
        <f t="shared" si="3"/>
        <v>6.827880512091039</v>
      </c>
      <c r="K10" s="18">
        <f t="shared" si="3"/>
        <v>6.624605678233439</v>
      </c>
      <c r="L10" s="18">
        <f t="shared" si="3"/>
        <v>9.07840440165062</v>
      </c>
      <c r="M10" s="18">
        <f t="shared" si="3"/>
        <v>4.796163069544365</v>
      </c>
      <c r="N10" s="18">
        <f t="shared" si="3"/>
        <v>5.47008547008547</v>
      </c>
      <c r="O10" s="10" t="s">
        <v>44</v>
      </c>
      <c r="P10" s="18">
        <f aca="true" t="shared" si="4" ref="P10:AF10">IF(P6+P7=0,0,P7/(P6+P7)*100)</f>
        <v>3.841309823677582</v>
      </c>
      <c r="Q10" s="18">
        <f t="shared" si="4"/>
        <v>5.2924791086350975</v>
      </c>
      <c r="R10" s="18">
        <f t="shared" si="4"/>
        <v>4.25531914893617</v>
      </c>
      <c r="S10" s="18">
        <f t="shared" si="4"/>
        <v>8.25082508250825</v>
      </c>
      <c r="T10" s="18">
        <f t="shared" si="4"/>
        <v>10</v>
      </c>
      <c r="U10" s="18">
        <f t="shared" si="4"/>
        <v>5.602240896358544</v>
      </c>
      <c r="V10" s="18">
        <f t="shared" si="4"/>
        <v>8.064516129032258</v>
      </c>
      <c r="W10" s="18">
        <f t="shared" si="4"/>
        <v>6.91699604743083</v>
      </c>
      <c r="X10" s="18">
        <f>IF(X6+X7=0,0,X7/(X6+X7)*100)</f>
        <v>10.256410256410255</v>
      </c>
      <c r="Y10" s="18">
        <f>IF(Y6+Y7=0,0,Y7/(Y6+Y7)*100)</f>
        <v>3.1914893617021276</v>
      </c>
      <c r="Z10" s="18">
        <f t="shared" si="4"/>
        <v>11.428571428571429</v>
      </c>
      <c r="AA10" s="18">
        <f t="shared" si="4"/>
        <v>0</v>
      </c>
      <c r="AB10" s="18">
        <f t="shared" si="4"/>
        <v>9.63375796178344</v>
      </c>
      <c r="AC10" s="18">
        <f t="shared" si="4"/>
        <v>3.011093502377179</v>
      </c>
      <c r="AD10" s="18">
        <f t="shared" si="4"/>
        <v>2.9166666666666665</v>
      </c>
      <c r="AE10" s="18">
        <f t="shared" si="4"/>
        <v>1.0676156583629894</v>
      </c>
      <c r="AF10" s="18">
        <f t="shared" si="4"/>
        <v>2.13903743315508</v>
      </c>
    </row>
    <row r="11" spans="1:32" s="12" customFormat="1" ht="24" customHeight="1">
      <c r="A11" s="10" t="s">
        <v>45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 t="s">
        <v>45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2" customFormat="1" ht="24" customHeight="1">
      <c r="A12" s="10" t="s">
        <v>46</v>
      </c>
      <c r="B12" s="14">
        <f>SUM(C12,AB12:AF12)</f>
        <v>7146</v>
      </c>
      <c r="C12" s="14">
        <f>SUM(D12:N12,P12:AA12)</f>
        <v>5466</v>
      </c>
      <c r="D12" s="15">
        <v>519</v>
      </c>
      <c r="E12" s="15">
        <v>65</v>
      </c>
      <c r="F12" s="15">
        <v>909</v>
      </c>
      <c r="G12" s="15">
        <v>165</v>
      </c>
      <c r="H12" s="15">
        <v>84</v>
      </c>
      <c r="I12" s="15">
        <v>456</v>
      </c>
      <c r="J12" s="15">
        <v>150</v>
      </c>
      <c r="K12" s="15">
        <v>116</v>
      </c>
      <c r="L12" s="15">
        <v>310</v>
      </c>
      <c r="M12" s="15">
        <v>181</v>
      </c>
      <c r="N12" s="15">
        <v>678</v>
      </c>
      <c r="O12" s="10" t="s">
        <v>47</v>
      </c>
      <c r="P12" s="15">
        <v>967</v>
      </c>
      <c r="Q12" s="15">
        <v>163</v>
      </c>
      <c r="R12" s="15">
        <v>19</v>
      </c>
      <c r="S12" s="15">
        <v>168</v>
      </c>
      <c r="T12" s="15">
        <v>34</v>
      </c>
      <c r="U12" s="15">
        <v>162</v>
      </c>
      <c r="V12" s="15">
        <v>43</v>
      </c>
      <c r="W12" s="15">
        <v>106</v>
      </c>
      <c r="X12" s="15">
        <v>41</v>
      </c>
      <c r="Y12" s="15">
        <v>106</v>
      </c>
      <c r="Z12" s="15">
        <v>14</v>
      </c>
      <c r="AA12" s="15">
        <v>10</v>
      </c>
      <c r="AB12" s="15">
        <v>78</v>
      </c>
      <c r="AC12" s="15">
        <v>1575</v>
      </c>
      <c r="AD12" s="15">
        <v>5</v>
      </c>
      <c r="AE12" s="15">
        <v>7</v>
      </c>
      <c r="AF12" s="15">
        <v>15</v>
      </c>
    </row>
    <row r="13" spans="1:32" s="12" customFormat="1" ht="12" customHeight="1">
      <c r="A13" s="10" t="s">
        <v>48</v>
      </c>
      <c r="B13" s="14">
        <f>SUM(C13,AB13:AF13)</f>
        <v>338</v>
      </c>
      <c r="C13" s="14">
        <f>SUM(D13:N13,P13:AA13)</f>
        <v>289</v>
      </c>
      <c r="D13" s="15">
        <v>13</v>
      </c>
      <c r="E13" s="15">
        <v>6</v>
      </c>
      <c r="F13" s="15">
        <v>35</v>
      </c>
      <c r="G13" s="15">
        <v>10</v>
      </c>
      <c r="H13" s="15">
        <v>11</v>
      </c>
      <c r="I13" s="15">
        <v>29</v>
      </c>
      <c r="J13" s="15">
        <v>12</v>
      </c>
      <c r="K13" s="15">
        <v>3</v>
      </c>
      <c r="L13" s="15">
        <v>41</v>
      </c>
      <c r="M13" s="15">
        <v>8</v>
      </c>
      <c r="N13" s="15">
        <v>43</v>
      </c>
      <c r="O13" s="10" t="s">
        <v>48</v>
      </c>
      <c r="P13" s="15">
        <v>28</v>
      </c>
      <c r="Q13" s="15">
        <v>8</v>
      </c>
      <c r="R13" s="15">
        <v>0</v>
      </c>
      <c r="S13" s="15">
        <v>20</v>
      </c>
      <c r="T13" s="15">
        <v>0</v>
      </c>
      <c r="U13" s="15">
        <v>6</v>
      </c>
      <c r="V13" s="15">
        <v>1</v>
      </c>
      <c r="W13" s="15">
        <v>7</v>
      </c>
      <c r="X13" s="15">
        <v>4</v>
      </c>
      <c r="Y13" s="15">
        <v>1</v>
      </c>
      <c r="Z13" s="15">
        <v>3</v>
      </c>
      <c r="AA13" s="15">
        <v>0</v>
      </c>
      <c r="AB13" s="15">
        <v>11</v>
      </c>
      <c r="AC13" s="15">
        <v>38</v>
      </c>
      <c r="AD13" s="15">
        <v>0</v>
      </c>
      <c r="AE13" s="15">
        <v>0</v>
      </c>
      <c r="AF13" s="15">
        <v>0</v>
      </c>
    </row>
    <row r="14" spans="1:32" s="12" customFormat="1" ht="24" customHeight="1">
      <c r="A14" s="10" t="s">
        <v>49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 t="s">
        <v>49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2" customFormat="1" ht="24" customHeight="1">
      <c r="A15" s="10" t="s">
        <v>46</v>
      </c>
      <c r="B15" s="14">
        <f>SUM(C15,AB15:AF15)</f>
        <v>4785</v>
      </c>
      <c r="C15" s="14">
        <f>SUM(D15:N15,P15:AA15)</f>
        <v>3584</v>
      </c>
      <c r="D15" s="15">
        <v>689</v>
      </c>
      <c r="E15" s="15">
        <v>138</v>
      </c>
      <c r="F15" s="15">
        <v>374</v>
      </c>
      <c r="G15" s="15">
        <v>70</v>
      </c>
      <c r="H15" s="15">
        <v>109</v>
      </c>
      <c r="I15" s="15">
        <v>340</v>
      </c>
      <c r="J15" s="15">
        <v>259</v>
      </c>
      <c r="K15" s="15">
        <v>101</v>
      </c>
      <c r="L15" s="15">
        <v>180</v>
      </c>
      <c r="M15" s="15">
        <v>57</v>
      </c>
      <c r="N15" s="15">
        <v>154</v>
      </c>
      <c r="O15" s="10" t="s">
        <v>47</v>
      </c>
      <c r="P15" s="15">
        <v>333</v>
      </c>
      <c r="Q15" s="15">
        <v>117</v>
      </c>
      <c r="R15" s="15">
        <v>18</v>
      </c>
      <c r="S15" s="15">
        <v>79</v>
      </c>
      <c r="T15" s="15">
        <v>18</v>
      </c>
      <c r="U15" s="15">
        <v>117</v>
      </c>
      <c r="V15" s="15">
        <v>74</v>
      </c>
      <c r="W15" s="15">
        <v>187</v>
      </c>
      <c r="X15" s="15">
        <v>72</v>
      </c>
      <c r="Y15" s="15">
        <v>89</v>
      </c>
      <c r="Z15" s="15">
        <v>9</v>
      </c>
      <c r="AA15" s="15">
        <v>0</v>
      </c>
      <c r="AB15" s="15">
        <v>594</v>
      </c>
      <c r="AC15" s="15">
        <v>607</v>
      </c>
      <c r="AD15" s="15">
        <v>0</v>
      </c>
      <c r="AE15" s="15">
        <v>0</v>
      </c>
      <c r="AF15" s="15">
        <v>0</v>
      </c>
    </row>
    <row r="16" spans="1:32" s="12" customFormat="1" ht="12" customHeight="1">
      <c r="A16" s="10" t="s">
        <v>48</v>
      </c>
      <c r="B16" s="14">
        <f>SUM(C16,AB16:AF16)</f>
        <v>442</v>
      </c>
      <c r="C16" s="14">
        <f>SUM(D16:N16,P16:AA16)</f>
        <v>332</v>
      </c>
      <c r="D16" s="15">
        <v>79</v>
      </c>
      <c r="E16" s="15">
        <v>15</v>
      </c>
      <c r="F16" s="15">
        <v>21</v>
      </c>
      <c r="G16" s="15">
        <v>8</v>
      </c>
      <c r="H16" s="15">
        <v>7</v>
      </c>
      <c r="I16" s="15">
        <v>25</v>
      </c>
      <c r="J16" s="15">
        <v>28</v>
      </c>
      <c r="K16" s="15">
        <v>17</v>
      </c>
      <c r="L16" s="15">
        <v>19</v>
      </c>
      <c r="M16" s="15">
        <v>7</v>
      </c>
      <c r="N16" s="15">
        <v>9</v>
      </c>
      <c r="O16" s="10" t="s">
        <v>48</v>
      </c>
      <c r="P16" s="15">
        <v>19</v>
      </c>
      <c r="Q16" s="15">
        <v>6</v>
      </c>
      <c r="R16" s="15">
        <v>2</v>
      </c>
      <c r="S16" s="15">
        <v>4</v>
      </c>
      <c r="T16" s="15">
        <v>7</v>
      </c>
      <c r="U16" s="15">
        <v>5</v>
      </c>
      <c r="V16" s="15">
        <v>14</v>
      </c>
      <c r="W16" s="15">
        <v>25</v>
      </c>
      <c r="X16" s="15">
        <v>10</v>
      </c>
      <c r="Y16" s="15">
        <v>4</v>
      </c>
      <c r="Z16" s="15">
        <v>1</v>
      </c>
      <c r="AA16" s="15">
        <v>0</v>
      </c>
      <c r="AB16" s="15">
        <v>83</v>
      </c>
      <c r="AC16" s="15">
        <v>27</v>
      </c>
      <c r="AD16" s="15">
        <v>0</v>
      </c>
      <c r="AE16" s="15">
        <v>0</v>
      </c>
      <c r="AF16" s="15">
        <v>0</v>
      </c>
    </row>
    <row r="17" spans="1:32" s="12" customFormat="1" ht="24" customHeight="1">
      <c r="A17" s="10" t="s">
        <v>50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" t="s">
        <v>50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2" customFormat="1" ht="24" customHeight="1">
      <c r="A18" s="10" t="s">
        <v>46</v>
      </c>
      <c r="B18" s="14">
        <f>SUM(C18,AB18:AF18)</f>
        <v>0</v>
      </c>
      <c r="C18" s="14">
        <f>SUM(D18:N18,P18:AA18)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0" t="s">
        <v>47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</row>
    <row r="19" spans="1:32" s="12" customFormat="1" ht="12" customHeight="1">
      <c r="A19" s="10" t="s">
        <v>48</v>
      </c>
      <c r="B19" s="14">
        <f>SUM(C19,AB19:AF19)</f>
        <v>0</v>
      </c>
      <c r="C19" s="14">
        <f>SUM(D19:N19,P19:AA19)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0" t="s">
        <v>48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</row>
    <row r="20" spans="1:32" s="12" customFormat="1" ht="24" customHeight="1">
      <c r="A20" s="10" t="s">
        <v>51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 t="s">
        <v>52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2" customFormat="1" ht="24" customHeight="1">
      <c r="A21" s="10" t="s">
        <v>46</v>
      </c>
      <c r="B21" s="14">
        <f>SUM(C21,AB21:AF21)</f>
        <v>6306</v>
      </c>
      <c r="C21" s="14">
        <f>SUM(D21:N21,P21:AA21)</f>
        <v>5199</v>
      </c>
      <c r="D21" s="15">
        <v>957</v>
      </c>
      <c r="E21" s="15">
        <v>44</v>
      </c>
      <c r="F21" s="15">
        <v>1758</v>
      </c>
      <c r="G21" s="15">
        <v>336</v>
      </c>
      <c r="H21" s="15">
        <v>165</v>
      </c>
      <c r="I21" s="15">
        <v>312</v>
      </c>
      <c r="J21" s="15">
        <v>246</v>
      </c>
      <c r="K21" s="15">
        <v>77</v>
      </c>
      <c r="L21" s="15">
        <v>169</v>
      </c>
      <c r="M21" s="15">
        <v>159</v>
      </c>
      <c r="N21" s="15">
        <v>274</v>
      </c>
      <c r="O21" s="10" t="s">
        <v>47</v>
      </c>
      <c r="P21" s="15">
        <v>227</v>
      </c>
      <c r="Q21" s="15">
        <v>60</v>
      </c>
      <c r="R21" s="15">
        <v>8</v>
      </c>
      <c r="S21" s="15">
        <v>27</v>
      </c>
      <c r="T21" s="15">
        <v>11</v>
      </c>
      <c r="U21" s="15">
        <v>56</v>
      </c>
      <c r="V21" s="15">
        <v>43</v>
      </c>
      <c r="W21" s="15">
        <v>166</v>
      </c>
      <c r="X21" s="15">
        <v>26</v>
      </c>
      <c r="Y21" s="15">
        <v>69</v>
      </c>
      <c r="Z21" s="15">
        <v>8</v>
      </c>
      <c r="AA21" s="15">
        <v>1</v>
      </c>
      <c r="AB21" s="15">
        <v>234</v>
      </c>
      <c r="AC21" s="15">
        <v>206</v>
      </c>
      <c r="AD21" s="15">
        <v>228</v>
      </c>
      <c r="AE21" s="15">
        <v>271</v>
      </c>
      <c r="AF21" s="15">
        <v>168</v>
      </c>
    </row>
    <row r="22" spans="1:32" s="12" customFormat="1" ht="12" customHeight="1">
      <c r="A22" s="10" t="s">
        <v>48</v>
      </c>
      <c r="B22" s="14">
        <f>SUM(C22,AB22:AF22)</f>
        <v>317</v>
      </c>
      <c r="C22" s="14">
        <f>SUM(D22:N22,P22:AA22)</f>
        <v>276</v>
      </c>
      <c r="D22" s="15">
        <v>56</v>
      </c>
      <c r="E22" s="15">
        <v>6</v>
      </c>
      <c r="F22" s="15">
        <v>127</v>
      </c>
      <c r="G22" s="15">
        <v>3</v>
      </c>
      <c r="H22" s="15">
        <v>4</v>
      </c>
      <c r="I22" s="15">
        <v>13</v>
      </c>
      <c r="J22" s="15">
        <v>8</v>
      </c>
      <c r="K22" s="15">
        <v>1</v>
      </c>
      <c r="L22" s="15">
        <v>6</v>
      </c>
      <c r="M22" s="15">
        <v>5</v>
      </c>
      <c r="N22" s="15">
        <v>12</v>
      </c>
      <c r="O22" s="10" t="s">
        <v>48</v>
      </c>
      <c r="P22" s="15">
        <v>13</v>
      </c>
      <c r="Q22" s="15">
        <v>4</v>
      </c>
      <c r="R22" s="15">
        <v>0</v>
      </c>
      <c r="S22" s="15">
        <v>0</v>
      </c>
      <c r="T22" s="15">
        <v>0</v>
      </c>
      <c r="U22" s="15">
        <v>9</v>
      </c>
      <c r="V22" s="15">
        <v>0</v>
      </c>
      <c r="W22" s="15">
        <v>3</v>
      </c>
      <c r="X22" s="15">
        <v>2</v>
      </c>
      <c r="Y22" s="15">
        <v>4</v>
      </c>
      <c r="Z22" s="15">
        <v>0</v>
      </c>
      <c r="AA22" s="15">
        <v>0</v>
      </c>
      <c r="AB22" s="15">
        <v>17</v>
      </c>
      <c r="AC22" s="15">
        <v>10</v>
      </c>
      <c r="AD22" s="15">
        <v>7</v>
      </c>
      <c r="AE22" s="15">
        <v>3</v>
      </c>
      <c r="AF22" s="15">
        <v>4</v>
      </c>
    </row>
    <row r="23" spans="1:32" s="12" customFormat="1" ht="24" customHeight="1">
      <c r="A23" s="10" t="s">
        <v>53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" t="s">
        <v>53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12" customFormat="1" ht="24" customHeight="1">
      <c r="A24" s="10" t="s">
        <v>46</v>
      </c>
      <c r="B24" s="14">
        <f>SUM(C24,AB24:AF24)</f>
        <v>0</v>
      </c>
      <c r="C24" s="14">
        <f>SUM(D24:N24,P24:AA24)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0" t="s">
        <v>47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</row>
    <row r="25" spans="1:32" s="12" customFormat="1" ht="12" customHeight="1">
      <c r="A25" s="10" t="s">
        <v>48</v>
      </c>
      <c r="B25" s="14">
        <f>SUM(C25,AB25:AF25)</f>
        <v>0</v>
      </c>
      <c r="C25" s="14">
        <f>SUM(D25:N25,P25:AA25)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0" t="s">
        <v>48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</row>
    <row r="26" spans="1:32" s="12" customFormat="1" ht="24" customHeight="1">
      <c r="A26" s="10" t="s">
        <v>54</v>
      </c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 t="s">
        <v>55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12" customFormat="1" ht="24" customHeight="1">
      <c r="A27" s="10" t="s">
        <v>46</v>
      </c>
      <c r="B27" s="14">
        <f>SUM(C27,AB27:AF27)</f>
        <v>439</v>
      </c>
      <c r="C27" s="14">
        <f>SUM(D27:N27,P27:AA27)</f>
        <v>150</v>
      </c>
      <c r="D27" s="15">
        <v>56</v>
      </c>
      <c r="E27" s="15">
        <v>0</v>
      </c>
      <c r="F27" s="15">
        <v>28</v>
      </c>
      <c r="G27" s="15">
        <v>0</v>
      </c>
      <c r="H27" s="15">
        <v>6</v>
      </c>
      <c r="I27" s="15">
        <v>17</v>
      </c>
      <c r="J27" s="15">
        <v>0</v>
      </c>
      <c r="K27" s="15">
        <v>2</v>
      </c>
      <c r="L27" s="15">
        <v>2</v>
      </c>
      <c r="M27" s="15">
        <v>0</v>
      </c>
      <c r="N27" s="15">
        <v>0</v>
      </c>
      <c r="O27" s="10" t="s">
        <v>47</v>
      </c>
      <c r="P27" s="15">
        <v>0</v>
      </c>
      <c r="Q27" s="15">
        <v>0</v>
      </c>
      <c r="R27" s="15">
        <v>0</v>
      </c>
      <c r="S27" s="15">
        <v>4</v>
      </c>
      <c r="T27" s="15">
        <v>0</v>
      </c>
      <c r="U27" s="15">
        <v>2</v>
      </c>
      <c r="V27" s="15">
        <v>11</v>
      </c>
      <c r="W27" s="15">
        <v>12</v>
      </c>
      <c r="X27" s="15">
        <v>1</v>
      </c>
      <c r="Y27" s="15">
        <v>9</v>
      </c>
      <c r="Z27" s="15">
        <v>0</v>
      </c>
      <c r="AA27" s="15">
        <v>0</v>
      </c>
      <c r="AB27" s="15">
        <v>229</v>
      </c>
      <c r="AC27" s="15">
        <v>60</v>
      </c>
      <c r="AD27" s="15">
        <v>0</v>
      </c>
      <c r="AE27" s="15">
        <v>0</v>
      </c>
      <c r="AF27" s="15">
        <v>0</v>
      </c>
    </row>
    <row r="28" spans="1:32" s="12" customFormat="1" ht="12" customHeight="1" thickBot="1">
      <c r="A28" s="19" t="s">
        <v>48</v>
      </c>
      <c r="B28" s="14">
        <f>SUM(C28,AB28:AF28)</f>
        <v>17</v>
      </c>
      <c r="C28" s="14">
        <f>SUM(D28:N28,P28:AA28)</f>
        <v>6</v>
      </c>
      <c r="D28" s="15">
        <v>2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0" t="s">
        <v>48</v>
      </c>
      <c r="P28" s="15">
        <v>1</v>
      </c>
      <c r="Q28" s="15">
        <v>1</v>
      </c>
      <c r="R28" s="15">
        <v>0</v>
      </c>
      <c r="S28" s="15">
        <v>1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10</v>
      </c>
      <c r="AC28" s="15">
        <v>1</v>
      </c>
      <c r="AD28" s="15">
        <v>0</v>
      </c>
      <c r="AE28" s="15">
        <v>0</v>
      </c>
      <c r="AF28" s="15">
        <v>0</v>
      </c>
    </row>
    <row r="29" spans="1:32" s="12" customFormat="1" ht="23.25" customHeight="1">
      <c r="A29" s="86" t="s">
        <v>56</v>
      </c>
      <c r="B29" s="86"/>
      <c r="C29" s="86"/>
      <c r="D29" s="86"/>
      <c r="E29" s="86"/>
      <c r="F29" s="86"/>
      <c r="G29" s="8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="12" customFormat="1" ht="53.25" customHeight="1">
      <c r="A30" s="21"/>
    </row>
    <row r="31" spans="1:32" s="12" customFormat="1" ht="12" customHeight="1">
      <c r="A31" s="94" t="s">
        <v>315</v>
      </c>
      <c r="B31" s="95"/>
      <c r="C31" s="95"/>
      <c r="D31" s="95"/>
      <c r="E31" s="95"/>
      <c r="F31" s="95"/>
      <c r="G31" s="95"/>
      <c r="H31" s="94" t="s">
        <v>316</v>
      </c>
      <c r="I31" s="95"/>
      <c r="J31" s="95"/>
      <c r="K31" s="95"/>
      <c r="L31" s="95"/>
      <c r="M31" s="95"/>
      <c r="N31" s="95"/>
      <c r="O31" s="94" t="s">
        <v>317</v>
      </c>
      <c r="P31" s="95"/>
      <c r="Q31" s="95"/>
      <c r="R31" s="95"/>
      <c r="S31" s="95"/>
      <c r="T31" s="95"/>
      <c r="U31" s="95"/>
      <c r="V31" s="95"/>
      <c r="W31" s="94" t="s">
        <v>318</v>
      </c>
      <c r="X31" s="94"/>
      <c r="Y31" s="94"/>
      <c r="Z31" s="94"/>
      <c r="AA31" s="94"/>
      <c r="AB31" s="94"/>
      <c r="AC31" s="94"/>
      <c r="AD31" s="94"/>
      <c r="AE31" s="94"/>
      <c r="AF31" s="94"/>
    </row>
  </sheetData>
  <mergeCells count="25">
    <mergeCell ref="A1:G1"/>
    <mergeCell ref="H1:N1"/>
    <mergeCell ref="W31:AF31"/>
    <mergeCell ref="W3:AA3"/>
    <mergeCell ref="A2:G2"/>
    <mergeCell ref="H2:M2"/>
    <mergeCell ref="O2:V2"/>
    <mergeCell ref="A3:A4"/>
    <mergeCell ref="B3:B4"/>
    <mergeCell ref="C3:G3"/>
    <mergeCell ref="P3:V3"/>
    <mergeCell ref="H3:N3"/>
    <mergeCell ref="A29:G29"/>
    <mergeCell ref="A31:G31"/>
    <mergeCell ref="H31:N31"/>
    <mergeCell ref="AB3:AB4"/>
    <mergeCell ref="O31:V31"/>
    <mergeCell ref="W1:AF1"/>
    <mergeCell ref="W2:AD2"/>
    <mergeCell ref="O1:V1"/>
    <mergeCell ref="AF3:AF4"/>
    <mergeCell ref="AC3:AC4"/>
    <mergeCell ref="AD3:AD4"/>
    <mergeCell ref="AE3:AE4"/>
    <mergeCell ref="O3:O4"/>
  </mergeCells>
  <dataValidations count="1">
    <dataValidation type="whole" allowBlank="1" showInputMessage="1" showErrorMessage="1" errorTitle="嘿嘿！你粉混喔" error="數字必須素整數而且不得小於 0 也應該不會大於 50000000 吧" sqref="D21:N22 D24:N25 D18:N19 D15:N16 D12:N13 P24:AF25 D27:N28 P12:AF13 P15:AF16 P18:AF19 P21:AF22 P27:AF28">
      <formula1>0</formula1>
      <formula2>50000000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3" customWidth="1"/>
    <col min="2" max="2" width="9.875" style="23" customWidth="1"/>
    <col min="3" max="3" width="8.875" style="23" customWidth="1"/>
    <col min="4" max="4" width="9.25390625" style="23" customWidth="1"/>
    <col min="5" max="7" width="8.50390625" style="23" customWidth="1"/>
    <col min="8" max="8" width="8.125" style="23" customWidth="1"/>
    <col min="9" max="15" width="11.375" style="23" customWidth="1"/>
    <col min="16" max="16" width="18.625" style="23" customWidth="1"/>
    <col min="17" max="17" width="8.875" style="23" customWidth="1"/>
    <col min="18" max="19" width="8.75390625" style="23" customWidth="1"/>
    <col min="20" max="23" width="8.625" style="23" customWidth="1"/>
    <col min="24" max="28" width="8.00390625" style="23" customWidth="1"/>
    <col min="29" max="29" width="9.00390625" style="23" customWidth="1"/>
    <col min="30" max="30" width="8.75390625" style="23" customWidth="1"/>
    <col min="31" max="33" width="8.00390625" style="23" customWidth="1"/>
    <col min="34" max="16384" width="9.00390625" style="23" customWidth="1"/>
  </cols>
  <sheetData>
    <row r="1" spans="1:33" s="2" customFormat="1" ht="48" customHeight="1">
      <c r="A1" s="82" t="s">
        <v>152</v>
      </c>
      <c r="B1" s="82"/>
      <c r="C1" s="82"/>
      <c r="D1" s="82"/>
      <c r="E1" s="82"/>
      <c r="F1" s="82"/>
      <c r="G1" s="82"/>
      <c r="H1" s="82"/>
      <c r="I1" s="1" t="s">
        <v>122</v>
      </c>
      <c r="J1" s="1"/>
      <c r="K1" s="1"/>
      <c r="L1" s="1"/>
      <c r="M1" s="1"/>
      <c r="N1" s="1"/>
      <c r="O1" s="1"/>
      <c r="P1" s="82" t="s">
        <v>152</v>
      </c>
      <c r="Q1" s="82"/>
      <c r="R1" s="82"/>
      <c r="S1" s="82"/>
      <c r="T1" s="82"/>
      <c r="U1" s="82"/>
      <c r="V1" s="82"/>
      <c r="W1" s="82"/>
      <c r="X1" s="1" t="s">
        <v>132</v>
      </c>
      <c r="Y1" s="1"/>
      <c r="Z1" s="1"/>
      <c r="AA1" s="1"/>
      <c r="AB1" s="1"/>
      <c r="AC1" s="1"/>
      <c r="AD1" s="1"/>
      <c r="AE1" s="1"/>
      <c r="AF1" s="1"/>
      <c r="AG1" s="1"/>
    </row>
    <row r="2" spans="1:33" s="4" customFormat="1" ht="12.75" customHeight="1" thickBot="1">
      <c r="A2" s="109" t="s">
        <v>2</v>
      </c>
      <c r="B2" s="109"/>
      <c r="C2" s="109"/>
      <c r="D2" s="109"/>
      <c r="E2" s="109"/>
      <c r="F2" s="109"/>
      <c r="G2" s="109"/>
      <c r="H2" s="109"/>
      <c r="I2" s="29" t="s">
        <v>100</v>
      </c>
      <c r="J2" s="29"/>
      <c r="K2" s="29"/>
      <c r="L2" s="29"/>
      <c r="M2" s="29"/>
      <c r="N2" s="29"/>
      <c r="O2" s="3" t="s">
        <v>60</v>
      </c>
      <c r="P2" s="109" t="s">
        <v>2</v>
      </c>
      <c r="Q2" s="109"/>
      <c r="R2" s="109"/>
      <c r="S2" s="109"/>
      <c r="T2" s="109"/>
      <c r="U2" s="109"/>
      <c r="V2" s="109"/>
      <c r="W2" s="109"/>
      <c r="X2" s="29" t="s">
        <v>100</v>
      </c>
      <c r="Y2" s="29"/>
      <c r="Z2" s="29"/>
      <c r="AA2" s="29"/>
      <c r="AB2" s="29"/>
      <c r="AC2" s="29"/>
      <c r="AD2" s="29"/>
      <c r="AE2" s="29"/>
      <c r="AF2" s="29"/>
      <c r="AG2" s="3" t="s">
        <v>60</v>
      </c>
    </row>
    <row r="3" spans="1:33" s="6" customFormat="1" ht="24" customHeight="1">
      <c r="A3" s="68" t="s">
        <v>68</v>
      </c>
      <c r="B3" s="108" t="s">
        <v>69</v>
      </c>
      <c r="C3" s="66" t="s">
        <v>70</v>
      </c>
      <c r="D3" s="106" t="s">
        <v>5</v>
      </c>
      <c r="E3" s="64"/>
      <c r="F3" s="64"/>
      <c r="G3" s="64"/>
      <c r="H3" s="64"/>
      <c r="I3" s="63" t="s">
        <v>280</v>
      </c>
      <c r="J3" s="5"/>
      <c r="K3" s="5"/>
      <c r="L3" s="5"/>
      <c r="M3" s="5"/>
      <c r="N3" s="5"/>
      <c r="O3" s="5"/>
      <c r="P3" s="68" t="s">
        <v>71</v>
      </c>
      <c r="Q3" s="70" t="s">
        <v>283</v>
      </c>
      <c r="R3" s="64"/>
      <c r="S3" s="64"/>
      <c r="T3" s="64"/>
      <c r="U3" s="64"/>
      <c r="V3" s="64"/>
      <c r="W3" s="64"/>
      <c r="X3" s="99" t="s">
        <v>284</v>
      </c>
      <c r="Y3" s="100"/>
      <c r="Z3" s="100"/>
      <c r="AA3" s="100"/>
      <c r="AB3" s="101"/>
      <c r="AC3" s="92" t="s">
        <v>72</v>
      </c>
      <c r="AD3" s="92" t="s">
        <v>73</v>
      </c>
      <c r="AE3" s="66" t="s">
        <v>74</v>
      </c>
      <c r="AF3" s="66" t="s">
        <v>75</v>
      </c>
      <c r="AG3" s="97" t="s">
        <v>104</v>
      </c>
    </row>
    <row r="4" spans="1:33" s="6" customFormat="1" ht="48" customHeight="1" thickBot="1">
      <c r="A4" s="69"/>
      <c r="B4" s="105"/>
      <c r="C4" s="93"/>
      <c r="D4" s="7" t="s">
        <v>12</v>
      </c>
      <c r="E4" s="8" t="s">
        <v>76</v>
      </c>
      <c r="F4" s="8" t="s">
        <v>77</v>
      </c>
      <c r="G4" s="8" t="s">
        <v>78</v>
      </c>
      <c r="H4" s="8" t="s">
        <v>79</v>
      </c>
      <c r="I4" s="7" t="s">
        <v>80</v>
      </c>
      <c r="J4" s="8" t="s">
        <v>81</v>
      </c>
      <c r="K4" s="8" t="s">
        <v>82</v>
      </c>
      <c r="L4" s="8" t="s">
        <v>83</v>
      </c>
      <c r="M4" s="8" t="s">
        <v>84</v>
      </c>
      <c r="N4" s="8" t="s">
        <v>85</v>
      </c>
      <c r="O4" s="8" t="s">
        <v>105</v>
      </c>
      <c r="P4" s="69"/>
      <c r="Q4" s="7" t="s">
        <v>106</v>
      </c>
      <c r="R4" s="8" t="s">
        <v>107</v>
      </c>
      <c r="S4" s="8" t="s">
        <v>86</v>
      </c>
      <c r="T4" s="8" t="s">
        <v>87</v>
      </c>
      <c r="U4" s="8" t="s">
        <v>88</v>
      </c>
      <c r="V4" s="8" t="s">
        <v>89</v>
      </c>
      <c r="W4" s="8" t="s">
        <v>101</v>
      </c>
      <c r="X4" s="7" t="s">
        <v>90</v>
      </c>
      <c r="Y4" s="9" t="s">
        <v>91</v>
      </c>
      <c r="Z4" s="9" t="s">
        <v>92</v>
      </c>
      <c r="AA4" s="9" t="s">
        <v>102</v>
      </c>
      <c r="AB4" s="9" t="s">
        <v>103</v>
      </c>
      <c r="AC4" s="93"/>
      <c r="AD4" s="93"/>
      <c r="AE4" s="93"/>
      <c r="AF4" s="93"/>
      <c r="AG4" s="65"/>
    </row>
    <row r="5" spans="1:33" s="12" customFormat="1" ht="46.5" customHeight="1">
      <c r="A5" s="10" t="s">
        <v>144</v>
      </c>
      <c r="B5" s="25">
        <f>SUM(B7:B12)</f>
        <v>29732</v>
      </c>
      <c r="C5" s="26"/>
      <c r="D5" s="25">
        <f aca="true" t="shared" si="0" ref="D5:O5">SUM(D7:D12)</f>
        <v>23749</v>
      </c>
      <c r="E5" s="25">
        <f t="shared" si="0"/>
        <v>3033</v>
      </c>
      <c r="F5" s="25">
        <f t="shared" si="0"/>
        <v>418</v>
      </c>
      <c r="G5" s="25">
        <f t="shared" si="0"/>
        <v>4332</v>
      </c>
      <c r="H5" s="25">
        <f t="shared" si="0"/>
        <v>1002</v>
      </c>
      <c r="I5" s="25">
        <f t="shared" si="0"/>
        <v>726</v>
      </c>
      <c r="J5" s="25">
        <f t="shared" si="0"/>
        <v>1992</v>
      </c>
      <c r="K5" s="25">
        <f t="shared" si="0"/>
        <v>1348</v>
      </c>
      <c r="L5" s="25">
        <f t="shared" si="0"/>
        <v>487</v>
      </c>
      <c r="M5" s="25">
        <f t="shared" si="0"/>
        <v>1232</v>
      </c>
      <c r="N5" s="25">
        <f t="shared" si="0"/>
        <v>628</v>
      </c>
      <c r="O5" s="25">
        <f t="shared" si="0"/>
        <v>1935</v>
      </c>
      <c r="P5" s="10" t="s">
        <v>144</v>
      </c>
      <c r="Q5" s="25">
        <f aca="true" t="shared" si="1" ref="Q5:AG5">SUM(Q7:Q12)</f>
        <v>2789</v>
      </c>
      <c r="R5" s="25">
        <f t="shared" si="1"/>
        <v>643</v>
      </c>
      <c r="S5" s="25">
        <f t="shared" si="1"/>
        <v>107</v>
      </c>
      <c r="T5" s="25">
        <f t="shared" si="1"/>
        <v>416</v>
      </c>
      <c r="U5" s="25">
        <f t="shared" si="1"/>
        <v>85</v>
      </c>
      <c r="V5" s="25">
        <f t="shared" si="1"/>
        <v>447</v>
      </c>
      <c r="W5" s="25">
        <f t="shared" si="1"/>
        <v>358</v>
      </c>
      <c r="X5" s="25">
        <f t="shared" si="1"/>
        <v>964</v>
      </c>
      <c r="Y5" s="25">
        <f t="shared" si="1"/>
        <v>255</v>
      </c>
      <c r="Z5" s="25">
        <f t="shared" si="1"/>
        <v>487</v>
      </c>
      <c r="AA5" s="25">
        <f t="shared" si="1"/>
        <v>42</v>
      </c>
      <c r="AB5" s="25">
        <f t="shared" si="1"/>
        <v>23</v>
      </c>
      <c r="AC5" s="25">
        <f t="shared" si="1"/>
        <v>1612</v>
      </c>
      <c r="AD5" s="25">
        <f t="shared" si="1"/>
        <v>3533</v>
      </c>
      <c r="AE5" s="25">
        <f t="shared" si="1"/>
        <v>259</v>
      </c>
      <c r="AF5" s="25">
        <f t="shared" si="1"/>
        <v>295</v>
      </c>
      <c r="AG5" s="25">
        <f t="shared" si="1"/>
        <v>284</v>
      </c>
    </row>
    <row r="6" spans="1:33" s="12" customFormat="1" ht="46.5" customHeight="1">
      <c r="A6" s="10" t="s">
        <v>145</v>
      </c>
      <c r="B6" s="11"/>
      <c r="C6" s="17">
        <f>SUM(C7:C12)</f>
        <v>100</v>
      </c>
      <c r="D6" s="17">
        <f>IF(D5&gt;$B$5,999,IF($B$5=0,0,D5/$B$5*100))</f>
        <v>79.87690030943092</v>
      </c>
      <c r="E6" s="17">
        <f aca="true" t="shared" si="2" ref="E6:O6">IF(E5&gt;$B$5,999,IF($B$5=0,0,E5/$B$5*100))</f>
        <v>10.201130095519979</v>
      </c>
      <c r="F6" s="17">
        <f t="shared" si="2"/>
        <v>1.405892640925602</v>
      </c>
      <c r="G6" s="17">
        <f t="shared" si="2"/>
        <v>14.570160096865331</v>
      </c>
      <c r="H6" s="17">
        <f t="shared" si="2"/>
        <v>3.3701062827929507</v>
      </c>
      <c r="I6" s="17">
        <f t="shared" si="2"/>
        <v>2.4418135342392033</v>
      </c>
      <c r="J6" s="17">
        <f t="shared" si="2"/>
        <v>6.699852011300955</v>
      </c>
      <c r="K6" s="17">
        <f t="shared" si="2"/>
        <v>4.53383559800888</v>
      </c>
      <c r="L6" s="17">
        <f t="shared" si="2"/>
        <v>1.6379658280640388</v>
      </c>
      <c r="M6" s="17">
        <f t="shared" si="2"/>
        <v>4.143683573254406</v>
      </c>
      <c r="N6" s="17">
        <f t="shared" si="2"/>
        <v>2.1122023409121486</v>
      </c>
      <c r="O6" s="17">
        <f t="shared" si="2"/>
        <v>6.5081393784474635</v>
      </c>
      <c r="P6" s="10" t="s">
        <v>145</v>
      </c>
      <c r="Q6" s="17">
        <f aca="true" t="shared" si="3" ref="Q6:AG6">IF(Q5&gt;$B$5,999,IF($B$5=0,0,Q5/$B$5*100))</f>
        <v>9.380465491726087</v>
      </c>
      <c r="R6" s="17">
        <f t="shared" si="3"/>
        <v>2.16265303376833</v>
      </c>
      <c r="S6" s="17">
        <f t="shared" si="3"/>
        <v>0.35988160904076416</v>
      </c>
      <c r="T6" s="17">
        <f t="shared" si="3"/>
        <v>1.3991658818781112</v>
      </c>
      <c r="U6" s="17">
        <f t="shared" si="3"/>
        <v>0.285887259518364</v>
      </c>
      <c r="V6" s="17">
        <f t="shared" si="3"/>
        <v>1.5034306471142205</v>
      </c>
      <c r="W6" s="17">
        <f t="shared" si="3"/>
        <v>1.2040898695008744</v>
      </c>
      <c r="X6" s="17">
        <f t="shared" si="3"/>
        <v>3.242297860890623</v>
      </c>
      <c r="Y6" s="17">
        <f t="shared" si="3"/>
        <v>0.8576617785550921</v>
      </c>
      <c r="Z6" s="17">
        <f t="shared" si="3"/>
        <v>1.6379658280640388</v>
      </c>
      <c r="AA6" s="17">
        <f t="shared" si="3"/>
        <v>0.1412619399973093</v>
      </c>
      <c r="AB6" s="17">
        <f t="shared" si="3"/>
        <v>0.07735772904614557</v>
      </c>
      <c r="AC6" s="17">
        <f t="shared" si="3"/>
        <v>5.421767792277681</v>
      </c>
      <c r="AD6" s="17">
        <f t="shared" si="3"/>
        <v>11.882819857392708</v>
      </c>
      <c r="AE6" s="17">
        <f t="shared" si="3"/>
        <v>0.871115296650074</v>
      </c>
      <c r="AF6" s="17">
        <f t="shared" si="3"/>
        <v>0.9921969595049105</v>
      </c>
      <c r="AG6" s="17">
        <f t="shared" si="3"/>
        <v>0.9551997847437105</v>
      </c>
    </row>
    <row r="7" spans="1:33" s="12" customFormat="1" ht="49.5" customHeight="1">
      <c r="A7" s="10" t="s">
        <v>149</v>
      </c>
      <c r="B7" s="25">
        <f aca="true" t="shared" si="4" ref="B7:B12">SUM(D7,AC7:AG7)</f>
        <v>13305</v>
      </c>
      <c r="C7" s="17">
        <f aca="true" t="shared" si="5" ref="C7:C12">B7/$B$5*100</f>
        <v>44.74976456343334</v>
      </c>
      <c r="D7" s="25">
        <f aca="true" t="shared" si="6" ref="D7:D12">SUM(E7:O7,Q7:AB7)</f>
        <v>10596</v>
      </c>
      <c r="E7" s="25">
        <v>822</v>
      </c>
      <c r="F7" s="25">
        <v>165</v>
      </c>
      <c r="G7" s="25">
        <v>1747</v>
      </c>
      <c r="H7" s="25">
        <v>393</v>
      </c>
      <c r="I7" s="25">
        <v>265</v>
      </c>
      <c r="J7" s="25">
        <v>846</v>
      </c>
      <c r="K7" s="25">
        <v>441</v>
      </c>
      <c r="L7" s="25">
        <v>173</v>
      </c>
      <c r="M7" s="25">
        <v>630</v>
      </c>
      <c r="N7" s="25">
        <v>328</v>
      </c>
      <c r="O7" s="25">
        <v>1309</v>
      </c>
      <c r="P7" s="10" t="s">
        <v>149</v>
      </c>
      <c r="Q7" s="25">
        <v>1877</v>
      </c>
      <c r="R7" s="25">
        <v>365</v>
      </c>
      <c r="S7" s="25">
        <v>43</v>
      </c>
      <c r="T7" s="25">
        <v>268</v>
      </c>
      <c r="U7" s="25">
        <v>46</v>
      </c>
      <c r="V7" s="25">
        <v>230</v>
      </c>
      <c r="W7" s="25">
        <v>77</v>
      </c>
      <c r="X7" s="25">
        <v>267</v>
      </c>
      <c r="Y7" s="25">
        <v>55</v>
      </c>
      <c r="Z7" s="25">
        <v>225</v>
      </c>
      <c r="AA7" s="25">
        <v>11</v>
      </c>
      <c r="AB7" s="25">
        <v>13</v>
      </c>
      <c r="AC7" s="25">
        <v>232</v>
      </c>
      <c r="AD7" s="25">
        <v>2401</v>
      </c>
      <c r="AE7" s="25">
        <v>9</v>
      </c>
      <c r="AF7" s="25">
        <v>27</v>
      </c>
      <c r="AG7" s="25">
        <v>40</v>
      </c>
    </row>
    <row r="8" spans="1:33" s="12" customFormat="1" ht="49.5" customHeight="1">
      <c r="A8" s="10" t="s">
        <v>150</v>
      </c>
      <c r="B8" s="25">
        <f t="shared" si="4"/>
        <v>8853</v>
      </c>
      <c r="C8" s="17">
        <f t="shared" si="5"/>
        <v>29.775998923718554</v>
      </c>
      <c r="D8" s="25">
        <f t="shared" si="6"/>
        <v>7172</v>
      </c>
      <c r="E8" s="25">
        <v>1113</v>
      </c>
      <c r="F8" s="25">
        <v>199</v>
      </c>
      <c r="G8" s="25">
        <v>617</v>
      </c>
      <c r="H8" s="25">
        <v>217</v>
      </c>
      <c r="I8" s="25">
        <v>278</v>
      </c>
      <c r="J8" s="25">
        <v>748</v>
      </c>
      <c r="K8" s="25">
        <v>621</v>
      </c>
      <c r="L8" s="25">
        <v>227</v>
      </c>
      <c r="M8" s="25">
        <v>422</v>
      </c>
      <c r="N8" s="25">
        <v>136</v>
      </c>
      <c r="O8" s="25">
        <v>331</v>
      </c>
      <c r="P8" s="10" t="s">
        <v>150</v>
      </c>
      <c r="Q8" s="25">
        <v>672</v>
      </c>
      <c r="R8" s="25">
        <v>209</v>
      </c>
      <c r="S8" s="25">
        <v>53</v>
      </c>
      <c r="T8" s="25">
        <v>117</v>
      </c>
      <c r="U8" s="25">
        <v>28</v>
      </c>
      <c r="V8" s="25">
        <v>153</v>
      </c>
      <c r="W8" s="25">
        <v>189</v>
      </c>
      <c r="X8" s="25">
        <v>450</v>
      </c>
      <c r="Y8" s="25">
        <v>180</v>
      </c>
      <c r="Z8" s="25">
        <v>181</v>
      </c>
      <c r="AA8" s="25">
        <v>22</v>
      </c>
      <c r="AB8" s="25">
        <v>9</v>
      </c>
      <c r="AC8" s="25">
        <v>831</v>
      </c>
      <c r="AD8" s="25">
        <v>848</v>
      </c>
      <c r="AE8" s="25">
        <v>1</v>
      </c>
      <c r="AF8" s="25">
        <v>0</v>
      </c>
      <c r="AG8" s="25">
        <v>1</v>
      </c>
    </row>
    <row r="9" spans="1:33" s="12" customFormat="1" ht="49.5" customHeight="1">
      <c r="A9" s="10" t="s">
        <v>151</v>
      </c>
      <c r="B9" s="25">
        <f t="shared" si="4"/>
        <v>8</v>
      </c>
      <c r="C9" s="17">
        <f t="shared" si="5"/>
        <v>0.02690703618996368</v>
      </c>
      <c r="D9" s="25">
        <f t="shared" si="6"/>
        <v>1</v>
      </c>
      <c r="E9" s="25">
        <v>1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10" t="s">
        <v>151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7</v>
      </c>
      <c r="AD9" s="25">
        <v>0</v>
      </c>
      <c r="AE9" s="25">
        <v>0</v>
      </c>
      <c r="AF9" s="25">
        <v>0</v>
      </c>
      <c r="AG9" s="25">
        <v>0</v>
      </c>
    </row>
    <row r="10" spans="1:33" s="12" customFormat="1" ht="49.5" customHeight="1">
      <c r="A10" s="10" t="s">
        <v>148</v>
      </c>
      <c r="B10" s="25">
        <f t="shared" si="4"/>
        <v>6977</v>
      </c>
      <c r="C10" s="17">
        <f t="shared" si="5"/>
        <v>23.46629893717207</v>
      </c>
      <c r="D10" s="25">
        <f t="shared" si="6"/>
        <v>5763</v>
      </c>
      <c r="E10" s="25">
        <v>1026</v>
      </c>
      <c r="F10" s="25">
        <v>54</v>
      </c>
      <c r="G10" s="25">
        <v>1928</v>
      </c>
      <c r="H10" s="25">
        <v>383</v>
      </c>
      <c r="I10" s="25">
        <v>177</v>
      </c>
      <c r="J10" s="25">
        <v>374</v>
      </c>
      <c r="K10" s="25">
        <v>284</v>
      </c>
      <c r="L10" s="25">
        <v>86</v>
      </c>
      <c r="M10" s="25">
        <v>178</v>
      </c>
      <c r="N10" s="25">
        <v>163</v>
      </c>
      <c r="O10" s="25">
        <v>294</v>
      </c>
      <c r="P10" s="10" t="s">
        <v>148</v>
      </c>
      <c r="Q10" s="25">
        <v>238</v>
      </c>
      <c r="R10" s="25">
        <v>67</v>
      </c>
      <c r="S10" s="25">
        <v>11</v>
      </c>
      <c r="T10" s="25">
        <v>27</v>
      </c>
      <c r="U10" s="25">
        <v>11</v>
      </c>
      <c r="V10" s="25">
        <v>62</v>
      </c>
      <c r="W10" s="25">
        <v>75</v>
      </c>
      <c r="X10" s="25">
        <v>224</v>
      </c>
      <c r="Y10" s="25">
        <v>19</v>
      </c>
      <c r="Z10" s="25">
        <v>72</v>
      </c>
      <c r="AA10" s="25">
        <v>9</v>
      </c>
      <c r="AB10" s="25">
        <v>1</v>
      </c>
      <c r="AC10" s="25">
        <v>244</v>
      </c>
      <c r="AD10" s="25">
        <v>213</v>
      </c>
      <c r="AE10" s="25">
        <v>249</v>
      </c>
      <c r="AF10" s="25">
        <v>265</v>
      </c>
      <c r="AG10" s="25">
        <v>243</v>
      </c>
    </row>
    <row r="11" spans="1:33" s="12" customFormat="1" ht="49.5" customHeight="1">
      <c r="A11" s="10" t="s">
        <v>147</v>
      </c>
      <c r="B11" s="25">
        <f t="shared" si="4"/>
        <v>53</v>
      </c>
      <c r="C11" s="17">
        <f t="shared" si="5"/>
        <v>0.17825911475850936</v>
      </c>
      <c r="D11" s="25">
        <f t="shared" si="6"/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10" t="s">
        <v>147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53</v>
      </c>
      <c r="AD11" s="25">
        <v>0</v>
      </c>
      <c r="AE11" s="25">
        <v>0</v>
      </c>
      <c r="AF11" s="25">
        <v>0</v>
      </c>
      <c r="AG11" s="25">
        <v>0</v>
      </c>
    </row>
    <row r="12" spans="1:33" s="12" customFormat="1" ht="49.5" customHeight="1" thickBot="1">
      <c r="A12" s="10" t="s">
        <v>146</v>
      </c>
      <c r="B12" s="25">
        <f t="shared" si="4"/>
        <v>536</v>
      </c>
      <c r="C12" s="17">
        <f t="shared" si="5"/>
        <v>1.8027714247275661</v>
      </c>
      <c r="D12" s="25">
        <f t="shared" si="6"/>
        <v>217</v>
      </c>
      <c r="E12" s="25">
        <v>71</v>
      </c>
      <c r="F12" s="25">
        <v>0</v>
      </c>
      <c r="G12" s="25">
        <v>40</v>
      </c>
      <c r="H12" s="25">
        <v>9</v>
      </c>
      <c r="I12" s="25">
        <v>6</v>
      </c>
      <c r="J12" s="25">
        <v>24</v>
      </c>
      <c r="K12" s="25">
        <v>2</v>
      </c>
      <c r="L12" s="25">
        <v>1</v>
      </c>
      <c r="M12" s="25">
        <v>2</v>
      </c>
      <c r="N12" s="25">
        <v>1</v>
      </c>
      <c r="O12" s="25">
        <v>1</v>
      </c>
      <c r="P12" s="10" t="s">
        <v>146</v>
      </c>
      <c r="Q12" s="25">
        <v>2</v>
      </c>
      <c r="R12" s="25">
        <v>2</v>
      </c>
      <c r="S12" s="25">
        <v>0</v>
      </c>
      <c r="T12" s="25">
        <v>4</v>
      </c>
      <c r="U12" s="25">
        <v>0</v>
      </c>
      <c r="V12" s="25">
        <v>2</v>
      </c>
      <c r="W12" s="25">
        <v>17</v>
      </c>
      <c r="X12" s="25">
        <v>23</v>
      </c>
      <c r="Y12" s="25">
        <v>1</v>
      </c>
      <c r="Z12" s="25">
        <v>9</v>
      </c>
      <c r="AA12" s="25">
        <v>0</v>
      </c>
      <c r="AB12" s="25">
        <v>0</v>
      </c>
      <c r="AC12" s="25">
        <v>245</v>
      </c>
      <c r="AD12" s="25">
        <v>71</v>
      </c>
      <c r="AE12" s="25">
        <v>0</v>
      </c>
      <c r="AF12" s="25">
        <v>3</v>
      </c>
      <c r="AG12" s="25">
        <v>0</v>
      </c>
    </row>
    <row r="13" spans="1:33" s="4" customFormat="1" ht="22.5" customHeight="1">
      <c r="A13" s="107" t="s">
        <v>131</v>
      </c>
      <c r="B13" s="107"/>
      <c r="C13" s="107"/>
      <c r="D13" s="107"/>
      <c r="E13" s="107"/>
      <c r="F13" s="107"/>
      <c r="G13" s="107"/>
      <c r="H13" s="107"/>
      <c r="I13" s="27"/>
      <c r="J13" s="27"/>
      <c r="K13" s="27"/>
      <c r="L13" s="27"/>
      <c r="M13" s="27"/>
      <c r="N13" s="27"/>
      <c r="O13" s="27"/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="12" customFormat="1" ht="144" customHeight="1">
      <c r="A14" s="12" t="s">
        <v>99</v>
      </c>
    </row>
    <row r="15" spans="1:33" s="12" customFormat="1" ht="11.25" customHeight="1">
      <c r="A15" s="94" t="s">
        <v>319</v>
      </c>
      <c r="B15" s="95"/>
      <c r="C15" s="95"/>
      <c r="D15" s="95"/>
      <c r="E15" s="95"/>
      <c r="F15" s="95"/>
      <c r="G15" s="95"/>
      <c r="H15" s="95"/>
      <c r="I15" s="95" t="s">
        <v>320</v>
      </c>
      <c r="J15" s="95"/>
      <c r="K15" s="95"/>
      <c r="L15" s="95"/>
      <c r="M15" s="95"/>
      <c r="N15" s="95"/>
      <c r="O15" s="95"/>
      <c r="P15" s="95" t="s">
        <v>321</v>
      </c>
      <c r="Q15" s="95"/>
      <c r="R15" s="95"/>
      <c r="S15" s="95"/>
      <c r="T15" s="95"/>
      <c r="U15" s="95"/>
      <c r="V15" s="95"/>
      <c r="W15" s="95"/>
      <c r="X15" s="95" t="s">
        <v>322</v>
      </c>
      <c r="Y15" s="95"/>
      <c r="Z15" s="95"/>
      <c r="AA15" s="95"/>
      <c r="AB15" s="95"/>
      <c r="AC15" s="95"/>
      <c r="AD15" s="95"/>
      <c r="AE15" s="95"/>
      <c r="AF15" s="95"/>
      <c r="AG15" s="95"/>
    </row>
  </sheetData>
  <mergeCells count="21">
    <mergeCell ref="A15:H15"/>
    <mergeCell ref="I15:O15"/>
    <mergeCell ref="P15:W15"/>
    <mergeCell ref="X15:AG15"/>
    <mergeCell ref="C3:C4"/>
    <mergeCell ref="P3:P4"/>
    <mergeCell ref="A1:H1"/>
    <mergeCell ref="A2:H2"/>
    <mergeCell ref="P2:W2"/>
    <mergeCell ref="D3:H3"/>
    <mergeCell ref="Q3:W3"/>
    <mergeCell ref="X3:AB3"/>
    <mergeCell ref="AG3:AG4"/>
    <mergeCell ref="A13:H13"/>
    <mergeCell ref="P1:W1"/>
    <mergeCell ref="AC3:AC4"/>
    <mergeCell ref="AD3:AD4"/>
    <mergeCell ref="AE3:AE4"/>
    <mergeCell ref="AF3:AF4"/>
    <mergeCell ref="A3:A4"/>
    <mergeCell ref="B3:B4"/>
  </mergeCells>
  <dataValidations count="1">
    <dataValidation type="whole" allowBlank="1" showInputMessage="1" showErrorMessage="1" errorTitle="嘿嘿！你粉混喔" error="數字必須素整數而且不得小於 0 也應該不會大於 50000000 吧" sqref="E7:O12 Q7:AG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19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54" customWidth="1"/>
    <col min="2" max="3" width="10.00390625" style="55" customWidth="1"/>
    <col min="4" max="4" width="10.125" style="55" customWidth="1"/>
    <col min="5" max="6" width="10.25390625" style="55" customWidth="1"/>
    <col min="7" max="7" width="10.50390625" style="55" customWidth="1"/>
    <col min="8" max="16" width="8.50390625" style="55" customWidth="1"/>
    <col min="17" max="17" width="18.625" style="55" customWidth="1"/>
    <col min="18" max="24" width="8.625" style="55" customWidth="1"/>
    <col min="25" max="31" width="10.875" style="55" customWidth="1"/>
    <col min="32" max="32" width="18.625" style="55" customWidth="1"/>
    <col min="33" max="33" width="9.50390625" style="55" customWidth="1"/>
    <col min="34" max="34" width="9.125" style="55" customWidth="1"/>
    <col min="35" max="35" width="9.00390625" style="55" customWidth="1"/>
    <col min="36" max="36" width="8.875" style="55" customWidth="1"/>
    <col min="37" max="39" width="8.50390625" style="55" customWidth="1"/>
    <col min="40" max="40" width="12.00390625" style="55" customWidth="1"/>
    <col min="41" max="41" width="12.125" style="55" customWidth="1"/>
    <col min="42" max="42" width="11.75390625" style="55" customWidth="1"/>
    <col min="43" max="43" width="11.625" style="55" customWidth="1"/>
    <col min="44" max="44" width="11.75390625" style="55" customWidth="1"/>
    <col min="45" max="46" width="11.375" style="55" customWidth="1"/>
    <col min="47" max="16384" width="9.00390625" style="55" customWidth="1"/>
  </cols>
  <sheetData>
    <row r="1" spans="1:46" s="30" customFormat="1" ht="45" customHeight="1">
      <c r="A1" s="82" t="s">
        <v>187</v>
      </c>
      <c r="B1" s="82"/>
      <c r="C1" s="82"/>
      <c r="D1" s="82"/>
      <c r="E1" s="82"/>
      <c r="F1" s="82"/>
      <c r="G1" s="82"/>
      <c r="H1" s="81" t="s">
        <v>188</v>
      </c>
      <c r="I1" s="81"/>
      <c r="J1" s="81"/>
      <c r="K1" s="81"/>
      <c r="L1" s="81"/>
      <c r="M1" s="81"/>
      <c r="N1" s="81"/>
      <c r="O1" s="81"/>
      <c r="P1" s="81"/>
      <c r="Q1" s="82" t="s">
        <v>187</v>
      </c>
      <c r="R1" s="82"/>
      <c r="S1" s="82"/>
      <c r="T1" s="82"/>
      <c r="U1" s="82"/>
      <c r="V1" s="82"/>
      <c r="W1" s="82"/>
      <c r="X1" s="82"/>
      <c r="Y1" s="81" t="s">
        <v>189</v>
      </c>
      <c r="Z1" s="81"/>
      <c r="AA1" s="81"/>
      <c r="AB1" s="81"/>
      <c r="AC1" s="81"/>
      <c r="AD1" s="81"/>
      <c r="AE1" s="81"/>
      <c r="AF1" s="82" t="s">
        <v>187</v>
      </c>
      <c r="AG1" s="82"/>
      <c r="AH1" s="82"/>
      <c r="AI1" s="82"/>
      <c r="AJ1" s="82"/>
      <c r="AK1" s="82"/>
      <c r="AL1" s="82"/>
      <c r="AM1" s="82"/>
      <c r="AN1" s="81" t="s">
        <v>190</v>
      </c>
      <c r="AO1" s="81"/>
      <c r="AP1" s="81"/>
      <c r="AQ1" s="81"/>
      <c r="AR1" s="81"/>
      <c r="AS1" s="81"/>
      <c r="AT1" s="81"/>
    </row>
    <row r="2" spans="1:46" s="36" customFormat="1" ht="13.5" customHeight="1" thickBot="1">
      <c r="A2" s="85" t="s">
        <v>153</v>
      </c>
      <c r="B2" s="85"/>
      <c r="C2" s="85"/>
      <c r="D2" s="85"/>
      <c r="E2" s="85"/>
      <c r="F2" s="85"/>
      <c r="G2" s="85"/>
      <c r="H2" s="31" t="s">
        <v>154</v>
      </c>
      <c r="I2" s="32"/>
      <c r="J2" s="33"/>
      <c r="K2" s="33"/>
      <c r="L2" s="33"/>
      <c r="M2" s="33"/>
      <c r="N2" s="33"/>
      <c r="O2" s="33"/>
      <c r="P2" s="33" t="s">
        <v>60</v>
      </c>
      <c r="Q2" s="110" t="s">
        <v>2</v>
      </c>
      <c r="R2" s="111"/>
      <c r="S2" s="111"/>
      <c r="T2" s="111"/>
      <c r="U2" s="111"/>
      <c r="V2" s="111"/>
      <c r="W2" s="111"/>
      <c r="X2" s="111"/>
      <c r="Y2" s="34" t="s">
        <v>154</v>
      </c>
      <c r="Z2" s="35"/>
      <c r="AA2" s="35"/>
      <c r="AB2" s="35"/>
      <c r="AC2" s="35"/>
      <c r="AD2" s="31"/>
      <c r="AE2" s="33" t="s">
        <v>60</v>
      </c>
      <c r="AF2" s="31"/>
      <c r="AH2" s="33"/>
      <c r="AI2" s="33"/>
      <c r="AJ2" s="33"/>
      <c r="AK2" s="33"/>
      <c r="AL2" s="33"/>
      <c r="AM2" s="37" t="s">
        <v>153</v>
      </c>
      <c r="AN2" s="33" t="s">
        <v>155</v>
      </c>
      <c r="AO2" s="33"/>
      <c r="AP2" s="33"/>
      <c r="AQ2" s="33"/>
      <c r="AR2" s="33"/>
      <c r="AS2" s="33"/>
      <c r="AT2" s="38" t="s">
        <v>60</v>
      </c>
    </row>
    <row r="3" spans="1:46" s="41" customFormat="1" ht="24" customHeight="1">
      <c r="A3" s="75" t="s">
        <v>156</v>
      </c>
      <c r="B3" s="89" t="s">
        <v>157</v>
      </c>
      <c r="C3" s="79" t="s">
        <v>192</v>
      </c>
      <c r="D3" s="83"/>
      <c r="E3" s="83"/>
      <c r="F3" s="83"/>
      <c r="G3" s="83"/>
      <c r="H3" s="78" t="s">
        <v>158</v>
      </c>
      <c r="I3" s="89"/>
      <c r="J3" s="79" t="s">
        <v>191</v>
      </c>
      <c r="K3" s="83"/>
      <c r="L3" s="83"/>
      <c r="M3" s="83"/>
      <c r="N3" s="83"/>
      <c r="O3" s="83"/>
      <c r="P3" s="84"/>
      <c r="Q3" s="75" t="s">
        <v>156</v>
      </c>
      <c r="R3" s="77" t="s">
        <v>159</v>
      </c>
      <c r="S3" s="87"/>
      <c r="T3" s="87"/>
      <c r="U3" s="87"/>
      <c r="V3" s="87"/>
      <c r="W3" s="87"/>
      <c r="X3" s="88"/>
      <c r="Y3" s="78" t="s">
        <v>160</v>
      </c>
      <c r="Z3" s="87"/>
      <c r="AA3" s="87"/>
      <c r="AB3" s="87"/>
      <c r="AC3" s="87"/>
      <c r="AD3" s="87"/>
      <c r="AE3" s="87"/>
      <c r="AF3" s="75" t="s">
        <v>156</v>
      </c>
      <c r="AG3" s="77" t="s">
        <v>161</v>
      </c>
      <c r="AH3" s="83"/>
      <c r="AI3" s="83"/>
      <c r="AJ3" s="83"/>
      <c r="AK3" s="83"/>
      <c r="AL3" s="83"/>
      <c r="AM3" s="84"/>
      <c r="AN3" s="78" t="s">
        <v>162</v>
      </c>
      <c r="AO3" s="83"/>
      <c r="AP3" s="83"/>
      <c r="AQ3" s="83"/>
      <c r="AR3" s="83"/>
      <c r="AS3" s="83"/>
      <c r="AT3" s="83"/>
    </row>
    <row r="4" spans="1:46" s="41" customFormat="1" ht="48" customHeight="1" thickBot="1">
      <c r="A4" s="76"/>
      <c r="B4" s="90"/>
      <c r="C4" s="43" t="s">
        <v>12</v>
      </c>
      <c r="D4" s="43" t="s">
        <v>163</v>
      </c>
      <c r="E4" s="43" t="s">
        <v>164</v>
      </c>
      <c r="F4" s="43" t="s">
        <v>165</v>
      </c>
      <c r="G4" s="44" t="s">
        <v>166</v>
      </c>
      <c r="H4" s="45" t="s">
        <v>167</v>
      </c>
      <c r="I4" s="44" t="s">
        <v>168</v>
      </c>
      <c r="J4" s="42" t="s">
        <v>12</v>
      </c>
      <c r="K4" s="46" t="s">
        <v>169</v>
      </c>
      <c r="L4" s="46" t="s">
        <v>164</v>
      </c>
      <c r="M4" s="46" t="s">
        <v>165</v>
      </c>
      <c r="N4" s="47" t="s">
        <v>166</v>
      </c>
      <c r="O4" s="47" t="s">
        <v>167</v>
      </c>
      <c r="P4" s="44" t="s">
        <v>170</v>
      </c>
      <c r="Q4" s="76"/>
      <c r="R4" s="44" t="s">
        <v>171</v>
      </c>
      <c r="S4" s="43" t="s">
        <v>169</v>
      </c>
      <c r="T4" s="43" t="s">
        <v>164</v>
      </c>
      <c r="U4" s="42" t="s">
        <v>165</v>
      </c>
      <c r="V4" s="44" t="s">
        <v>166</v>
      </c>
      <c r="W4" s="44" t="s">
        <v>167</v>
      </c>
      <c r="X4" s="44" t="s">
        <v>170</v>
      </c>
      <c r="Y4" s="42" t="s">
        <v>12</v>
      </c>
      <c r="Z4" s="43" t="s">
        <v>169</v>
      </c>
      <c r="AA4" s="43" t="s">
        <v>164</v>
      </c>
      <c r="AB4" s="42" t="s">
        <v>165</v>
      </c>
      <c r="AC4" s="44" t="s">
        <v>166</v>
      </c>
      <c r="AD4" s="44" t="s">
        <v>167</v>
      </c>
      <c r="AE4" s="44" t="s">
        <v>170</v>
      </c>
      <c r="AF4" s="76"/>
      <c r="AG4" s="42" t="s">
        <v>172</v>
      </c>
      <c r="AH4" s="43" t="s">
        <v>169</v>
      </c>
      <c r="AI4" s="43" t="s">
        <v>164</v>
      </c>
      <c r="AJ4" s="42" t="s">
        <v>165</v>
      </c>
      <c r="AK4" s="44" t="s">
        <v>166</v>
      </c>
      <c r="AL4" s="44" t="s">
        <v>167</v>
      </c>
      <c r="AM4" s="44" t="s">
        <v>170</v>
      </c>
      <c r="AN4" s="42" t="s">
        <v>12</v>
      </c>
      <c r="AO4" s="43" t="s">
        <v>169</v>
      </c>
      <c r="AP4" s="43" t="s">
        <v>164</v>
      </c>
      <c r="AQ4" s="43" t="s">
        <v>165</v>
      </c>
      <c r="AR4" s="44" t="s">
        <v>166</v>
      </c>
      <c r="AS4" s="44" t="s">
        <v>167</v>
      </c>
      <c r="AT4" s="48" t="s">
        <v>170</v>
      </c>
    </row>
    <row r="5" spans="1:46" s="50" customFormat="1" ht="35.25" customHeight="1">
      <c r="A5" s="49" t="s">
        <v>173</v>
      </c>
      <c r="B5" s="14">
        <f aca="true" t="shared" si="0" ref="B5:P5">SUM(B6+B11)</f>
        <v>63387</v>
      </c>
      <c r="C5" s="14">
        <f t="shared" si="0"/>
        <v>2711</v>
      </c>
      <c r="D5" s="14">
        <f t="shared" si="0"/>
        <v>2646</v>
      </c>
      <c r="E5" s="14">
        <f t="shared" si="0"/>
        <v>0</v>
      </c>
      <c r="F5" s="14">
        <f t="shared" si="0"/>
        <v>65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>SUM(J6+J11)</f>
        <v>2635</v>
      </c>
      <c r="K5" s="14">
        <f t="shared" si="0"/>
        <v>2584</v>
      </c>
      <c r="L5" s="14">
        <f t="shared" si="0"/>
        <v>0</v>
      </c>
      <c r="M5" s="14">
        <f t="shared" si="0"/>
        <v>51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49" t="s">
        <v>174</v>
      </c>
      <c r="R5" s="14">
        <f>SUM(R6+R11)</f>
        <v>3316</v>
      </c>
      <c r="S5" s="14">
        <f aca="true" t="shared" si="1" ref="S5:AE5">SUM(S6+S11)</f>
        <v>3077</v>
      </c>
      <c r="T5" s="14">
        <f t="shared" si="1"/>
        <v>53</v>
      </c>
      <c r="U5" s="14">
        <f t="shared" si="1"/>
        <v>104</v>
      </c>
      <c r="V5" s="14">
        <f t="shared" si="1"/>
        <v>20</v>
      </c>
      <c r="W5" s="14">
        <f t="shared" si="1"/>
        <v>29</v>
      </c>
      <c r="X5" s="14">
        <f t="shared" si="1"/>
        <v>33</v>
      </c>
      <c r="Y5" s="14">
        <f t="shared" si="1"/>
        <v>1990</v>
      </c>
      <c r="Z5" s="14">
        <f t="shared" si="1"/>
        <v>1793</v>
      </c>
      <c r="AA5" s="14">
        <f t="shared" si="1"/>
        <v>35</v>
      </c>
      <c r="AB5" s="14">
        <f t="shared" si="1"/>
        <v>100</v>
      </c>
      <c r="AC5" s="14">
        <f t="shared" si="1"/>
        <v>4</v>
      </c>
      <c r="AD5" s="14">
        <f t="shared" si="1"/>
        <v>28</v>
      </c>
      <c r="AE5" s="14">
        <f t="shared" si="1"/>
        <v>30</v>
      </c>
      <c r="AF5" s="49" t="s">
        <v>174</v>
      </c>
      <c r="AG5" s="14">
        <f>SUM(AG6+AG11)</f>
        <v>126</v>
      </c>
      <c r="AH5" s="14">
        <f aca="true" t="shared" si="2" ref="AH5:AT5">SUM(AH6+AH11)</f>
        <v>106</v>
      </c>
      <c r="AI5" s="14">
        <f t="shared" si="2"/>
        <v>1</v>
      </c>
      <c r="AJ5" s="14">
        <f t="shared" si="2"/>
        <v>18</v>
      </c>
      <c r="AK5" s="14">
        <f t="shared" si="2"/>
        <v>0</v>
      </c>
      <c r="AL5" s="14">
        <f t="shared" si="2"/>
        <v>0</v>
      </c>
      <c r="AM5" s="14">
        <f t="shared" si="2"/>
        <v>1</v>
      </c>
      <c r="AN5" s="14">
        <f t="shared" si="2"/>
        <v>52609</v>
      </c>
      <c r="AO5" s="14">
        <f t="shared" si="2"/>
        <v>43020</v>
      </c>
      <c r="AP5" s="14">
        <f t="shared" si="2"/>
        <v>1099</v>
      </c>
      <c r="AQ5" s="14">
        <f t="shared" si="2"/>
        <v>7463</v>
      </c>
      <c r="AR5" s="14">
        <f t="shared" si="2"/>
        <v>110</v>
      </c>
      <c r="AS5" s="14">
        <f t="shared" si="2"/>
        <v>488</v>
      </c>
      <c r="AT5" s="14">
        <f t="shared" si="2"/>
        <v>429</v>
      </c>
    </row>
    <row r="6" spans="1:46" s="50" customFormat="1" ht="45" customHeight="1">
      <c r="A6" s="49" t="s">
        <v>175</v>
      </c>
      <c r="B6" s="14">
        <f aca="true" t="shared" si="3" ref="B6:P6">SUM(B7:B10)</f>
        <v>62952</v>
      </c>
      <c r="C6" s="14">
        <f t="shared" si="3"/>
        <v>2710</v>
      </c>
      <c r="D6" s="14">
        <f t="shared" si="3"/>
        <v>2645</v>
      </c>
      <c r="E6" s="14">
        <f t="shared" si="3"/>
        <v>0</v>
      </c>
      <c r="F6" s="14">
        <f t="shared" si="3"/>
        <v>65</v>
      </c>
      <c r="G6" s="14">
        <f t="shared" si="3"/>
        <v>0</v>
      </c>
      <c r="H6" s="14">
        <f t="shared" si="3"/>
        <v>0</v>
      </c>
      <c r="I6" s="14">
        <f t="shared" si="3"/>
        <v>0</v>
      </c>
      <c r="J6" s="14">
        <f>SUM(J7:J10)</f>
        <v>2626</v>
      </c>
      <c r="K6" s="14">
        <f t="shared" si="3"/>
        <v>2575</v>
      </c>
      <c r="L6" s="14">
        <f t="shared" si="3"/>
        <v>0</v>
      </c>
      <c r="M6" s="14">
        <f t="shared" si="3"/>
        <v>51</v>
      </c>
      <c r="N6" s="14">
        <f t="shared" si="3"/>
        <v>0</v>
      </c>
      <c r="O6" s="14">
        <f t="shared" si="3"/>
        <v>0</v>
      </c>
      <c r="P6" s="14">
        <f t="shared" si="3"/>
        <v>0</v>
      </c>
      <c r="Q6" s="49" t="s">
        <v>176</v>
      </c>
      <c r="R6" s="14">
        <f>SUM(R7:R10)</f>
        <v>3240</v>
      </c>
      <c r="S6" s="14">
        <f aca="true" t="shared" si="4" ref="S6:AE6">SUM(S7:S10)</f>
        <v>3005</v>
      </c>
      <c r="T6" s="14">
        <f t="shared" si="4"/>
        <v>52</v>
      </c>
      <c r="U6" s="14">
        <f t="shared" si="4"/>
        <v>102</v>
      </c>
      <c r="V6" s="14">
        <f t="shared" si="4"/>
        <v>20</v>
      </c>
      <c r="W6" s="14">
        <f t="shared" si="4"/>
        <v>28</v>
      </c>
      <c r="X6" s="14">
        <f t="shared" si="4"/>
        <v>33</v>
      </c>
      <c r="Y6" s="14">
        <f t="shared" si="4"/>
        <v>1970</v>
      </c>
      <c r="Z6" s="14">
        <f t="shared" si="4"/>
        <v>1776</v>
      </c>
      <c r="AA6" s="14">
        <f t="shared" si="4"/>
        <v>32</v>
      </c>
      <c r="AB6" s="14">
        <f t="shared" si="4"/>
        <v>100</v>
      </c>
      <c r="AC6" s="14">
        <f t="shared" si="4"/>
        <v>4</v>
      </c>
      <c r="AD6" s="14">
        <f t="shared" si="4"/>
        <v>28</v>
      </c>
      <c r="AE6" s="14">
        <f t="shared" si="4"/>
        <v>30</v>
      </c>
      <c r="AF6" s="49" t="s">
        <v>177</v>
      </c>
      <c r="AG6" s="14">
        <f>SUM(AG7:AG10)</f>
        <v>124</v>
      </c>
      <c r="AH6" s="14">
        <f aca="true" t="shared" si="5" ref="AH6:AT6">SUM(AH7:AH10)</f>
        <v>104</v>
      </c>
      <c r="AI6" s="14">
        <f t="shared" si="5"/>
        <v>1</v>
      </c>
      <c r="AJ6" s="14">
        <f t="shared" si="5"/>
        <v>18</v>
      </c>
      <c r="AK6" s="14">
        <f t="shared" si="5"/>
        <v>0</v>
      </c>
      <c r="AL6" s="14">
        <f t="shared" si="5"/>
        <v>0</v>
      </c>
      <c r="AM6" s="14">
        <f t="shared" si="5"/>
        <v>1</v>
      </c>
      <c r="AN6" s="14">
        <f t="shared" si="5"/>
        <v>52282</v>
      </c>
      <c r="AO6" s="14">
        <f t="shared" si="5"/>
        <v>42720</v>
      </c>
      <c r="AP6" s="14">
        <f t="shared" si="5"/>
        <v>1088</v>
      </c>
      <c r="AQ6" s="14">
        <f t="shared" si="5"/>
        <v>7449</v>
      </c>
      <c r="AR6" s="14">
        <f t="shared" si="5"/>
        <v>108</v>
      </c>
      <c r="AS6" s="14">
        <f t="shared" si="5"/>
        <v>488</v>
      </c>
      <c r="AT6" s="14">
        <f t="shared" si="5"/>
        <v>429</v>
      </c>
    </row>
    <row r="7" spans="1:46" s="50" customFormat="1" ht="36" customHeight="1">
      <c r="A7" s="49" t="s">
        <v>185</v>
      </c>
      <c r="B7" s="14">
        <f>SUM(C7+J7+R7+Y7+AG7+AN7)</f>
        <v>7802</v>
      </c>
      <c r="C7" s="14">
        <f>SUM(D7:I7)</f>
        <v>248</v>
      </c>
      <c r="D7" s="14">
        <v>248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SUM(K7:P7)</f>
        <v>349</v>
      </c>
      <c r="K7" s="14">
        <v>349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49" t="s">
        <v>185</v>
      </c>
      <c r="R7" s="14">
        <f>SUM(S7:X7)</f>
        <v>389</v>
      </c>
      <c r="S7" s="14">
        <v>379</v>
      </c>
      <c r="T7" s="14">
        <v>4</v>
      </c>
      <c r="U7" s="14">
        <v>4</v>
      </c>
      <c r="V7" s="14">
        <v>0</v>
      </c>
      <c r="W7" s="14">
        <v>2</v>
      </c>
      <c r="X7" s="14">
        <v>0</v>
      </c>
      <c r="Y7" s="14">
        <f>SUM(Z7:AE7)</f>
        <v>223</v>
      </c>
      <c r="Z7" s="14">
        <v>216</v>
      </c>
      <c r="AA7" s="14">
        <v>3</v>
      </c>
      <c r="AB7" s="14">
        <v>3</v>
      </c>
      <c r="AC7" s="14">
        <v>0</v>
      </c>
      <c r="AD7" s="14">
        <v>1</v>
      </c>
      <c r="AE7" s="14">
        <v>0</v>
      </c>
      <c r="AF7" s="49" t="s">
        <v>185</v>
      </c>
      <c r="AG7" s="14">
        <f>SUM(AH7:AM7)</f>
        <v>8</v>
      </c>
      <c r="AH7" s="14">
        <v>6</v>
      </c>
      <c r="AI7" s="14">
        <v>0</v>
      </c>
      <c r="AJ7" s="14">
        <v>2</v>
      </c>
      <c r="AK7" s="14">
        <v>0</v>
      </c>
      <c r="AL7" s="14">
        <v>0</v>
      </c>
      <c r="AM7" s="14">
        <v>0</v>
      </c>
      <c r="AN7" s="14">
        <f>SUM(AO7:AT7)</f>
        <v>6585</v>
      </c>
      <c r="AO7" s="14">
        <v>5974</v>
      </c>
      <c r="AP7" s="14">
        <v>208</v>
      </c>
      <c r="AQ7" s="14">
        <v>255</v>
      </c>
      <c r="AR7" s="14">
        <v>20</v>
      </c>
      <c r="AS7" s="14">
        <v>117</v>
      </c>
      <c r="AT7" s="14">
        <v>11</v>
      </c>
    </row>
    <row r="8" spans="1:46" s="50" customFormat="1" ht="36" customHeight="1">
      <c r="A8" s="49" t="s">
        <v>186</v>
      </c>
      <c r="B8" s="14">
        <f>SUM(C8+J8+R8+Y8+AG8+AN8)</f>
        <v>29501</v>
      </c>
      <c r="C8" s="14">
        <f>SUM(D8:I8)</f>
        <v>1654</v>
      </c>
      <c r="D8" s="14">
        <v>1626</v>
      </c>
      <c r="E8" s="14">
        <v>0</v>
      </c>
      <c r="F8" s="14">
        <v>28</v>
      </c>
      <c r="G8" s="14">
        <v>0</v>
      </c>
      <c r="H8" s="14">
        <v>0</v>
      </c>
      <c r="I8" s="14">
        <v>0</v>
      </c>
      <c r="J8" s="14">
        <f>SUM(K8:P8)</f>
        <v>1524</v>
      </c>
      <c r="K8" s="14">
        <v>1501</v>
      </c>
      <c r="L8" s="14">
        <v>0</v>
      </c>
      <c r="M8" s="14">
        <v>23</v>
      </c>
      <c r="N8" s="14">
        <v>0</v>
      </c>
      <c r="O8" s="14">
        <v>0</v>
      </c>
      <c r="P8" s="14">
        <v>0</v>
      </c>
      <c r="Q8" s="49" t="s">
        <v>186</v>
      </c>
      <c r="R8" s="14">
        <f>SUM(S8:X8)</f>
        <v>1845</v>
      </c>
      <c r="S8" s="14">
        <v>1732</v>
      </c>
      <c r="T8" s="14">
        <v>32</v>
      </c>
      <c r="U8" s="14">
        <v>57</v>
      </c>
      <c r="V8" s="14">
        <v>5</v>
      </c>
      <c r="W8" s="14">
        <v>3</v>
      </c>
      <c r="X8" s="14">
        <v>16</v>
      </c>
      <c r="Y8" s="14">
        <f>SUM(Z8:AE8)</f>
        <v>930</v>
      </c>
      <c r="Z8" s="14">
        <v>866</v>
      </c>
      <c r="AA8" s="14">
        <v>13</v>
      </c>
      <c r="AB8" s="14">
        <v>31</v>
      </c>
      <c r="AC8" s="14">
        <v>1</v>
      </c>
      <c r="AD8" s="14">
        <v>3</v>
      </c>
      <c r="AE8" s="14">
        <v>16</v>
      </c>
      <c r="AF8" s="49" t="s">
        <v>186</v>
      </c>
      <c r="AG8" s="14">
        <f>SUM(AH8:AM8)</f>
        <v>85</v>
      </c>
      <c r="AH8" s="14">
        <v>72</v>
      </c>
      <c r="AI8" s="14">
        <v>1</v>
      </c>
      <c r="AJ8" s="14">
        <v>11</v>
      </c>
      <c r="AK8" s="14">
        <v>0</v>
      </c>
      <c r="AL8" s="14">
        <v>0</v>
      </c>
      <c r="AM8" s="14">
        <v>1</v>
      </c>
      <c r="AN8" s="14">
        <f>SUM(AO8:AT8)</f>
        <v>23463</v>
      </c>
      <c r="AO8" s="14">
        <v>19208</v>
      </c>
      <c r="AP8" s="14">
        <v>704</v>
      </c>
      <c r="AQ8" s="14">
        <v>3351</v>
      </c>
      <c r="AR8" s="14">
        <v>2</v>
      </c>
      <c r="AS8" s="14">
        <v>62</v>
      </c>
      <c r="AT8" s="14">
        <v>136</v>
      </c>
    </row>
    <row r="9" spans="1:46" s="50" customFormat="1" ht="36" customHeight="1">
      <c r="A9" s="49" t="s">
        <v>184</v>
      </c>
      <c r="B9" s="14">
        <f>SUM(C9+J9+R9+Y9+AG9+AN9)</f>
        <v>23095</v>
      </c>
      <c r="C9" s="14">
        <f>SUM(D9:I9)</f>
        <v>733</v>
      </c>
      <c r="D9" s="14">
        <v>696</v>
      </c>
      <c r="E9" s="14">
        <v>0</v>
      </c>
      <c r="F9" s="14">
        <v>37</v>
      </c>
      <c r="G9" s="14">
        <v>0</v>
      </c>
      <c r="H9" s="14">
        <v>0</v>
      </c>
      <c r="I9" s="14">
        <v>0</v>
      </c>
      <c r="J9" s="14">
        <f>SUM(K9:P9)</f>
        <v>660</v>
      </c>
      <c r="K9" s="14">
        <v>632</v>
      </c>
      <c r="L9" s="14">
        <v>0</v>
      </c>
      <c r="M9" s="14">
        <v>28</v>
      </c>
      <c r="N9" s="14">
        <v>0</v>
      </c>
      <c r="O9" s="14">
        <v>0</v>
      </c>
      <c r="P9" s="14">
        <v>0</v>
      </c>
      <c r="Q9" s="49" t="s">
        <v>184</v>
      </c>
      <c r="R9" s="14">
        <f>SUM(S9:X9)</f>
        <v>1006</v>
      </c>
      <c r="S9" s="14">
        <v>894</v>
      </c>
      <c r="T9" s="14">
        <v>16</v>
      </c>
      <c r="U9" s="14">
        <v>41</v>
      </c>
      <c r="V9" s="14">
        <v>15</v>
      </c>
      <c r="W9" s="14">
        <v>23</v>
      </c>
      <c r="X9" s="14">
        <v>17</v>
      </c>
      <c r="Y9" s="14">
        <f>SUM(Z9:AE9)</f>
        <v>694</v>
      </c>
      <c r="Z9" s="14">
        <v>573</v>
      </c>
      <c r="AA9" s="14">
        <v>16</v>
      </c>
      <c r="AB9" s="14">
        <v>65</v>
      </c>
      <c r="AC9" s="14">
        <v>3</v>
      </c>
      <c r="AD9" s="14">
        <v>23</v>
      </c>
      <c r="AE9" s="14">
        <v>14</v>
      </c>
      <c r="AF9" s="49" t="s">
        <v>184</v>
      </c>
      <c r="AG9" s="14">
        <f>SUM(AH9:AM9)</f>
        <v>31</v>
      </c>
      <c r="AH9" s="14">
        <v>26</v>
      </c>
      <c r="AI9" s="14">
        <v>0</v>
      </c>
      <c r="AJ9" s="14">
        <v>5</v>
      </c>
      <c r="AK9" s="14">
        <v>0</v>
      </c>
      <c r="AL9" s="14">
        <v>0</v>
      </c>
      <c r="AM9" s="14">
        <v>0</v>
      </c>
      <c r="AN9" s="14">
        <f>SUM(AO9:AT9)</f>
        <v>19971</v>
      </c>
      <c r="AO9" s="14">
        <v>15561</v>
      </c>
      <c r="AP9" s="14">
        <v>91</v>
      </c>
      <c r="AQ9" s="14">
        <v>3652</v>
      </c>
      <c r="AR9" s="14">
        <v>77</v>
      </c>
      <c r="AS9" s="14">
        <v>309</v>
      </c>
      <c r="AT9" s="14">
        <v>281</v>
      </c>
    </row>
    <row r="10" spans="1:46" s="50" customFormat="1" ht="36" customHeight="1">
      <c r="A10" s="49" t="s">
        <v>183</v>
      </c>
      <c r="B10" s="14">
        <f>SUM(C10+J10+R10+Y10+AG10+AN10)</f>
        <v>2554</v>
      </c>
      <c r="C10" s="14">
        <f>SUM(D10:I10)</f>
        <v>75</v>
      </c>
      <c r="D10" s="14">
        <v>75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SUM(K10:P10)</f>
        <v>93</v>
      </c>
      <c r="K10" s="14">
        <v>93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49" t="s">
        <v>183</v>
      </c>
      <c r="R10" s="14">
        <f>SUM(S10:X10)</f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f>SUM(Z10:AE10)</f>
        <v>123</v>
      </c>
      <c r="Z10" s="14">
        <v>121</v>
      </c>
      <c r="AA10" s="14">
        <v>0</v>
      </c>
      <c r="AB10" s="14">
        <v>1</v>
      </c>
      <c r="AC10" s="14">
        <v>0</v>
      </c>
      <c r="AD10" s="14">
        <v>1</v>
      </c>
      <c r="AE10" s="14">
        <v>0</v>
      </c>
      <c r="AF10" s="49" t="s">
        <v>183</v>
      </c>
      <c r="AG10" s="14">
        <f>SUM(AH10:AM10)</f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f>SUM(AO10:AT10)</f>
        <v>2263</v>
      </c>
      <c r="AO10" s="14">
        <v>1977</v>
      </c>
      <c r="AP10" s="14">
        <v>85</v>
      </c>
      <c r="AQ10" s="14">
        <v>191</v>
      </c>
      <c r="AR10" s="14">
        <v>9</v>
      </c>
      <c r="AS10" s="14">
        <v>0</v>
      </c>
      <c r="AT10" s="14">
        <v>1</v>
      </c>
    </row>
    <row r="11" spans="1:47" s="50" customFormat="1" ht="54" customHeight="1">
      <c r="A11" s="49" t="s">
        <v>178</v>
      </c>
      <c r="B11" s="14">
        <f aca="true" t="shared" si="6" ref="B11:P11">SUM(B13:B16)</f>
        <v>435</v>
      </c>
      <c r="C11" s="14">
        <f t="shared" si="6"/>
        <v>1</v>
      </c>
      <c r="D11" s="14">
        <f t="shared" si="6"/>
        <v>1</v>
      </c>
      <c r="E11" s="14">
        <f t="shared" si="6"/>
        <v>0</v>
      </c>
      <c r="F11" s="14">
        <f t="shared" si="6"/>
        <v>0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>SUM(J13:J16)</f>
        <v>9</v>
      </c>
      <c r="K11" s="14">
        <f t="shared" si="6"/>
        <v>9</v>
      </c>
      <c r="L11" s="14">
        <f t="shared" si="6"/>
        <v>0</v>
      </c>
      <c r="M11" s="14">
        <f t="shared" si="6"/>
        <v>0</v>
      </c>
      <c r="N11" s="14">
        <f t="shared" si="6"/>
        <v>0</v>
      </c>
      <c r="O11" s="14">
        <f t="shared" si="6"/>
        <v>0</v>
      </c>
      <c r="P11" s="14">
        <f t="shared" si="6"/>
        <v>0</v>
      </c>
      <c r="Q11" s="49" t="s">
        <v>179</v>
      </c>
      <c r="R11" s="14">
        <f>SUM(R13:R16)</f>
        <v>76</v>
      </c>
      <c r="S11" s="14">
        <f aca="true" t="shared" si="7" ref="S11:AE11">SUM(S13:S16)</f>
        <v>72</v>
      </c>
      <c r="T11" s="14">
        <f t="shared" si="7"/>
        <v>1</v>
      </c>
      <c r="U11" s="14">
        <f t="shared" si="7"/>
        <v>2</v>
      </c>
      <c r="V11" s="14">
        <f t="shared" si="7"/>
        <v>0</v>
      </c>
      <c r="W11" s="14">
        <f t="shared" si="7"/>
        <v>1</v>
      </c>
      <c r="X11" s="14">
        <f t="shared" si="7"/>
        <v>0</v>
      </c>
      <c r="Y11" s="14">
        <f t="shared" si="7"/>
        <v>20</v>
      </c>
      <c r="Z11" s="14">
        <f t="shared" si="7"/>
        <v>17</v>
      </c>
      <c r="AA11" s="14">
        <f t="shared" si="7"/>
        <v>3</v>
      </c>
      <c r="AB11" s="14">
        <f t="shared" si="7"/>
        <v>0</v>
      </c>
      <c r="AC11" s="14">
        <f t="shared" si="7"/>
        <v>0</v>
      </c>
      <c r="AD11" s="14">
        <f t="shared" si="7"/>
        <v>0</v>
      </c>
      <c r="AE11" s="14">
        <f t="shared" si="7"/>
        <v>0</v>
      </c>
      <c r="AF11" s="49" t="s">
        <v>179</v>
      </c>
      <c r="AG11" s="14">
        <f>SUM(AG13:AG16)</f>
        <v>2</v>
      </c>
      <c r="AH11" s="14">
        <f aca="true" t="shared" si="8" ref="AH11:AT11">SUM(AH13:AH16)</f>
        <v>2</v>
      </c>
      <c r="AI11" s="14">
        <f t="shared" si="8"/>
        <v>0</v>
      </c>
      <c r="AJ11" s="14">
        <f t="shared" si="8"/>
        <v>0</v>
      </c>
      <c r="AK11" s="14">
        <f t="shared" si="8"/>
        <v>0</v>
      </c>
      <c r="AL11" s="14">
        <f t="shared" si="8"/>
        <v>0</v>
      </c>
      <c r="AM11" s="14">
        <f t="shared" si="8"/>
        <v>0</v>
      </c>
      <c r="AN11" s="14">
        <f t="shared" si="8"/>
        <v>327</v>
      </c>
      <c r="AO11" s="14">
        <f t="shared" si="8"/>
        <v>300</v>
      </c>
      <c r="AP11" s="14">
        <f t="shared" si="8"/>
        <v>11</v>
      </c>
      <c r="AQ11" s="14">
        <f t="shared" si="8"/>
        <v>14</v>
      </c>
      <c r="AR11" s="14">
        <f t="shared" si="8"/>
        <v>2</v>
      </c>
      <c r="AS11" s="14">
        <f t="shared" si="8"/>
        <v>0</v>
      </c>
      <c r="AT11" s="14">
        <f t="shared" si="8"/>
        <v>0</v>
      </c>
      <c r="AU11" s="51"/>
    </row>
    <row r="12" spans="1:46" s="50" customFormat="1" ht="36" customHeight="1">
      <c r="A12" s="49" t="s">
        <v>180</v>
      </c>
      <c r="B12" s="17">
        <f aca="true" t="shared" si="9" ref="B12:R12">IF(B6=0,0,B11/B6*100)</f>
        <v>0.691002668699962</v>
      </c>
      <c r="C12" s="17">
        <f t="shared" si="9"/>
        <v>0.03690036900369004</v>
      </c>
      <c r="D12" s="17">
        <f t="shared" si="9"/>
        <v>0.03780718336483932</v>
      </c>
      <c r="E12" s="17">
        <f t="shared" si="9"/>
        <v>0</v>
      </c>
      <c r="F12" s="17">
        <f t="shared" si="9"/>
        <v>0</v>
      </c>
      <c r="G12" s="17">
        <f t="shared" si="9"/>
        <v>0</v>
      </c>
      <c r="H12" s="17">
        <f t="shared" si="9"/>
        <v>0</v>
      </c>
      <c r="I12" s="17">
        <f t="shared" si="9"/>
        <v>0</v>
      </c>
      <c r="J12" s="17">
        <f t="shared" si="9"/>
        <v>0.3427265803503427</v>
      </c>
      <c r="K12" s="17">
        <f t="shared" si="9"/>
        <v>0.34951456310679613</v>
      </c>
      <c r="L12" s="17">
        <f t="shared" si="9"/>
        <v>0</v>
      </c>
      <c r="M12" s="17">
        <f t="shared" si="9"/>
        <v>0</v>
      </c>
      <c r="N12" s="17">
        <f t="shared" si="9"/>
        <v>0</v>
      </c>
      <c r="O12" s="17">
        <f t="shared" si="9"/>
        <v>0</v>
      </c>
      <c r="P12" s="17">
        <f t="shared" si="9"/>
        <v>0</v>
      </c>
      <c r="Q12" s="49" t="s">
        <v>180</v>
      </c>
      <c r="R12" s="17">
        <f t="shared" si="9"/>
        <v>2.345679012345679</v>
      </c>
      <c r="S12" s="17">
        <f aca="true" t="shared" si="10" ref="S12:AE12">IF(S6=0,0,S11/S6*100)</f>
        <v>2.3960066555740434</v>
      </c>
      <c r="T12" s="17">
        <f t="shared" si="10"/>
        <v>1.9230769230769231</v>
      </c>
      <c r="U12" s="17">
        <f t="shared" si="10"/>
        <v>1.9607843137254901</v>
      </c>
      <c r="V12" s="17">
        <f t="shared" si="10"/>
        <v>0</v>
      </c>
      <c r="W12" s="17">
        <f t="shared" si="10"/>
        <v>3.571428571428571</v>
      </c>
      <c r="X12" s="17">
        <f t="shared" si="10"/>
        <v>0</v>
      </c>
      <c r="Y12" s="17">
        <f t="shared" si="10"/>
        <v>1.015228426395939</v>
      </c>
      <c r="Z12" s="17">
        <f t="shared" si="10"/>
        <v>0.9572072072072071</v>
      </c>
      <c r="AA12" s="17">
        <f t="shared" si="10"/>
        <v>9.375</v>
      </c>
      <c r="AB12" s="17">
        <f t="shared" si="10"/>
        <v>0</v>
      </c>
      <c r="AC12" s="17">
        <f t="shared" si="10"/>
        <v>0</v>
      </c>
      <c r="AD12" s="17">
        <f t="shared" si="10"/>
        <v>0</v>
      </c>
      <c r="AE12" s="17">
        <f t="shared" si="10"/>
        <v>0</v>
      </c>
      <c r="AF12" s="49" t="s">
        <v>180</v>
      </c>
      <c r="AG12" s="17">
        <f>IF(AG6=0,0,AG11/AG6*100)</f>
        <v>1.6129032258064515</v>
      </c>
      <c r="AH12" s="17">
        <f aca="true" t="shared" si="11" ref="AH12:AT12">IF(AH6=0,0,AH11/AH6*100)</f>
        <v>1.9230769230769231</v>
      </c>
      <c r="AI12" s="17">
        <f t="shared" si="11"/>
        <v>0</v>
      </c>
      <c r="AJ12" s="17">
        <f t="shared" si="11"/>
        <v>0</v>
      </c>
      <c r="AK12" s="17">
        <f t="shared" si="11"/>
        <v>0</v>
      </c>
      <c r="AL12" s="17">
        <f t="shared" si="11"/>
        <v>0</v>
      </c>
      <c r="AM12" s="17">
        <f t="shared" si="11"/>
        <v>0</v>
      </c>
      <c r="AN12" s="17">
        <f t="shared" si="11"/>
        <v>0.6254542672430282</v>
      </c>
      <c r="AO12" s="17">
        <f t="shared" si="11"/>
        <v>0.7022471910112359</v>
      </c>
      <c r="AP12" s="17">
        <f t="shared" si="11"/>
        <v>1.0110294117647058</v>
      </c>
      <c r="AQ12" s="17">
        <f t="shared" si="11"/>
        <v>0.1879446905624916</v>
      </c>
      <c r="AR12" s="17">
        <f t="shared" si="11"/>
        <v>1.8518518518518516</v>
      </c>
      <c r="AS12" s="17">
        <f t="shared" si="11"/>
        <v>0</v>
      </c>
      <c r="AT12" s="17">
        <f t="shared" si="11"/>
        <v>0</v>
      </c>
    </row>
    <row r="13" spans="1:46" s="50" customFormat="1" ht="36" customHeight="1">
      <c r="A13" s="49" t="s">
        <v>185</v>
      </c>
      <c r="B13" s="14">
        <f>SUM(C13+J13+R13+Y13+AG13+AN13)</f>
        <v>144</v>
      </c>
      <c r="C13" s="14">
        <f>SUM(D13:I13)</f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f>SUM(K13:P13)</f>
        <v>1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49" t="s">
        <v>185</v>
      </c>
      <c r="R13" s="14">
        <f>SUM(S13:X13)</f>
        <v>24</v>
      </c>
      <c r="S13" s="14">
        <v>24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f>SUM(Z13:AE13)</f>
        <v>6</v>
      </c>
      <c r="Z13" s="14">
        <v>6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49" t="s">
        <v>185</v>
      </c>
      <c r="AG13" s="14">
        <f>SUM(AH13:AM13)</f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f>SUM(AO13:AT13)</f>
        <v>113</v>
      </c>
      <c r="AO13" s="14">
        <v>110</v>
      </c>
      <c r="AP13" s="14">
        <v>3</v>
      </c>
      <c r="AQ13" s="14">
        <v>0</v>
      </c>
      <c r="AR13" s="14">
        <v>0</v>
      </c>
      <c r="AS13" s="14">
        <v>0</v>
      </c>
      <c r="AT13" s="14">
        <v>0</v>
      </c>
    </row>
    <row r="14" spans="1:46" s="50" customFormat="1" ht="36" customHeight="1">
      <c r="A14" s="49" t="s">
        <v>186</v>
      </c>
      <c r="B14" s="14">
        <f>SUM(C14+J14+R14+Y14+AG14+AN14)</f>
        <v>158</v>
      </c>
      <c r="C14" s="14">
        <f>SUM(D14:I14)</f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SUM(K14:P14)</f>
        <v>7</v>
      </c>
      <c r="K14" s="14">
        <v>7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49" t="s">
        <v>186</v>
      </c>
      <c r="R14" s="14">
        <f>SUM(S14:X14)</f>
        <v>33</v>
      </c>
      <c r="S14" s="14">
        <v>31</v>
      </c>
      <c r="T14" s="14">
        <v>1</v>
      </c>
      <c r="U14" s="14">
        <v>0</v>
      </c>
      <c r="V14" s="14">
        <v>0</v>
      </c>
      <c r="W14" s="14">
        <v>1</v>
      </c>
      <c r="X14" s="14">
        <v>0</v>
      </c>
      <c r="Y14" s="14">
        <f>SUM(Z14:AE14)</f>
        <v>8</v>
      </c>
      <c r="Z14" s="14">
        <v>7</v>
      </c>
      <c r="AA14" s="14">
        <v>1</v>
      </c>
      <c r="AB14" s="14">
        <v>0</v>
      </c>
      <c r="AC14" s="14">
        <v>0</v>
      </c>
      <c r="AD14" s="14">
        <v>0</v>
      </c>
      <c r="AE14" s="14">
        <v>0</v>
      </c>
      <c r="AF14" s="49" t="s">
        <v>186</v>
      </c>
      <c r="AG14" s="14">
        <f>SUM(AH14:AM14)</f>
        <v>2</v>
      </c>
      <c r="AH14" s="14">
        <v>2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f>SUM(AO14:AT14)</f>
        <v>108</v>
      </c>
      <c r="AO14" s="14">
        <v>98</v>
      </c>
      <c r="AP14" s="14">
        <v>6</v>
      </c>
      <c r="AQ14" s="14">
        <v>4</v>
      </c>
      <c r="AR14" s="14">
        <v>0</v>
      </c>
      <c r="AS14" s="14">
        <v>0</v>
      </c>
      <c r="AT14" s="14">
        <v>0</v>
      </c>
    </row>
    <row r="15" spans="1:46" s="50" customFormat="1" ht="36" customHeight="1">
      <c r="A15" s="49" t="s">
        <v>184</v>
      </c>
      <c r="B15" s="14">
        <f>SUM(C15+J15+R15+Y15+AG15+AN15)</f>
        <v>119</v>
      </c>
      <c r="C15" s="14">
        <f>SUM(D15:I15)</f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SUM(K15:P15)</f>
        <v>1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49" t="s">
        <v>184</v>
      </c>
      <c r="R15" s="14">
        <f>SUM(S15:X15)</f>
        <v>19</v>
      </c>
      <c r="S15" s="14">
        <v>17</v>
      </c>
      <c r="T15" s="14">
        <v>0</v>
      </c>
      <c r="U15" s="14">
        <v>2</v>
      </c>
      <c r="V15" s="14">
        <v>0</v>
      </c>
      <c r="W15" s="14">
        <v>0</v>
      </c>
      <c r="X15" s="14">
        <v>0</v>
      </c>
      <c r="Y15" s="14">
        <f>SUM(Z15:AE15)</f>
        <v>5</v>
      </c>
      <c r="Z15" s="14">
        <v>3</v>
      </c>
      <c r="AA15" s="14">
        <v>2</v>
      </c>
      <c r="AB15" s="14">
        <v>0</v>
      </c>
      <c r="AC15" s="14">
        <v>0</v>
      </c>
      <c r="AD15" s="14">
        <v>0</v>
      </c>
      <c r="AE15" s="14">
        <v>0</v>
      </c>
      <c r="AF15" s="49" t="s">
        <v>184</v>
      </c>
      <c r="AG15" s="14">
        <f>SUM(AH15:AM15)</f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f>SUM(AO15:AT15)</f>
        <v>93</v>
      </c>
      <c r="AO15" s="14">
        <v>80</v>
      </c>
      <c r="AP15" s="14">
        <v>2</v>
      </c>
      <c r="AQ15" s="14">
        <v>10</v>
      </c>
      <c r="AR15" s="14">
        <v>1</v>
      </c>
      <c r="AS15" s="14">
        <v>0</v>
      </c>
      <c r="AT15" s="14">
        <v>0</v>
      </c>
    </row>
    <row r="16" spans="1:46" s="50" customFormat="1" ht="36" customHeight="1" thickBot="1">
      <c r="A16" s="49" t="s">
        <v>183</v>
      </c>
      <c r="B16" s="14">
        <f>SUM(C16+J16+R16+Y16+AG16+AN16)</f>
        <v>14</v>
      </c>
      <c r="C16" s="14">
        <f>SUM(D16:I16)</f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SUM(K16:P16)</f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49" t="s">
        <v>183</v>
      </c>
      <c r="R16" s="14">
        <f>SUM(S16:X16)</f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f>SUM(Z16:AE16)</f>
        <v>1</v>
      </c>
      <c r="Z16" s="14">
        <v>1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49" t="s">
        <v>183</v>
      </c>
      <c r="AG16" s="14">
        <f>SUM(AH16:AM16)</f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f>SUM(AO16:AT16)</f>
        <v>13</v>
      </c>
      <c r="AO16" s="14">
        <v>12</v>
      </c>
      <c r="AP16" s="14">
        <v>0</v>
      </c>
      <c r="AQ16" s="14">
        <v>0</v>
      </c>
      <c r="AR16" s="14">
        <v>1</v>
      </c>
      <c r="AS16" s="14">
        <v>0</v>
      </c>
      <c r="AT16" s="14">
        <v>0</v>
      </c>
    </row>
    <row r="17" spans="1:46" s="50" customFormat="1" ht="12" customHeight="1">
      <c r="A17" s="86" t="s">
        <v>181</v>
      </c>
      <c r="B17" s="86"/>
      <c r="C17" s="86"/>
      <c r="D17" s="86"/>
      <c r="E17" s="86"/>
      <c r="F17" s="86"/>
      <c r="G17" s="86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="50" customFormat="1" ht="89.25" customHeight="1">
      <c r="A18" s="53"/>
    </row>
    <row r="19" spans="1:46" s="50" customFormat="1" ht="11.25" customHeight="1">
      <c r="A19" s="80" t="s">
        <v>323</v>
      </c>
      <c r="B19" s="80"/>
      <c r="C19" s="80"/>
      <c r="D19" s="80"/>
      <c r="E19" s="80"/>
      <c r="F19" s="80"/>
      <c r="G19" s="80"/>
      <c r="H19" s="80" t="s">
        <v>324</v>
      </c>
      <c r="I19" s="80"/>
      <c r="J19" s="80"/>
      <c r="K19" s="80"/>
      <c r="L19" s="80"/>
      <c r="M19" s="80"/>
      <c r="N19" s="80"/>
      <c r="O19" s="80"/>
      <c r="P19" s="80"/>
      <c r="Q19" s="80" t="s">
        <v>325</v>
      </c>
      <c r="R19" s="80"/>
      <c r="S19" s="80"/>
      <c r="T19" s="80"/>
      <c r="U19" s="80"/>
      <c r="V19" s="80"/>
      <c r="W19" s="80"/>
      <c r="X19" s="80"/>
      <c r="Y19" s="91" t="s">
        <v>348</v>
      </c>
      <c r="Z19" s="91"/>
      <c r="AA19" s="91"/>
      <c r="AB19" s="91"/>
      <c r="AC19" s="91"/>
      <c r="AD19" s="91"/>
      <c r="AE19" s="91"/>
      <c r="AF19" s="80" t="s">
        <v>326</v>
      </c>
      <c r="AG19" s="80"/>
      <c r="AH19" s="80"/>
      <c r="AI19" s="80"/>
      <c r="AJ19" s="80"/>
      <c r="AK19" s="80"/>
      <c r="AL19" s="80"/>
      <c r="AM19" s="80"/>
      <c r="AN19" s="80" t="s">
        <v>327</v>
      </c>
      <c r="AO19" s="80"/>
      <c r="AP19" s="80"/>
      <c r="AQ19" s="80"/>
      <c r="AR19" s="80"/>
      <c r="AS19" s="80"/>
      <c r="AT19" s="80"/>
    </row>
  </sheetData>
  <mergeCells count="26">
    <mergeCell ref="Y1:AE1"/>
    <mergeCell ref="Y3:AE3"/>
    <mergeCell ref="B3:B4"/>
    <mergeCell ref="C3:G3"/>
    <mergeCell ref="A2:G2"/>
    <mergeCell ref="Q2:X2"/>
    <mergeCell ref="H3:I3"/>
    <mergeCell ref="Q3:Q4"/>
    <mergeCell ref="R3:X3"/>
    <mergeCell ref="A3:A4"/>
    <mergeCell ref="AN19:AT19"/>
    <mergeCell ref="AF19:AM19"/>
    <mergeCell ref="Y19:AE19"/>
    <mergeCell ref="A19:G19"/>
    <mergeCell ref="H19:P19"/>
    <mergeCell ref="Q19:X19"/>
    <mergeCell ref="A17:G17"/>
    <mergeCell ref="AN1:AT1"/>
    <mergeCell ref="AN3:AT3"/>
    <mergeCell ref="AF3:AF4"/>
    <mergeCell ref="AF1:AM1"/>
    <mergeCell ref="AG3:AM3"/>
    <mergeCell ref="H1:P1"/>
    <mergeCell ref="J3:P3"/>
    <mergeCell ref="A1:G1"/>
    <mergeCell ref="Q1:X1"/>
  </mergeCells>
  <dataValidations count="1">
    <dataValidation type="whole" allowBlank="1" showInputMessage="1" showErrorMessage="1" errorTitle="嘿嘿！你粉混喔" error="數字必須素整數而且不得小於 0 也應該不會大於 50000000 吧" sqref="AH13:AM16 Z13:AE16 AH7:AM10 K7:P10 D7:I10 S13:X16 AO7:AT10 S7:X10 Z7:AE10 K13:P16 D13:I16 AO13:AT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22" customWidth="1"/>
    <col min="2" max="2" width="9.625" style="23" customWidth="1"/>
    <col min="3" max="3" width="10.00390625" style="23" customWidth="1"/>
    <col min="4" max="4" width="9.75390625" style="23" customWidth="1"/>
    <col min="5" max="7" width="9.125" style="23" customWidth="1"/>
    <col min="8" max="8" width="11.75390625" style="23" customWidth="1"/>
    <col min="9" max="9" width="11.25390625" style="23" customWidth="1"/>
    <col min="10" max="10" width="11.50390625" style="23" customWidth="1"/>
    <col min="11" max="11" width="11.375" style="23" customWidth="1"/>
    <col min="12" max="12" width="10.75390625" style="23" customWidth="1"/>
    <col min="13" max="13" width="11.00390625" style="23" customWidth="1"/>
    <col min="14" max="14" width="10.75390625" style="23" customWidth="1"/>
    <col min="15" max="15" width="22.625" style="23" customWidth="1"/>
    <col min="16" max="16" width="8.875" style="23" customWidth="1"/>
    <col min="17" max="18" width="8.50390625" style="23" customWidth="1"/>
    <col min="19" max="19" width="8.75390625" style="23" customWidth="1"/>
    <col min="20" max="22" width="8.25390625" style="23" customWidth="1"/>
    <col min="23" max="32" width="7.875" style="23" customWidth="1"/>
    <col min="33" max="16384" width="9.00390625" style="23" customWidth="1"/>
  </cols>
  <sheetData>
    <row r="1" spans="1:32" s="2" customFormat="1" ht="48" customHeight="1">
      <c r="A1" s="82" t="s">
        <v>63</v>
      </c>
      <c r="B1" s="82"/>
      <c r="C1" s="82"/>
      <c r="D1" s="82"/>
      <c r="E1" s="82"/>
      <c r="F1" s="82"/>
      <c r="G1" s="82"/>
      <c r="H1" s="81" t="s">
        <v>0</v>
      </c>
      <c r="I1" s="81"/>
      <c r="J1" s="81"/>
      <c r="K1" s="81"/>
      <c r="L1" s="81"/>
      <c r="M1" s="81"/>
      <c r="N1" s="81"/>
      <c r="O1" s="82" t="s">
        <v>312</v>
      </c>
      <c r="P1" s="82"/>
      <c r="Q1" s="82"/>
      <c r="R1" s="82"/>
      <c r="S1" s="82"/>
      <c r="T1" s="82"/>
      <c r="U1" s="82"/>
      <c r="V1" s="82"/>
      <c r="W1" s="1" t="s">
        <v>1</v>
      </c>
      <c r="X1" s="1"/>
      <c r="Y1" s="1"/>
      <c r="Z1" s="1"/>
      <c r="AA1" s="1"/>
      <c r="AB1" s="1"/>
      <c r="AC1" s="1"/>
      <c r="AD1" s="1"/>
      <c r="AE1" s="1"/>
      <c r="AF1" s="1"/>
    </row>
    <row r="2" spans="1:32" s="4" customFormat="1" ht="12.75" customHeight="1" thickBot="1">
      <c r="A2" s="102" t="s">
        <v>2</v>
      </c>
      <c r="B2" s="102"/>
      <c r="C2" s="102"/>
      <c r="D2" s="102"/>
      <c r="E2" s="102"/>
      <c r="F2" s="102"/>
      <c r="G2" s="102"/>
      <c r="H2" s="103" t="s">
        <v>58</v>
      </c>
      <c r="I2" s="103"/>
      <c r="J2" s="103"/>
      <c r="K2" s="103"/>
      <c r="L2" s="103"/>
      <c r="M2" s="103"/>
      <c r="N2" s="3" t="s">
        <v>61</v>
      </c>
      <c r="O2" s="104" t="s">
        <v>2</v>
      </c>
      <c r="P2" s="104"/>
      <c r="Q2" s="104"/>
      <c r="R2" s="104"/>
      <c r="S2" s="104"/>
      <c r="T2" s="104"/>
      <c r="U2" s="104"/>
      <c r="V2" s="104"/>
      <c r="W2" s="24" t="s">
        <v>58</v>
      </c>
      <c r="X2" s="24"/>
      <c r="Y2" s="24"/>
      <c r="Z2" s="24"/>
      <c r="AA2" s="24"/>
      <c r="AB2" s="24"/>
      <c r="AC2" s="24"/>
      <c r="AD2" s="24"/>
      <c r="AE2" s="24"/>
      <c r="AF2" s="3" t="s">
        <v>61</v>
      </c>
    </row>
    <row r="3" spans="1:32" s="6" customFormat="1" ht="24" customHeight="1">
      <c r="A3" s="68" t="s">
        <v>3</v>
      </c>
      <c r="B3" s="98" t="s">
        <v>4</v>
      </c>
      <c r="C3" s="112" t="s">
        <v>285</v>
      </c>
      <c r="D3" s="64"/>
      <c r="E3" s="64"/>
      <c r="F3" s="64"/>
      <c r="G3" s="64"/>
      <c r="H3" s="99" t="s">
        <v>286</v>
      </c>
      <c r="I3" s="100"/>
      <c r="J3" s="100"/>
      <c r="K3" s="100"/>
      <c r="L3" s="100"/>
      <c r="M3" s="100"/>
      <c r="N3" s="100"/>
      <c r="O3" s="68" t="s">
        <v>3</v>
      </c>
      <c r="P3" s="70" t="s">
        <v>287</v>
      </c>
      <c r="Q3" s="64"/>
      <c r="R3" s="64"/>
      <c r="S3" s="64"/>
      <c r="T3" s="64"/>
      <c r="U3" s="64"/>
      <c r="V3" s="64"/>
      <c r="W3" s="99" t="s">
        <v>284</v>
      </c>
      <c r="X3" s="100"/>
      <c r="Y3" s="100"/>
      <c r="Z3" s="100"/>
      <c r="AA3" s="101"/>
      <c r="AB3" s="92" t="s">
        <v>6</v>
      </c>
      <c r="AC3" s="92" t="s">
        <v>7</v>
      </c>
      <c r="AD3" s="66" t="s">
        <v>8</v>
      </c>
      <c r="AE3" s="66" t="s">
        <v>9</v>
      </c>
      <c r="AF3" s="97" t="s">
        <v>57</v>
      </c>
    </row>
    <row r="4" spans="1:32" s="6" customFormat="1" ht="48" customHeight="1" thickBot="1">
      <c r="A4" s="69"/>
      <c r="B4" s="105"/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7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69"/>
      <c r="P4" s="7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31</v>
      </c>
      <c r="W4" s="7" t="s">
        <v>30</v>
      </c>
      <c r="X4" s="9" t="s">
        <v>32</v>
      </c>
      <c r="Y4" s="9" t="s">
        <v>33</v>
      </c>
      <c r="Z4" s="9" t="s">
        <v>10</v>
      </c>
      <c r="AA4" s="9" t="s">
        <v>11</v>
      </c>
      <c r="AB4" s="93"/>
      <c r="AC4" s="93"/>
      <c r="AD4" s="67"/>
      <c r="AE4" s="67"/>
      <c r="AF4" s="65"/>
    </row>
    <row r="5" spans="1:32" s="12" customFormat="1" ht="24" customHeight="1">
      <c r="A5" s="10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 t="s">
        <v>35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30" customHeight="1">
      <c r="A6" s="13" t="s">
        <v>36</v>
      </c>
      <c r="B6" s="14">
        <f>SUM(B12+B15+B18+B21)</f>
        <v>51896</v>
      </c>
      <c r="C6" s="14">
        <f>SUM(C12+C15+C18+C21)</f>
        <v>42362</v>
      </c>
      <c r="D6" s="14">
        <f aca="true" t="shared" si="0" ref="D6:AF6">SUM(D12+D15+D18+D21)</f>
        <v>1251</v>
      </c>
      <c r="E6" s="14">
        <f t="shared" si="0"/>
        <v>539</v>
      </c>
      <c r="F6" s="14">
        <f t="shared" si="0"/>
        <v>9384</v>
      </c>
      <c r="G6" s="14">
        <f t="shared" si="0"/>
        <v>1036</v>
      </c>
      <c r="H6" s="14">
        <f t="shared" si="0"/>
        <v>1825</v>
      </c>
      <c r="I6" s="14">
        <f t="shared" si="0"/>
        <v>1286</v>
      </c>
      <c r="J6" s="14">
        <f t="shared" si="0"/>
        <v>1922</v>
      </c>
      <c r="K6" s="14">
        <f t="shared" si="0"/>
        <v>355</v>
      </c>
      <c r="L6" s="14">
        <f t="shared" si="0"/>
        <v>8012</v>
      </c>
      <c r="M6" s="14">
        <f t="shared" si="0"/>
        <v>1036</v>
      </c>
      <c r="N6" s="14">
        <f t="shared" si="0"/>
        <v>3675</v>
      </c>
      <c r="O6" s="13" t="s">
        <v>37</v>
      </c>
      <c r="P6" s="14">
        <f t="shared" si="0"/>
        <v>9554</v>
      </c>
      <c r="Q6" s="14">
        <f t="shared" si="0"/>
        <v>519</v>
      </c>
      <c r="R6" s="14">
        <f t="shared" si="0"/>
        <v>66</v>
      </c>
      <c r="S6" s="14">
        <f t="shared" si="0"/>
        <v>285</v>
      </c>
      <c r="T6" s="14">
        <f t="shared" si="0"/>
        <v>38</v>
      </c>
      <c r="U6" s="14">
        <f t="shared" si="0"/>
        <v>219</v>
      </c>
      <c r="V6" s="14">
        <f t="shared" si="0"/>
        <v>230</v>
      </c>
      <c r="W6" s="14">
        <f t="shared" si="0"/>
        <v>584</v>
      </c>
      <c r="X6" s="14">
        <f t="shared" si="0"/>
        <v>189</v>
      </c>
      <c r="Y6" s="14">
        <f t="shared" si="0"/>
        <v>237</v>
      </c>
      <c r="Z6" s="14">
        <f t="shared" si="0"/>
        <v>82</v>
      </c>
      <c r="AA6" s="14">
        <f t="shared" si="0"/>
        <v>38</v>
      </c>
      <c r="AB6" s="14">
        <f t="shared" si="0"/>
        <v>1073</v>
      </c>
      <c r="AC6" s="14">
        <f t="shared" si="0"/>
        <v>7441</v>
      </c>
      <c r="AD6" s="14">
        <f t="shared" si="0"/>
        <v>108</v>
      </c>
      <c r="AE6" s="14">
        <f t="shared" si="0"/>
        <v>483</v>
      </c>
      <c r="AF6" s="14">
        <f t="shared" si="0"/>
        <v>429</v>
      </c>
    </row>
    <row r="7" spans="1:34" s="12" customFormat="1" ht="18.75" customHeight="1">
      <c r="A7" s="16" t="s">
        <v>38</v>
      </c>
      <c r="B7" s="14">
        <f>SUM(B13+B16+B19+B22)</f>
        <v>713</v>
      </c>
      <c r="C7" s="14">
        <f>SUM(C13+C16+C19+C22)</f>
        <v>658</v>
      </c>
      <c r="D7" s="14">
        <f aca="true" t="shared" si="1" ref="D7:AF7">SUM(D13+D16+D19+D22)</f>
        <v>103</v>
      </c>
      <c r="E7" s="14">
        <f t="shared" si="1"/>
        <v>17</v>
      </c>
      <c r="F7" s="14">
        <f t="shared" si="1"/>
        <v>254</v>
      </c>
      <c r="G7" s="14">
        <f t="shared" si="1"/>
        <v>9</v>
      </c>
      <c r="H7" s="14">
        <f t="shared" si="1"/>
        <v>15</v>
      </c>
      <c r="I7" s="14">
        <f>SUM(I13+I16+I19+I22)</f>
        <v>29</v>
      </c>
      <c r="J7" s="14">
        <f t="shared" si="1"/>
        <v>20</v>
      </c>
      <c r="K7" s="14">
        <f t="shared" si="1"/>
        <v>6</v>
      </c>
      <c r="L7" s="14">
        <f t="shared" si="1"/>
        <v>90</v>
      </c>
      <c r="M7" s="14">
        <f t="shared" si="1"/>
        <v>1</v>
      </c>
      <c r="N7" s="14">
        <f t="shared" si="1"/>
        <v>31</v>
      </c>
      <c r="O7" s="13" t="s">
        <v>39</v>
      </c>
      <c r="P7" s="14">
        <f t="shared" si="1"/>
        <v>46</v>
      </c>
      <c r="Q7" s="14">
        <f t="shared" si="1"/>
        <v>9</v>
      </c>
      <c r="R7" s="14">
        <f t="shared" si="1"/>
        <v>2</v>
      </c>
      <c r="S7" s="14">
        <f t="shared" si="1"/>
        <v>1</v>
      </c>
      <c r="T7" s="14">
        <f t="shared" si="1"/>
        <v>2</v>
      </c>
      <c r="U7" s="14">
        <f t="shared" si="1"/>
        <v>0</v>
      </c>
      <c r="V7" s="14">
        <f t="shared" si="1"/>
        <v>2</v>
      </c>
      <c r="W7" s="14">
        <f t="shared" si="1"/>
        <v>12</v>
      </c>
      <c r="X7" s="14">
        <f t="shared" si="1"/>
        <v>3</v>
      </c>
      <c r="Y7" s="14">
        <f t="shared" si="1"/>
        <v>3</v>
      </c>
      <c r="Z7" s="14">
        <f t="shared" si="1"/>
        <v>2</v>
      </c>
      <c r="AA7" s="14">
        <f t="shared" si="1"/>
        <v>1</v>
      </c>
      <c r="AB7" s="14">
        <f t="shared" si="1"/>
        <v>26</v>
      </c>
      <c r="AC7" s="14">
        <f t="shared" si="1"/>
        <v>22</v>
      </c>
      <c r="AD7" s="14">
        <f t="shared" si="1"/>
        <v>2</v>
      </c>
      <c r="AE7" s="14">
        <f t="shared" si="1"/>
        <v>5</v>
      </c>
      <c r="AF7" s="14">
        <f t="shared" si="1"/>
        <v>0</v>
      </c>
      <c r="AG7" s="11"/>
      <c r="AH7" s="11"/>
    </row>
    <row r="8" spans="1:32" s="12" customFormat="1" ht="30" customHeight="1">
      <c r="A8" s="16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 t="s">
        <v>41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2" customFormat="1" ht="30" customHeight="1">
      <c r="A9" s="10" t="s">
        <v>42</v>
      </c>
      <c r="B9" s="17">
        <f>IF(B6+B7=0,0,B6/(B6+B7)*100)</f>
        <v>98.64471858427265</v>
      </c>
      <c r="C9" s="17">
        <f aca="true" t="shared" si="2" ref="C9:N9">IF(C6+C7=0,0,C6/(C6+C7)*100)</f>
        <v>98.47047884704789</v>
      </c>
      <c r="D9" s="17">
        <f t="shared" si="2"/>
        <v>92.39290989660266</v>
      </c>
      <c r="E9" s="17">
        <f t="shared" si="2"/>
        <v>96.94244604316546</v>
      </c>
      <c r="F9" s="17">
        <f t="shared" si="2"/>
        <v>97.3645984644117</v>
      </c>
      <c r="G9" s="17">
        <f t="shared" si="2"/>
        <v>99.13875598086125</v>
      </c>
      <c r="H9" s="17">
        <f t="shared" si="2"/>
        <v>99.18478260869566</v>
      </c>
      <c r="I9" s="18">
        <f t="shared" si="2"/>
        <v>97.79467680608364</v>
      </c>
      <c r="J9" s="18">
        <f t="shared" si="2"/>
        <v>98.97013388259526</v>
      </c>
      <c r="K9" s="18">
        <f t="shared" si="2"/>
        <v>98.33795013850416</v>
      </c>
      <c r="L9" s="18">
        <f t="shared" si="2"/>
        <v>98.88916316958776</v>
      </c>
      <c r="M9" s="18">
        <f t="shared" si="2"/>
        <v>99.90356798457087</v>
      </c>
      <c r="N9" s="18">
        <f t="shared" si="2"/>
        <v>99.16351861845656</v>
      </c>
      <c r="O9" s="10" t="s">
        <v>43</v>
      </c>
      <c r="P9" s="18">
        <f aca="true" t="shared" si="3" ref="P9:AF9">IF(P6+P7=0,0,P6/(P6+P7)*100)</f>
        <v>99.52083333333334</v>
      </c>
      <c r="Q9" s="18">
        <f t="shared" si="3"/>
        <v>98.29545454545455</v>
      </c>
      <c r="R9" s="18">
        <f t="shared" si="3"/>
        <v>97.05882352941177</v>
      </c>
      <c r="S9" s="18">
        <f t="shared" si="3"/>
        <v>99.65034965034964</v>
      </c>
      <c r="T9" s="18">
        <f t="shared" si="3"/>
        <v>95</v>
      </c>
      <c r="U9" s="18">
        <f t="shared" si="3"/>
        <v>100</v>
      </c>
      <c r="V9" s="18">
        <f t="shared" si="3"/>
        <v>99.13793103448276</v>
      </c>
      <c r="W9" s="18">
        <f t="shared" si="3"/>
        <v>97.98657718120806</v>
      </c>
      <c r="X9" s="18">
        <f t="shared" si="3"/>
        <v>98.4375</v>
      </c>
      <c r="Y9" s="18">
        <f t="shared" si="3"/>
        <v>98.75</v>
      </c>
      <c r="Z9" s="18">
        <f t="shared" si="3"/>
        <v>97.61904761904762</v>
      </c>
      <c r="AA9" s="18">
        <f t="shared" si="3"/>
        <v>97.43589743589743</v>
      </c>
      <c r="AB9" s="18">
        <f t="shared" si="3"/>
        <v>97.63421292083713</v>
      </c>
      <c r="AC9" s="18">
        <f t="shared" si="3"/>
        <v>99.70521238108</v>
      </c>
      <c r="AD9" s="18">
        <f t="shared" si="3"/>
        <v>98.18181818181819</v>
      </c>
      <c r="AE9" s="18">
        <f t="shared" si="3"/>
        <v>98.97540983606558</v>
      </c>
      <c r="AF9" s="18">
        <f t="shared" si="3"/>
        <v>100</v>
      </c>
    </row>
    <row r="10" spans="1:32" s="12" customFormat="1" ht="18.75" customHeight="1">
      <c r="A10" s="10" t="s">
        <v>44</v>
      </c>
      <c r="B10" s="17">
        <f>IF(B6+B7=0,0,B7/(B6+B7)*100)</f>
        <v>1.355281415727347</v>
      </c>
      <c r="C10" s="17">
        <f aca="true" t="shared" si="4" ref="C10:N10">IF(C6+C7=0,0,C7/(C6+C7)*100)</f>
        <v>1.5295211529521153</v>
      </c>
      <c r="D10" s="17">
        <f t="shared" si="4"/>
        <v>7.607090103397342</v>
      </c>
      <c r="E10" s="17">
        <f t="shared" si="4"/>
        <v>3.0575539568345325</v>
      </c>
      <c r="F10" s="17">
        <f t="shared" si="4"/>
        <v>2.6354015355882963</v>
      </c>
      <c r="G10" s="17">
        <f t="shared" si="4"/>
        <v>0.8612440191387559</v>
      </c>
      <c r="H10" s="17">
        <f t="shared" si="4"/>
        <v>0.8152173913043478</v>
      </c>
      <c r="I10" s="18">
        <f t="shared" si="4"/>
        <v>2.2053231939163496</v>
      </c>
      <c r="J10" s="18">
        <f t="shared" si="4"/>
        <v>1.0298661174047374</v>
      </c>
      <c r="K10" s="18">
        <f t="shared" si="4"/>
        <v>1.662049861495845</v>
      </c>
      <c r="L10" s="18">
        <f t="shared" si="4"/>
        <v>1.110836830412244</v>
      </c>
      <c r="M10" s="18">
        <f t="shared" si="4"/>
        <v>0.09643201542912247</v>
      </c>
      <c r="N10" s="18">
        <f t="shared" si="4"/>
        <v>0.8364813815434431</v>
      </c>
      <c r="O10" s="10" t="s">
        <v>44</v>
      </c>
      <c r="P10" s="18">
        <f aca="true" t="shared" si="5" ref="P10:AF10">IF(P6+P7=0,0,P7/(P6+P7)*100)</f>
        <v>0.47916666666666663</v>
      </c>
      <c r="Q10" s="18">
        <f t="shared" si="5"/>
        <v>1.7045454545454544</v>
      </c>
      <c r="R10" s="18">
        <f t="shared" si="5"/>
        <v>2.941176470588235</v>
      </c>
      <c r="S10" s="18">
        <f t="shared" si="5"/>
        <v>0.34965034965034963</v>
      </c>
      <c r="T10" s="18">
        <f t="shared" si="5"/>
        <v>5</v>
      </c>
      <c r="U10" s="18">
        <f t="shared" si="5"/>
        <v>0</v>
      </c>
      <c r="V10" s="18">
        <f t="shared" si="5"/>
        <v>0.8620689655172413</v>
      </c>
      <c r="W10" s="18">
        <f t="shared" si="5"/>
        <v>2.013422818791946</v>
      </c>
      <c r="X10" s="18">
        <f t="shared" si="5"/>
        <v>1.5625</v>
      </c>
      <c r="Y10" s="18">
        <f t="shared" si="5"/>
        <v>1.25</v>
      </c>
      <c r="Z10" s="18">
        <f t="shared" si="5"/>
        <v>2.380952380952381</v>
      </c>
      <c r="AA10" s="18">
        <f t="shared" si="5"/>
        <v>2.564102564102564</v>
      </c>
      <c r="AB10" s="18">
        <f t="shared" si="5"/>
        <v>2.3657870791628755</v>
      </c>
      <c r="AC10" s="18">
        <f t="shared" si="5"/>
        <v>0.2947876189200054</v>
      </c>
      <c r="AD10" s="18">
        <f t="shared" si="5"/>
        <v>1.8181818181818181</v>
      </c>
      <c r="AE10" s="18">
        <f t="shared" si="5"/>
        <v>1.0245901639344261</v>
      </c>
      <c r="AF10" s="18">
        <f t="shared" si="5"/>
        <v>0</v>
      </c>
    </row>
    <row r="11" spans="1:32" s="12" customFormat="1" ht="30" customHeight="1">
      <c r="A11" s="10" t="s">
        <v>67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 t="s">
        <v>50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2" customFormat="1" ht="30" customHeight="1">
      <c r="A12" s="10" t="s">
        <v>46</v>
      </c>
      <c r="B12" s="14">
        <f>SUM(C12,AB12:AF12)</f>
        <v>6497</v>
      </c>
      <c r="C12" s="14">
        <f>SUM(D12:N12,P12:AA12)</f>
        <v>5890</v>
      </c>
      <c r="D12" s="15">
        <v>586</v>
      </c>
      <c r="E12" s="15">
        <v>113</v>
      </c>
      <c r="F12" s="15">
        <v>1528</v>
      </c>
      <c r="G12" s="15">
        <v>235</v>
      </c>
      <c r="H12" s="15">
        <v>190</v>
      </c>
      <c r="I12" s="15">
        <v>365</v>
      </c>
      <c r="J12" s="15">
        <v>595</v>
      </c>
      <c r="K12" s="15">
        <v>117</v>
      </c>
      <c r="L12" s="15">
        <v>329</v>
      </c>
      <c r="M12" s="15">
        <v>248</v>
      </c>
      <c r="N12" s="15">
        <v>563</v>
      </c>
      <c r="O12" s="10" t="s">
        <v>47</v>
      </c>
      <c r="P12" s="15">
        <v>496</v>
      </c>
      <c r="Q12" s="15">
        <v>140</v>
      </c>
      <c r="R12" s="15">
        <v>23</v>
      </c>
      <c r="S12" s="15">
        <v>66</v>
      </c>
      <c r="T12" s="15">
        <v>11</v>
      </c>
      <c r="U12" s="15">
        <v>42</v>
      </c>
      <c r="V12" s="15">
        <v>35</v>
      </c>
      <c r="W12" s="15">
        <v>113</v>
      </c>
      <c r="X12" s="15">
        <v>20</v>
      </c>
      <c r="Y12" s="15">
        <v>53</v>
      </c>
      <c r="Z12" s="15">
        <v>18</v>
      </c>
      <c r="AA12" s="15">
        <v>4</v>
      </c>
      <c r="AB12" s="15">
        <v>204</v>
      </c>
      <c r="AC12" s="15">
        <v>255</v>
      </c>
      <c r="AD12" s="15">
        <v>20</v>
      </c>
      <c r="AE12" s="15">
        <v>117</v>
      </c>
      <c r="AF12" s="15">
        <v>11</v>
      </c>
    </row>
    <row r="13" spans="1:32" s="12" customFormat="1" ht="18.75" customHeight="1">
      <c r="A13" s="10" t="s">
        <v>48</v>
      </c>
      <c r="B13" s="14">
        <f>SUM(C13,AB13:AF13)</f>
        <v>201</v>
      </c>
      <c r="C13" s="14">
        <f>SUM(D13:N13,P13:AA13)</f>
        <v>194</v>
      </c>
      <c r="D13" s="15">
        <v>39</v>
      </c>
      <c r="E13" s="15">
        <v>11</v>
      </c>
      <c r="F13" s="15">
        <v>92</v>
      </c>
      <c r="G13" s="15">
        <v>0</v>
      </c>
      <c r="H13" s="15">
        <v>1</v>
      </c>
      <c r="I13" s="15">
        <v>3</v>
      </c>
      <c r="J13" s="15">
        <v>3</v>
      </c>
      <c r="K13" s="15">
        <v>2</v>
      </c>
      <c r="L13" s="15">
        <v>26</v>
      </c>
      <c r="M13" s="15">
        <v>0</v>
      </c>
      <c r="N13" s="15">
        <v>3</v>
      </c>
      <c r="O13" s="10" t="s">
        <v>48</v>
      </c>
      <c r="P13" s="15">
        <v>8</v>
      </c>
      <c r="Q13" s="15">
        <v>3</v>
      </c>
      <c r="R13" s="15">
        <v>0</v>
      </c>
      <c r="S13" s="15">
        <v>1</v>
      </c>
      <c r="T13" s="15">
        <v>0</v>
      </c>
      <c r="U13" s="15">
        <v>0</v>
      </c>
      <c r="V13" s="15">
        <v>0</v>
      </c>
      <c r="W13" s="15">
        <v>1</v>
      </c>
      <c r="X13" s="15">
        <v>1</v>
      </c>
      <c r="Y13" s="15">
        <v>0</v>
      </c>
      <c r="Z13" s="15">
        <v>0</v>
      </c>
      <c r="AA13" s="15">
        <v>0</v>
      </c>
      <c r="AB13" s="15">
        <v>7</v>
      </c>
      <c r="AC13" s="15">
        <v>0</v>
      </c>
      <c r="AD13" s="15">
        <v>0</v>
      </c>
      <c r="AE13" s="15">
        <v>0</v>
      </c>
      <c r="AF13" s="15">
        <v>0</v>
      </c>
    </row>
    <row r="14" spans="1:32" s="12" customFormat="1" ht="30" customHeight="1">
      <c r="A14" s="10" t="s">
        <v>66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 t="s">
        <v>52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2" customFormat="1" ht="30" customHeight="1">
      <c r="A15" s="10" t="s">
        <v>46</v>
      </c>
      <c r="B15" s="14">
        <f>SUM(C15,AB15:AF15)</f>
        <v>23272</v>
      </c>
      <c r="C15" s="14">
        <f>SUM(D15:N15,P15:AA15)</f>
        <v>19015</v>
      </c>
      <c r="D15" s="15">
        <v>249</v>
      </c>
      <c r="E15" s="15">
        <v>289</v>
      </c>
      <c r="F15" s="15">
        <v>5225</v>
      </c>
      <c r="G15" s="15">
        <v>461</v>
      </c>
      <c r="H15" s="15">
        <v>604</v>
      </c>
      <c r="I15" s="15">
        <v>456</v>
      </c>
      <c r="J15" s="15">
        <v>904</v>
      </c>
      <c r="K15" s="15">
        <v>86</v>
      </c>
      <c r="L15" s="15">
        <v>3583</v>
      </c>
      <c r="M15" s="15">
        <v>487</v>
      </c>
      <c r="N15" s="15">
        <v>1473</v>
      </c>
      <c r="O15" s="10" t="s">
        <v>47</v>
      </c>
      <c r="P15" s="15">
        <v>4032</v>
      </c>
      <c r="Q15" s="15">
        <v>208</v>
      </c>
      <c r="R15" s="15">
        <v>32</v>
      </c>
      <c r="S15" s="15">
        <v>148</v>
      </c>
      <c r="T15" s="15">
        <v>6</v>
      </c>
      <c r="U15" s="15">
        <v>135</v>
      </c>
      <c r="V15" s="15">
        <v>111</v>
      </c>
      <c r="W15" s="15">
        <v>247</v>
      </c>
      <c r="X15" s="15">
        <v>111</v>
      </c>
      <c r="Y15" s="15">
        <v>127</v>
      </c>
      <c r="Z15" s="15">
        <v>34</v>
      </c>
      <c r="AA15" s="15">
        <v>7</v>
      </c>
      <c r="AB15" s="15">
        <v>707</v>
      </c>
      <c r="AC15" s="15">
        <v>3350</v>
      </c>
      <c r="AD15" s="15">
        <v>2</v>
      </c>
      <c r="AE15" s="15">
        <v>62</v>
      </c>
      <c r="AF15" s="15">
        <v>136</v>
      </c>
    </row>
    <row r="16" spans="1:32" s="12" customFormat="1" ht="18.75" customHeight="1">
      <c r="A16" s="10" t="s">
        <v>48</v>
      </c>
      <c r="B16" s="14">
        <f>SUM(C16,AB16:AF16)</f>
        <v>299</v>
      </c>
      <c r="C16" s="14">
        <f>SUM(D16:N16,P16:AA16)</f>
        <v>291</v>
      </c>
      <c r="D16" s="15">
        <v>61</v>
      </c>
      <c r="E16" s="15">
        <v>6</v>
      </c>
      <c r="F16" s="15">
        <v>121</v>
      </c>
      <c r="G16" s="15">
        <v>2</v>
      </c>
      <c r="H16" s="15">
        <v>7</v>
      </c>
      <c r="I16" s="15">
        <v>1</v>
      </c>
      <c r="J16" s="15">
        <v>15</v>
      </c>
      <c r="K16" s="15">
        <v>1</v>
      </c>
      <c r="L16" s="15">
        <v>39</v>
      </c>
      <c r="M16" s="15">
        <v>0</v>
      </c>
      <c r="N16" s="15">
        <v>18</v>
      </c>
      <c r="O16" s="10" t="s">
        <v>48</v>
      </c>
      <c r="P16" s="15">
        <v>8</v>
      </c>
      <c r="Q16" s="15">
        <v>3</v>
      </c>
      <c r="R16" s="15">
        <v>0</v>
      </c>
      <c r="S16" s="15">
        <v>0</v>
      </c>
      <c r="T16" s="15">
        <v>0</v>
      </c>
      <c r="U16" s="15">
        <v>0</v>
      </c>
      <c r="V16" s="15">
        <v>1</v>
      </c>
      <c r="W16" s="15">
        <v>3</v>
      </c>
      <c r="X16" s="15">
        <v>0</v>
      </c>
      <c r="Y16" s="15">
        <v>2</v>
      </c>
      <c r="Z16" s="15">
        <v>2</v>
      </c>
      <c r="AA16" s="15">
        <v>1</v>
      </c>
      <c r="AB16" s="15">
        <v>3</v>
      </c>
      <c r="AC16" s="15">
        <v>5</v>
      </c>
      <c r="AD16" s="15">
        <v>0</v>
      </c>
      <c r="AE16" s="15">
        <v>0</v>
      </c>
      <c r="AF16" s="15">
        <v>0</v>
      </c>
    </row>
    <row r="17" spans="1:32" s="12" customFormat="1" ht="30" customHeight="1">
      <c r="A17" s="10" t="s">
        <v>64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" t="s">
        <v>53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2" customFormat="1" ht="30" customHeight="1">
      <c r="A18" s="10" t="s">
        <v>46</v>
      </c>
      <c r="B18" s="14">
        <f>SUM(C18,AB18:AF18)</f>
        <v>19932</v>
      </c>
      <c r="C18" s="14">
        <f>SUM(D18:N18,P18:AA18)</f>
        <v>15531</v>
      </c>
      <c r="D18" s="15">
        <v>361</v>
      </c>
      <c r="E18" s="15">
        <v>127</v>
      </c>
      <c r="F18" s="15">
        <v>1906</v>
      </c>
      <c r="G18" s="15">
        <v>296</v>
      </c>
      <c r="H18" s="15">
        <v>984</v>
      </c>
      <c r="I18" s="15">
        <v>411</v>
      </c>
      <c r="J18" s="15">
        <v>410</v>
      </c>
      <c r="K18" s="15">
        <v>148</v>
      </c>
      <c r="L18" s="15">
        <v>4077</v>
      </c>
      <c r="M18" s="15">
        <v>289</v>
      </c>
      <c r="N18" s="15">
        <v>1484</v>
      </c>
      <c r="O18" s="10" t="s">
        <v>47</v>
      </c>
      <c r="P18" s="15">
        <v>4426</v>
      </c>
      <c r="Q18" s="15">
        <v>165</v>
      </c>
      <c r="R18" s="15">
        <v>11</v>
      </c>
      <c r="S18" s="15">
        <v>58</v>
      </c>
      <c r="T18" s="15">
        <v>3</v>
      </c>
      <c r="U18" s="15">
        <v>34</v>
      </c>
      <c r="V18" s="15">
        <v>75</v>
      </c>
      <c r="W18" s="15">
        <v>166</v>
      </c>
      <c r="X18" s="15">
        <v>38</v>
      </c>
      <c r="Y18" s="15">
        <v>47</v>
      </c>
      <c r="Z18" s="15">
        <v>15</v>
      </c>
      <c r="AA18" s="15">
        <v>0</v>
      </c>
      <c r="AB18" s="15">
        <v>93</v>
      </c>
      <c r="AC18" s="15">
        <v>3645</v>
      </c>
      <c r="AD18" s="15">
        <v>78</v>
      </c>
      <c r="AE18" s="15">
        <v>304</v>
      </c>
      <c r="AF18" s="15">
        <v>281</v>
      </c>
    </row>
    <row r="19" spans="1:32" s="12" customFormat="1" ht="18.75" customHeight="1">
      <c r="A19" s="10" t="s">
        <v>48</v>
      </c>
      <c r="B19" s="14">
        <f>SUM(C19,AB19:AF19)</f>
        <v>132</v>
      </c>
      <c r="C19" s="14">
        <f>SUM(D19:N19,P19:AA19)</f>
        <v>110</v>
      </c>
      <c r="D19" s="15">
        <v>2</v>
      </c>
      <c r="E19" s="15">
        <v>0</v>
      </c>
      <c r="F19" s="15">
        <v>17</v>
      </c>
      <c r="G19" s="15">
        <v>7</v>
      </c>
      <c r="H19" s="15">
        <v>1</v>
      </c>
      <c r="I19" s="15">
        <v>21</v>
      </c>
      <c r="J19" s="15">
        <v>2</v>
      </c>
      <c r="K19" s="15">
        <v>3</v>
      </c>
      <c r="L19" s="15">
        <v>25</v>
      </c>
      <c r="M19" s="15">
        <v>1</v>
      </c>
      <c r="N19" s="15">
        <v>8</v>
      </c>
      <c r="O19" s="10" t="s">
        <v>48</v>
      </c>
      <c r="P19" s="15">
        <v>14</v>
      </c>
      <c r="Q19" s="15">
        <v>3</v>
      </c>
      <c r="R19" s="15">
        <v>2</v>
      </c>
      <c r="S19" s="15">
        <v>0</v>
      </c>
      <c r="T19" s="15">
        <v>0</v>
      </c>
      <c r="U19" s="15">
        <v>0</v>
      </c>
      <c r="V19" s="15">
        <v>1</v>
      </c>
      <c r="W19" s="15">
        <v>1</v>
      </c>
      <c r="X19" s="15">
        <v>1</v>
      </c>
      <c r="Y19" s="15">
        <v>1</v>
      </c>
      <c r="Z19" s="15">
        <v>0</v>
      </c>
      <c r="AA19" s="15">
        <v>0</v>
      </c>
      <c r="AB19" s="15">
        <v>0</v>
      </c>
      <c r="AC19" s="15">
        <v>17</v>
      </c>
      <c r="AD19" s="15">
        <v>0</v>
      </c>
      <c r="AE19" s="15">
        <v>5</v>
      </c>
      <c r="AF19" s="15">
        <v>0</v>
      </c>
    </row>
    <row r="20" spans="1:32" s="12" customFormat="1" ht="30" customHeight="1">
      <c r="A20" s="10" t="s">
        <v>65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 t="s">
        <v>55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2" customFormat="1" ht="30" customHeight="1">
      <c r="A21" s="10" t="s">
        <v>46</v>
      </c>
      <c r="B21" s="14">
        <f>SUM(C21,AB21:AF21)</f>
        <v>2195</v>
      </c>
      <c r="C21" s="14">
        <f>SUM(D21:N21,P21:AA21)</f>
        <v>1926</v>
      </c>
      <c r="D21" s="15">
        <v>55</v>
      </c>
      <c r="E21" s="15">
        <v>10</v>
      </c>
      <c r="F21" s="15">
        <v>725</v>
      </c>
      <c r="G21" s="15">
        <v>44</v>
      </c>
      <c r="H21" s="15">
        <v>47</v>
      </c>
      <c r="I21" s="15">
        <v>54</v>
      </c>
      <c r="J21" s="15">
        <v>13</v>
      </c>
      <c r="K21" s="15">
        <v>4</v>
      </c>
      <c r="L21" s="15">
        <v>23</v>
      </c>
      <c r="M21" s="15">
        <v>12</v>
      </c>
      <c r="N21" s="15">
        <v>155</v>
      </c>
      <c r="O21" s="10" t="s">
        <v>47</v>
      </c>
      <c r="P21" s="15">
        <v>600</v>
      </c>
      <c r="Q21" s="15">
        <v>6</v>
      </c>
      <c r="R21" s="15">
        <v>0</v>
      </c>
      <c r="S21" s="15">
        <v>13</v>
      </c>
      <c r="T21" s="15">
        <v>18</v>
      </c>
      <c r="U21" s="15">
        <v>8</v>
      </c>
      <c r="V21" s="15">
        <v>9</v>
      </c>
      <c r="W21" s="15">
        <v>58</v>
      </c>
      <c r="X21" s="15">
        <v>20</v>
      </c>
      <c r="Y21" s="15">
        <v>10</v>
      </c>
      <c r="Z21" s="15">
        <v>15</v>
      </c>
      <c r="AA21" s="15">
        <v>27</v>
      </c>
      <c r="AB21" s="15">
        <v>69</v>
      </c>
      <c r="AC21" s="15">
        <v>191</v>
      </c>
      <c r="AD21" s="15">
        <v>8</v>
      </c>
      <c r="AE21" s="15">
        <v>0</v>
      </c>
      <c r="AF21" s="15">
        <v>1</v>
      </c>
    </row>
    <row r="22" spans="1:32" s="12" customFormat="1" ht="18.75" customHeight="1" thickBot="1">
      <c r="A22" s="19" t="s">
        <v>48</v>
      </c>
      <c r="B22" s="14">
        <f>SUM(C22,AB22:AF22)</f>
        <v>81</v>
      </c>
      <c r="C22" s="14">
        <f>SUM(D22:N22,P22:AA22)</f>
        <v>63</v>
      </c>
      <c r="D22" s="15">
        <v>1</v>
      </c>
      <c r="E22" s="15">
        <v>0</v>
      </c>
      <c r="F22" s="15">
        <v>24</v>
      </c>
      <c r="G22" s="15">
        <v>0</v>
      </c>
      <c r="H22" s="15">
        <v>6</v>
      </c>
      <c r="I22" s="15">
        <v>4</v>
      </c>
      <c r="J22" s="15">
        <v>0</v>
      </c>
      <c r="K22" s="15">
        <v>0</v>
      </c>
      <c r="L22" s="15">
        <v>0</v>
      </c>
      <c r="M22" s="15">
        <v>0</v>
      </c>
      <c r="N22" s="15">
        <v>2</v>
      </c>
      <c r="O22" s="10" t="s">
        <v>48</v>
      </c>
      <c r="P22" s="15">
        <v>16</v>
      </c>
      <c r="Q22" s="15">
        <v>0</v>
      </c>
      <c r="R22" s="15">
        <v>0</v>
      </c>
      <c r="S22" s="15">
        <v>0</v>
      </c>
      <c r="T22" s="15">
        <v>2</v>
      </c>
      <c r="U22" s="15">
        <v>0</v>
      </c>
      <c r="V22" s="15">
        <v>0</v>
      </c>
      <c r="W22" s="15">
        <v>7</v>
      </c>
      <c r="X22" s="15">
        <v>1</v>
      </c>
      <c r="Y22" s="15">
        <v>0</v>
      </c>
      <c r="Z22" s="15">
        <v>0</v>
      </c>
      <c r="AA22" s="15">
        <v>0</v>
      </c>
      <c r="AB22" s="15">
        <v>16</v>
      </c>
      <c r="AC22" s="15">
        <v>0</v>
      </c>
      <c r="AD22" s="15">
        <v>2</v>
      </c>
      <c r="AE22" s="15">
        <v>0</v>
      </c>
      <c r="AF22" s="15">
        <v>0</v>
      </c>
    </row>
    <row r="23" spans="1:32" s="12" customFormat="1" ht="23.25" customHeight="1">
      <c r="A23" s="86" t="s">
        <v>56</v>
      </c>
      <c r="B23" s="86"/>
      <c r="C23" s="86"/>
      <c r="D23" s="86"/>
      <c r="E23" s="86"/>
      <c r="F23" s="86"/>
      <c r="G23" s="8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="12" customFormat="1" ht="57" customHeight="1">
      <c r="A24" s="21"/>
    </row>
    <row r="25" spans="1:32" s="12" customFormat="1" ht="12" customHeight="1">
      <c r="A25" s="94" t="s">
        <v>328</v>
      </c>
      <c r="B25" s="95"/>
      <c r="C25" s="95"/>
      <c r="D25" s="95"/>
      <c r="E25" s="95"/>
      <c r="F25" s="95"/>
      <c r="G25" s="95"/>
      <c r="H25" s="94" t="s">
        <v>329</v>
      </c>
      <c r="I25" s="95"/>
      <c r="J25" s="95"/>
      <c r="K25" s="95"/>
      <c r="L25" s="95"/>
      <c r="M25" s="95"/>
      <c r="N25" s="95"/>
      <c r="O25" s="94" t="s">
        <v>330</v>
      </c>
      <c r="P25" s="95"/>
      <c r="Q25" s="95"/>
      <c r="R25" s="95"/>
      <c r="S25" s="95"/>
      <c r="T25" s="95"/>
      <c r="U25" s="95"/>
      <c r="V25" s="95"/>
      <c r="W25" s="94" t="s">
        <v>331</v>
      </c>
      <c r="X25" s="94"/>
      <c r="Y25" s="94"/>
      <c r="Z25" s="94"/>
      <c r="AA25" s="94"/>
      <c r="AB25" s="94"/>
      <c r="AC25" s="94"/>
      <c r="AD25" s="94"/>
      <c r="AE25" s="94"/>
      <c r="AF25" s="94"/>
    </row>
  </sheetData>
  <mergeCells count="23">
    <mergeCell ref="A1:G1"/>
    <mergeCell ref="H1:N1"/>
    <mergeCell ref="O1:V1"/>
    <mergeCell ref="A2:G2"/>
    <mergeCell ref="H2:M2"/>
    <mergeCell ref="O2:V2"/>
    <mergeCell ref="A23:G23"/>
    <mergeCell ref="O3:O4"/>
    <mergeCell ref="AB3:AB4"/>
    <mergeCell ref="AC3:AC4"/>
    <mergeCell ref="A3:A4"/>
    <mergeCell ref="B3:B4"/>
    <mergeCell ref="C3:G3"/>
    <mergeCell ref="A25:G25"/>
    <mergeCell ref="H25:N25"/>
    <mergeCell ref="O25:V25"/>
    <mergeCell ref="AD3:AD4"/>
    <mergeCell ref="H3:N3"/>
    <mergeCell ref="P3:V3"/>
    <mergeCell ref="W3:AA3"/>
    <mergeCell ref="W25:AF25"/>
    <mergeCell ref="AE3:AE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D12:N22 P12:AF2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3" customWidth="1"/>
    <col min="2" max="2" width="10.25390625" style="23" customWidth="1"/>
    <col min="3" max="3" width="8.375" style="23" customWidth="1"/>
    <col min="4" max="4" width="9.50390625" style="23" customWidth="1"/>
    <col min="5" max="7" width="8.50390625" style="23" customWidth="1"/>
    <col min="8" max="8" width="8.125" style="23" customWidth="1"/>
    <col min="9" max="9" width="11.50390625" style="23" customWidth="1"/>
    <col min="10" max="10" width="10.875" style="23" customWidth="1"/>
    <col min="11" max="11" width="11.125" style="23" customWidth="1"/>
    <col min="12" max="12" width="11.25390625" style="23" customWidth="1"/>
    <col min="13" max="15" width="11.00390625" style="23" customWidth="1"/>
    <col min="16" max="16" width="18.625" style="23" customWidth="1"/>
    <col min="17" max="17" width="9.00390625" style="23" customWidth="1"/>
    <col min="18" max="18" width="9.125" style="23" customWidth="1"/>
    <col min="19" max="20" width="8.625" style="23" customWidth="1"/>
    <col min="21" max="21" width="8.375" style="23" customWidth="1"/>
    <col min="22" max="22" width="8.50390625" style="23" customWidth="1"/>
    <col min="23" max="23" width="8.625" style="23" customWidth="1"/>
    <col min="24" max="28" width="7.875" style="23" customWidth="1"/>
    <col min="29" max="30" width="8.125" style="23" customWidth="1"/>
    <col min="31" max="33" width="8.25390625" style="23" customWidth="1"/>
    <col min="34" max="16384" width="9.00390625" style="23" customWidth="1"/>
  </cols>
  <sheetData>
    <row r="1" spans="1:33" s="2" customFormat="1" ht="48" customHeight="1">
      <c r="A1" s="82" t="s">
        <v>108</v>
      </c>
      <c r="B1" s="82"/>
      <c r="C1" s="82"/>
      <c r="D1" s="82"/>
      <c r="E1" s="82"/>
      <c r="F1" s="82"/>
      <c r="G1" s="82"/>
      <c r="H1" s="82"/>
      <c r="I1" s="81" t="s">
        <v>109</v>
      </c>
      <c r="J1" s="81"/>
      <c r="K1" s="81"/>
      <c r="L1" s="81"/>
      <c r="M1" s="81"/>
      <c r="N1" s="81"/>
      <c r="O1" s="81"/>
      <c r="P1" s="82" t="s">
        <v>108</v>
      </c>
      <c r="Q1" s="82"/>
      <c r="R1" s="82"/>
      <c r="S1" s="82"/>
      <c r="T1" s="82"/>
      <c r="U1" s="82"/>
      <c r="V1" s="82"/>
      <c r="W1" s="82"/>
      <c r="X1" s="81" t="s">
        <v>110</v>
      </c>
      <c r="Y1" s="81"/>
      <c r="Z1" s="81"/>
      <c r="AA1" s="81"/>
      <c r="AB1" s="81"/>
      <c r="AC1" s="81"/>
      <c r="AD1" s="81"/>
      <c r="AE1" s="81"/>
      <c r="AF1" s="81"/>
      <c r="AG1" s="81"/>
    </row>
    <row r="2" spans="1:33" s="4" customFormat="1" ht="12.75" customHeight="1" thickBot="1">
      <c r="A2" s="109" t="s">
        <v>2</v>
      </c>
      <c r="B2" s="109"/>
      <c r="C2" s="109"/>
      <c r="D2" s="109"/>
      <c r="E2" s="109"/>
      <c r="F2" s="109"/>
      <c r="G2" s="109"/>
      <c r="H2" s="109"/>
      <c r="I2" s="29" t="s">
        <v>100</v>
      </c>
      <c r="J2" s="29"/>
      <c r="K2" s="29"/>
      <c r="L2" s="29"/>
      <c r="M2" s="29"/>
      <c r="N2" s="29"/>
      <c r="O2" s="3" t="s">
        <v>60</v>
      </c>
      <c r="P2" s="109" t="s">
        <v>2</v>
      </c>
      <c r="Q2" s="109"/>
      <c r="R2" s="109"/>
      <c r="S2" s="109"/>
      <c r="T2" s="109"/>
      <c r="U2" s="109"/>
      <c r="V2" s="109"/>
      <c r="W2" s="109"/>
      <c r="X2" s="29" t="s">
        <v>100</v>
      </c>
      <c r="Y2" s="29"/>
      <c r="Z2" s="29"/>
      <c r="AA2" s="29"/>
      <c r="AB2" s="29"/>
      <c r="AC2" s="29"/>
      <c r="AD2" s="29"/>
      <c r="AE2" s="29"/>
      <c r="AF2" s="29"/>
      <c r="AG2" s="3" t="s">
        <v>60</v>
      </c>
    </row>
    <row r="3" spans="1:33" s="6" customFormat="1" ht="24" customHeight="1">
      <c r="A3" s="68" t="s">
        <v>68</v>
      </c>
      <c r="B3" s="108" t="s">
        <v>69</v>
      </c>
      <c r="C3" s="66" t="s">
        <v>70</v>
      </c>
      <c r="D3" s="106" t="s">
        <v>288</v>
      </c>
      <c r="E3" s="64"/>
      <c r="F3" s="64"/>
      <c r="G3" s="64"/>
      <c r="H3" s="64"/>
      <c r="I3" s="99" t="s">
        <v>289</v>
      </c>
      <c r="J3" s="99"/>
      <c r="K3" s="99"/>
      <c r="L3" s="99"/>
      <c r="M3" s="99"/>
      <c r="N3" s="99"/>
      <c r="O3" s="99"/>
      <c r="P3" s="68" t="s">
        <v>71</v>
      </c>
      <c r="Q3" s="70" t="s">
        <v>290</v>
      </c>
      <c r="R3" s="64"/>
      <c r="S3" s="64"/>
      <c r="T3" s="64"/>
      <c r="U3" s="64"/>
      <c r="V3" s="64"/>
      <c r="W3" s="64"/>
      <c r="X3" s="99" t="s">
        <v>284</v>
      </c>
      <c r="Y3" s="100"/>
      <c r="Z3" s="100"/>
      <c r="AA3" s="100"/>
      <c r="AB3" s="101"/>
      <c r="AC3" s="92" t="s">
        <v>72</v>
      </c>
      <c r="AD3" s="92" t="s">
        <v>73</v>
      </c>
      <c r="AE3" s="66" t="s">
        <v>74</v>
      </c>
      <c r="AF3" s="66" t="s">
        <v>75</v>
      </c>
      <c r="AG3" s="97" t="s">
        <v>104</v>
      </c>
    </row>
    <row r="4" spans="1:33" s="6" customFormat="1" ht="48" customHeight="1" thickBot="1">
      <c r="A4" s="69"/>
      <c r="B4" s="105"/>
      <c r="C4" s="93"/>
      <c r="D4" s="7" t="s">
        <v>12</v>
      </c>
      <c r="E4" s="8" t="s">
        <v>76</v>
      </c>
      <c r="F4" s="8" t="s">
        <v>77</v>
      </c>
      <c r="G4" s="8" t="s">
        <v>78</v>
      </c>
      <c r="H4" s="8" t="s">
        <v>79</v>
      </c>
      <c r="I4" s="7" t="s">
        <v>80</v>
      </c>
      <c r="J4" s="8" t="s">
        <v>81</v>
      </c>
      <c r="K4" s="8" t="s">
        <v>82</v>
      </c>
      <c r="L4" s="8" t="s">
        <v>83</v>
      </c>
      <c r="M4" s="8" t="s">
        <v>84</v>
      </c>
      <c r="N4" s="8" t="s">
        <v>85</v>
      </c>
      <c r="O4" s="8" t="s">
        <v>105</v>
      </c>
      <c r="P4" s="69"/>
      <c r="Q4" s="7" t="s">
        <v>106</v>
      </c>
      <c r="R4" s="8" t="s">
        <v>107</v>
      </c>
      <c r="S4" s="8" t="s">
        <v>86</v>
      </c>
      <c r="T4" s="8" t="s">
        <v>87</v>
      </c>
      <c r="U4" s="8" t="s">
        <v>88</v>
      </c>
      <c r="V4" s="8" t="s">
        <v>89</v>
      </c>
      <c r="W4" s="8" t="s">
        <v>101</v>
      </c>
      <c r="X4" s="7" t="s">
        <v>90</v>
      </c>
      <c r="Y4" s="9" t="s">
        <v>91</v>
      </c>
      <c r="Z4" s="9" t="s">
        <v>92</v>
      </c>
      <c r="AA4" s="9" t="s">
        <v>102</v>
      </c>
      <c r="AB4" s="9" t="s">
        <v>103</v>
      </c>
      <c r="AC4" s="93"/>
      <c r="AD4" s="93"/>
      <c r="AE4" s="93"/>
      <c r="AF4" s="93"/>
      <c r="AG4" s="65"/>
    </row>
    <row r="5" spans="1:33" s="12" customFormat="1" ht="38.25" customHeight="1">
      <c r="A5" s="10" t="s">
        <v>93</v>
      </c>
      <c r="B5" s="25">
        <f>SUM(B7:B18)</f>
        <v>6793</v>
      </c>
      <c r="C5" s="26"/>
      <c r="D5" s="25">
        <f aca="true" t="shared" si="0" ref="D5:O5">SUM(D7:D18)</f>
        <v>6165</v>
      </c>
      <c r="E5" s="25">
        <f t="shared" si="0"/>
        <v>614</v>
      </c>
      <c r="F5" s="25">
        <f t="shared" si="0"/>
        <v>119</v>
      </c>
      <c r="G5" s="25">
        <f t="shared" si="0"/>
        <v>1595</v>
      </c>
      <c r="H5" s="25">
        <f t="shared" si="0"/>
        <v>243</v>
      </c>
      <c r="I5" s="25">
        <f t="shared" si="0"/>
        <v>199</v>
      </c>
      <c r="J5" s="25">
        <f t="shared" si="0"/>
        <v>381</v>
      </c>
      <c r="K5" s="25">
        <f t="shared" si="0"/>
        <v>611</v>
      </c>
      <c r="L5" s="25">
        <f t="shared" si="0"/>
        <v>130</v>
      </c>
      <c r="M5" s="25">
        <f t="shared" si="0"/>
        <v>340</v>
      </c>
      <c r="N5" s="25">
        <f t="shared" si="0"/>
        <v>263</v>
      </c>
      <c r="O5" s="25">
        <f t="shared" si="0"/>
        <v>578</v>
      </c>
      <c r="P5" s="10" t="s">
        <v>93</v>
      </c>
      <c r="Q5" s="25">
        <f aca="true" t="shared" si="1" ref="Q5:AG5">SUM(Q7:Q18)</f>
        <v>556</v>
      </c>
      <c r="R5" s="25">
        <f t="shared" si="1"/>
        <v>139</v>
      </c>
      <c r="S5" s="25">
        <f t="shared" si="1"/>
        <v>23</v>
      </c>
      <c r="T5" s="25">
        <f t="shared" si="1"/>
        <v>66</v>
      </c>
      <c r="U5" s="25">
        <f t="shared" si="1"/>
        <v>11</v>
      </c>
      <c r="V5" s="25">
        <f t="shared" si="1"/>
        <v>44</v>
      </c>
      <c r="W5" s="25">
        <f t="shared" si="1"/>
        <v>36</v>
      </c>
      <c r="X5" s="25">
        <f t="shared" si="1"/>
        <v>118</v>
      </c>
      <c r="Y5" s="25">
        <f t="shared" si="1"/>
        <v>21</v>
      </c>
      <c r="Z5" s="25">
        <f t="shared" si="1"/>
        <v>56</v>
      </c>
      <c r="AA5" s="25">
        <f t="shared" si="1"/>
        <v>18</v>
      </c>
      <c r="AB5" s="25">
        <f t="shared" si="1"/>
        <v>4</v>
      </c>
      <c r="AC5" s="25">
        <f t="shared" si="1"/>
        <v>207</v>
      </c>
      <c r="AD5" s="25">
        <f t="shared" si="1"/>
        <v>287</v>
      </c>
      <c r="AE5" s="25">
        <f t="shared" si="1"/>
        <v>0</v>
      </c>
      <c r="AF5" s="25">
        <f t="shared" si="1"/>
        <v>124</v>
      </c>
      <c r="AG5" s="25">
        <f t="shared" si="1"/>
        <v>10</v>
      </c>
    </row>
    <row r="6" spans="1:33" s="12" customFormat="1" ht="33.75" customHeight="1">
      <c r="A6" s="10" t="s">
        <v>94</v>
      </c>
      <c r="B6" s="11"/>
      <c r="C6" s="17">
        <f>SUM(C7:C18)</f>
        <v>100.00000000000001</v>
      </c>
      <c r="D6" s="17">
        <f>IF(D5&gt;$B$5,999,IF($B$5=0,0,D5/$B$5*100))</f>
        <v>90.75518916531723</v>
      </c>
      <c r="E6" s="17">
        <f aca="true" t="shared" si="2" ref="E6:O6">IF(E5&gt;$B$5,999,IF($B$5=0,0,E5/$B$5*100))</f>
        <v>9.038716325629323</v>
      </c>
      <c r="F6" s="17">
        <f t="shared" si="2"/>
        <v>1.7518033269542175</v>
      </c>
      <c r="G6" s="17">
        <f t="shared" si="2"/>
        <v>23.480052995730897</v>
      </c>
      <c r="H6" s="17">
        <f t="shared" si="2"/>
        <v>3.5772118357132343</v>
      </c>
      <c r="I6" s="17">
        <f t="shared" si="2"/>
        <v>2.9294862358310025</v>
      </c>
      <c r="J6" s="17">
        <f t="shared" si="2"/>
        <v>5.608714853525688</v>
      </c>
      <c r="K6" s="17">
        <f t="shared" si="2"/>
        <v>8.994553216546445</v>
      </c>
      <c r="L6" s="17">
        <f t="shared" si="2"/>
        <v>1.9137347269247755</v>
      </c>
      <c r="M6" s="17">
        <f t="shared" si="2"/>
        <v>5.005152362726336</v>
      </c>
      <c r="N6" s="17">
        <f t="shared" si="2"/>
        <v>3.8716325629324304</v>
      </c>
      <c r="O6" s="17">
        <f t="shared" si="2"/>
        <v>8.50875901663477</v>
      </c>
      <c r="P6" s="10" t="s">
        <v>94</v>
      </c>
      <c r="Q6" s="17">
        <f aca="true" t="shared" si="3" ref="Q6:AG6">IF(Q5&gt;$B$5,999,IF($B$5=0,0,Q5/$B$5*100))</f>
        <v>8.184896216693655</v>
      </c>
      <c r="R6" s="17">
        <f t="shared" si="3"/>
        <v>2.046224054173414</v>
      </c>
      <c r="S6" s="17">
        <f t="shared" si="3"/>
        <v>0.33858383630207567</v>
      </c>
      <c r="T6" s="17">
        <f t="shared" si="3"/>
        <v>0.9715883998233474</v>
      </c>
      <c r="U6" s="17">
        <f t="shared" si="3"/>
        <v>0.16193139997055792</v>
      </c>
      <c r="V6" s="17">
        <f t="shared" si="3"/>
        <v>0.6477255998822317</v>
      </c>
      <c r="W6" s="17">
        <f t="shared" si="3"/>
        <v>0.5299573089945532</v>
      </c>
      <c r="X6" s="17">
        <f t="shared" si="3"/>
        <v>1.7370822905932577</v>
      </c>
      <c r="Y6" s="17">
        <f t="shared" si="3"/>
        <v>0.30914176358015605</v>
      </c>
      <c r="Z6" s="17">
        <f t="shared" si="3"/>
        <v>0.8243780362137495</v>
      </c>
      <c r="AA6" s="17">
        <f t="shared" si="3"/>
        <v>0.2649786544972766</v>
      </c>
      <c r="AB6" s="17">
        <f t="shared" si="3"/>
        <v>0.05888414544383925</v>
      </c>
      <c r="AC6" s="17">
        <f t="shared" si="3"/>
        <v>3.0472545267186812</v>
      </c>
      <c r="AD6" s="17">
        <f t="shared" si="3"/>
        <v>4.224937435595466</v>
      </c>
      <c r="AE6" s="17">
        <f t="shared" si="3"/>
        <v>0</v>
      </c>
      <c r="AF6" s="17">
        <f t="shared" si="3"/>
        <v>1.8254085087590168</v>
      </c>
      <c r="AG6" s="17">
        <f t="shared" si="3"/>
        <v>0.14721036360959813</v>
      </c>
    </row>
    <row r="7" spans="1:33" s="12" customFormat="1" ht="36.75" customHeight="1">
      <c r="A7" s="10" t="s">
        <v>111</v>
      </c>
      <c r="B7" s="25">
        <f aca="true" t="shared" si="4" ref="B7:B18">SUM(D7,AC7:AG7)</f>
        <v>56</v>
      </c>
      <c r="C7" s="17">
        <f>B7/$B$5*100</f>
        <v>0.8243780362137495</v>
      </c>
      <c r="D7" s="25">
        <f aca="true" t="shared" si="5" ref="D7:D18">SUM(E7:O7,Q7:AB7)</f>
        <v>55</v>
      </c>
      <c r="E7" s="25">
        <v>12</v>
      </c>
      <c r="F7" s="25">
        <v>2</v>
      </c>
      <c r="G7" s="25">
        <v>8</v>
      </c>
      <c r="H7" s="25">
        <v>0</v>
      </c>
      <c r="I7" s="25">
        <v>6</v>
      </c>
      <c r="J7" s="25">
        <v>2</v>
      </c>
      <c r="K7" s="25">
        <v>2</v>
      </c>
      <c r="L7" s="25">
        <v>3</v>
      </c>
      <c r="M7" s="25">
        <v>1</v>
      </c>
      <c r="N7" s="25">
        <v>0</v>
      </c>
      <c r="O7" s="25">
        <v>9</v>
      </c>
      <c r="P7" s="10" t="s">
        <v>111</v>
      </c>
      <c r="Q7" s="25">
        <v>4</v>
      </c>
      <c r="R7" s="25">
        <v>1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2</v>
      </c>
      <c r="Y7" s="25">
        <v>0</v>
      </c>
      <c r="Z7" s="25">
        <v>3</v>
      </c>
      <c r="AA7" s="25">
        <v>0</v>
      </c>
      <c r="AB7" s="25">
        <v>0</v>
      </c>
      <c r="AC7" s="25">
        <v>1</v>
      </c>
      <c r="AD7" s="25">
        <v>0</v>
      </c>
      <c r="AE7" s="25">
        <v>0</v>
      </c>
      <c r="AF7" s="25">
        <v>0</v>
      </c>
      <c r="AG7" s="25">
        <v>0</v>
      </c>
    </row>
    <row r="8" spans="1:33" s="12" customFormat="1" ht="26.25" customHeight="1">
      <c r="A8" s="10" t="s">
        <v>112</v>
      </c>
      <c r="B8" s="25">
        <f t="shared" si="4"/>
        <v>36</v>
      </c>
      <c r="C8" s="17">
        <f aca="true" t="shared" si="6" ref="C8:C18">B8/$B$5*100</f>
        <v>0.5299573089945532</v>
      </c>
      <c r="D8" s="25">
        <f t="shared" si="5"/>
        <v>28</v>
      </c>
      <c r="E8" s="25">
        <v>2</v>
      </c>
      <c r="F8" s="25">
        <v>0</v>
      </c>
      <c r="G8" s="25">
        <v>5</v>
      </c>
      <c r="H8" s="25">
        <v>2</v>
      </c>
      <c r="I8" s="25">
        <v>0</v>
      </c>
      <c r="J8" s="25">
        <v>1</v>
      </c>
      <c r="K8" s="25">
        <v>1</v>
      </c>
      <c r="L8" s="25">
        <v>0</v>
      </c>
      <c r="M8" s="25">
        <v>3</v>
      </c>
      <c r="N8" s="25">
        <v>0</v>
      </c>
      <c r="O8" s="25">
        <v>2</v>
      </c>
      <c r="P8" s="10" t="s">
        <v>112</v>
      </c>
      <c r="Q8" s="25">
        <v>7</v>
      </c>
      <c r="R8" s="25">
        <v>0</v>
      </c>
      <c r="S8" s="25">
        <v>0</v>
      </c>
      <c r="T8" s="25">
        <v>1</v>
      </c>
      <c r="U8" s="25">
        <v>0</v>
      </c>
      <c r="V8" s="25">
        <v>2</v>
      </c>
      <c r="W8" s="25">
        <v>0</v>
      </c>
      <c r="X8" s="25">
        <v>2</v>
      </c>
      <c r="Y8" s="25">
        <v>0</v>
      </c>
      <c r="Z8" s="25">
        <v>0</v>
      </c>
      <c r="AA8" s="25">
        <v>0</v>
      </c>
      <c r="AB8" s="25">
        <v>0</v>
      </c>
      <c r="AC8" s="25">
        <v>6</v>
      </c>
      <c r="AD8" s="25">
        <v>2</v>
      </c>
      <c r="AE8" s="25">
        <v>0</v>
      </c>
      <c r="AF8" s="25">
        <v>0</v>
      </c>
      <c r="AG8" s="25">
        <v>0</v>
      </c>
    </row>
    <row r="9" spans="1:33" s="12" customFormat="1" ht="26.25" customHeight="1">
      <c r="A9" s="10" t="s">
        <v>113</v>
      </c>
      <c r="B9" s="25">
        <f t="shared" si="4"/>
        <v>168</v>
      </c>
      <c r="C9" s="17">
        <f t="shared" si="6"/>
        <v>2.4731341086412484</v>
      </c>
      <c r="D9" s="25">
        <f t="shared" si="5"/>
        <v>124</v>
      </c>
      <c r="E9" s="25">
        <v>7</v>
      </c>
      <c r="F9" s="25">
        <v>1</v>
      </c>
      <c r="G9" s="25">
        <v>16</v>
      </c>
      <c r="H9" s="25">
        <v>3</v>
      </c>
      <c r="I9" s="25">
        <v>1</v>
      </c>
      <c r="J9" s="25">
        <v>9</v>
      </c>
      <c r="K9" s="25">
        <v>0</v>
      </c>
      <c r="L9" s="25">
        <v>2</v>
      </c>
      <c r="M9" s="25">
        <v>12</v>
      </c>
      <c r="N9" s="25">
        <v>0</v>
      </c>
      <c r="O9" s="25">
        <v>24</v>
      </c>
      <c r="P9" s="10" t="s">
        <v>113</v>
      </c>
      <c r="Q9" s="25">
        <v>26</v>
      </c>
      <c r="R9" s="25">
        <v>5</v>
      </c>
      <c r="S9" s="25">
        <v>0</v>
      </c>
      <c r="T9" s="25">
        <v>0</v>
      </c>
      <c r="U9" s="25">
        <v>3</v>
      </c>
      <c r="V9" s="25">
        <v>0</v>
      </c>
      <c r="W9" s="25">
        <v>2</v>
      </c>
      <c r="X9" s="25">
        <v>2</v>
      </c>
      <c r="Y9" s="25">
        <v>1</v>
      </c>
      <c r="Z9" s="25">
        <v>3</v>
      </c>
      <c r="AA9" s="25">
        <v>7</v>
      </c>
      <c r="AB9" s="25">
        <v>0</v>
      </c>
      <c r="AC9" s="25">
        <v>17</v>
      </c>
      <c r="AD9" s="25">
        <v>26</v>
      </c>
      <c r="AE9" s="25">
        <v>0</v>
      </c>
      <c r="AF9" s="25">
        <v>1</v>
      </c>
      <c r="AG9" s="25">
        <v>0</v>
      </c>
    </row>
    <row r="10" spans="1:33" s="12" customFormat="1" ht="26.25" customHeight="1">
      <c r="A10" s="10" t="s">
        <v>114</v>
      </c>
      <c r="B10" s="25">
        <f t="shared" si="4"/>
        <v>0</v>
      </c>
      <c r="C10" s="17">
        <f t="shared" si="6"/>
        <v>0</v>
      </c>
      <c r="D10" s="25">
        <f t="shared" si="5"/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10" t="s">
        <v>114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</row>
    <row r="11" spans="1:33" s="12" customFormat="1" ht="38.25" customHeight="1">
      <c r="A11" s="10" t="s">
        <v>115</v>
      </c>
      <c r="B11" s="25">
        <f t="shared" si="4"/>
        <v>3225</v>
      </c>
      <c r="C11" s="17">
        <f t="shared" si="6"/>
        <v>47.475342264095396</v>
      </c>
      <c r="D11" s="25">
        <f t="shared" si="5"/>
        <v>2903</v>
      </c>
      <c r="E11" s="25">
        <v>276</v>
      </c>
      <c r="F11" s="25">
        <v>80</v>
      </c>
      <c r="G11" s="25">
        <v>689</v>
      </c>
      <c r="H11" s="25">
        <v>90</v>
      </c>
      <c r="I11" s="25">
        <v>83</v>
      </c>
      <c r="J11" s="25">
        <v>209</v>
      </c>
      <c r="K11" s="25">
        <v>331</v>
      </c>
      <c r="L11" s="25">
        <v>88</v>
      </c>
      <c r="M11" s="25">
        <v>133</v>
      </c>
      <c r="N11" s="25">
        <v>109</v>
      </c>
      <c r="O11" s="25">
        <v>266</v>
      </c>
      <c r="P11" s="10" t="s">
        <v>115</v>
      </c>
      <c r="Q11" s="25">
        <v>211</v>
      </c>
      <c r="R11" s="25">
        <v>99</v>
      </c>
      <c r="S11" s="25">
        <v>11</v>
      </c>
      <c r="T11" s="25">
        <v>34</v>
      </c>
      <c r="U11" s="25">
        <v>8</v>
      </c>
      <c r="V11" s="25">
        <v>19</v>
      </c>
      <c r="W11" s="25">
        <v>22</v>
      </c>
      <c r="X11" s="25">
        <v>77</v>
      </c>
      <c r="Y11" s="25">
        <v>16</v>
      </c>
      <c r="Z11" s="25">
        <v>37</v>
      </c>
      <c r="AA11" s="25">
        <v>11</v>
      </c>
      <c r="AB11" s="25">
        <v>4</v>
      </c>
      <c r="AC11" s="25">
        <v>159</v>
      </c>
      <c r="AD11" s="25">
        <v>98</v>
      </c>
      <c r="AE11" s="25">
        <v>0</v>
      </c>
      <c r="AF11" s="25">
        <v>60</v>
      </c>
      <c r="AG11" s="25">
        <v>5</v>
      </c>
    </row>
    <row r="12" spans="1:33" s="12" customFormat="1" ht="26.25" customHeight="1">
      <c r="A12" s="10" t="s">
        <v>116</v>
      </c>
      <c r="B12" s="25">
        <f t="shared" si="4"/>
        <v>8</v>
      </c>
      <c r="C12" s="17">
        <f t="shared" si="6"/>
        <v>0.1177682908876785</v>
      </c>
      <c r="D12" s="25">
        <f t="shared" si="5"/>
        <v>7</v>
      </c>
      <c r="E12" s="25">
        <v>0</v>
      </c>
      <c r="F12" s="25">
        <v>0</v>
      </c>
      <c r="G12" s="25">
        <v>1</v>
      </c>
      <c r="H12" s="25">
        <v>0</v>
      </c>
      <c r="I12" s="25">
        <v>1</v>
      </c>
      <c r="J12" s="25">
        <v>0</v>
      </c>
      <c r="K12" s="25">
        <v>0</v>
      </c>
      <c r="L12" s="25">
        <v>0</v>
      </c>
      <c r="M12" s="25">
        <v>2</v>
      </c>
      <c r="N12" s="25">
        <v>2</v>
      </c>
      <c r="O12" s="25">
        <v>0</v>
      </c>
      <c r="P12" s="10" t="s">
        <v>116</v>
      </c>
      <c r="Q12" s="25">
        <v>1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1</v>
      </c>
      <c r="AE12" s="25">
        <v>0</v>
      </c>
      <c r="AF12" s="25">
        <v>0</v>
      </c>
      <c r="AG12" s="25">
        <v>0</v>
      </c>
    </row>
    <row r="13" spans="1:33" s="12" customFormat="1" ht="26.25" customHeight="1">
      <c r="A13" s="10" t="s">
        <v>117</v>
      </c>
      <c r="B13" s="25">
        <f t="shared" si="4"/>
        <v>1</v>
      </c>
      <c r="C13" s="17">
        <f t="shared" si="6"/>
        <v>0.014721036360959812</v>
      </c>
      <c r="D13" s="25">
        <f t="shared" si="5"/>
        <v>1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10" t="s">
        <v>117</v>
      </c>
      <c r="Q13" s="25">
        <v>1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</row>
    <row r="14" spans="1:33" s="12" customFormat="1" ht="26.25" customHeight="1">
      <c r="A14" s="10" t="s">
        <v>118</v>
      </c>
      <c r="B14" s="25">
        <f t="shared" si="4"/>
        <v>153</v>
      </c>
      <c r="C14" s="17">
        <f t="shared" si="6"/>
        <v>2.252318563226851</v>
      </c>
      <c r="D14" s="25">
        <f t="shared" si="5"/>
        <v>129</v>
      </c>
      <c r="E14" s="25">
        <v>0</v>
      </c>
      <c r="F14" s="25">
        <v>2</v>
      </c>
      <c r="G14" s="25">
        <v>18</v>
      </c>
      <c r="H14" s="25">
        <v>1</v>
      </c>
      <c r="I14" s="25">
        <v>6</v>
      </c>
      <c r="J14" s="25">
        <v>10</v>
      </c>
      <c r="K14" s="25">
        <v>4</v>
      </c>
      <c r="L14" s="25">
        <v>5</v>
      </c>
      <c r="M14" s="25">
        <v>2</v>
      </c>
      <c r="N14" s="25">
        <v>3</v>
      </c>
      <c r="O14" s="25">
        <v>28</v>
      </c>
      <c r="P14" s="10" t="s">
        <v>118</v>
      </c>
      <c r="Q14" s="25">
        <v>35</v>
      </c>
      <c r="R14" s="25">
        <v>11</v>
      </c>
      <c r="S14" s="25">
        <v>1</v>
      </c>
      <c r="T14" s="25">
        <v>0</v>
      </c>
      <c r="U14" s="25">
        <v>0</v>
      </c>
      <c r="V14" s="25">
        <v>0</v>
      </c>
      <c r="W14" s="25">
        <v>0</v>
      </c>
      <c r="X14" s="25">
        <v>3</v>
      </c>
      <c r="Y14" s="25">
        <v>0</v>
      </c>
      <c r="Z14" s="25">
        <v>0</v>
      </c>
      <c r="AA14" s="25">
        <v>0</v>
      </c>
      <c r="AB14" s="25">
        <v>0</v>
      </c>
      <c r="AC14" s="25">
        <v>6</v>
      </c>
      <c r="AD14" s="25">
        <v>18</v>
      </c>
      <c r="AE14" s="25">
        <v>0</v>
      </c>
      <c r="AF14" s="25">
        <v>0</v>
      </c>
      <c r="AG14" s="25">
        <v>0</v>
      </c>
    </row>
    <row r="15" spans="1:33" s="12" customFormat="1" ht="38.25" customHeight="1">
      <c r="A15" s="10" t="s">
        <v>119</v>
      </c>
      <c r="B15" s="25">
        <f t="shared" si="4"/>
        <v>708</v>
      </c>
      <c r="C15" s="17">
        <f t="shared" si="6"/>
        <v>10.422493743559546</v>
      </c>
      <c r="D15" s="25">
        <f t="shared" si="5"/>
        <v>663</v>
      </c>
      <c r="E15" s="25">
        <v>27</v>
      </c>
      <c r="F15" s="25">
        <v>12</v>
      </c>
      <c r="G15" s="25">
        <v>75</v>
      </c>
      <c r="H15" s="25">
        <v>29</v>
      </c>
      <c r="I15" s="25">
        <v>33</v>
      </c>
      <c r="J15" s="25">
        <v>62</v>
      </c>
      <c r="K15" s="25">
        <v>39</v>
      </c>
      <c r="L15" s="25">
        <v>5</v>
      </c>
      <c r="M15" s="25">
        <v>87</v>
      </c>
      <c r="N15" s="25">
        <v>35</v>
      </c>
      <c r="O15" s="25">
        <v>84</v>
      </c>
      <c r="P15" s="10" t="s">
        <v>119</v>
      </c>
      <c r="Q15" s="25">
        <v>110</v>
      </c>
      <c r="R15" s="25">
        <v>7</v>
      </c>
      <c r="S15" s="25">
        <v>9</v>
      </c>
      <c r="T15" s="25">
        <v>22</v>
      </c>
      <c r="U15" s="25">
        <v>0</v>
      </c>
      <c r="V15" s="25">
        <v>7</v>
      </c>
      <c r="W15" s="25">
        <v>8</v>
      </c>
      <c r="X15" s="25">
        <v>6</v>
      </c>
      <c r="Y15" s="25">
        <v>3</v>
      </c>
      <c r="Z15" s="25">
        <v>3</v>
      </c>
      <c r="AA15" s="25">
        <v>0</v>
      </c>
      <c r="AB15" s="25">
        <v>0</v>
      </c>
      <c r="AC15" s="25">
        <v>7</v>
      </c>
      <c r="AD15" s="25">
        <v>36</v>
      </c>
      <c r="AE15" s="25">
        <v>0</v>
      </c>
      <c r="AF15" s="25">
        <v>1</v>
      </c>
      <c r="AG15" s="25">
        <v>1</v>
      </c>
    </row>
    <row r="16" spans="1:33" s="12" customFormat="1" ht="26.25" customHeight="1">
      <c r="A16" s="10" t="s">
        <v>120</v>
      </c>
      <c r="B16" s="25">
        <f t="shared" si="4"/>
        <v>1599</v>
      </c>
      <c r="C16" s="17">
        <f t="shared" si="6"/>
        <v>23.53893714117474</v>
      </c>
      <c r="D16" s="25">
        <f t="shared" si="5"/>
        <v>1586</v>
      </c>
      <c r="E16" s="25">
        <v>183</v>
      </c>
      <c r="F16" s="25">
        <v>20</v>
      </c>
      <c r="G16" s="25">
        <v>649</v>
      </c>
      <c r="H16" s="25">
        <v>66</v>
      </c>
      <c r="I16" s="25">
        <v>68</v>
      </c>
      <c r="J16" s="25">
        <v>77</v>
      </c>
      <c r="K16" s="25">
        <v>177</v>
      </c>
      <c r="L16" s="25">
        <v>26</v>
      </c>
      <c r="M16" s="25">
        <v>72</v>
      </c>
      <c r="N16" s="25">
        <v>40</v>
      </c>
      <c r="O16" s="25">
        <v>143</v>
      </c>
      <c r="P16" s="10" t="s">
        <v>120</v>
      </c>
      <c r="Q16" s="25">
        <v>20</v>
      </c>
      <c r="R16" s="25">
        <v>0</v>
      </c>
      <c r="S16" s="25">
        <v>0</v>
      </c>
      <c r="T16" s="25">
        <v>5</v>
      </c>
      <c r="U16" s="25">
        <v>0</v>
      </c>
      <c r="V16" s="25">
        <v>13</v>
      </c>
      <c r="W16" s="25">
        <v>2</v>
      </c>
      <c r="X16" s="25">
        <v>23</v>
      </c>
      <c r="Y16" s="25">
        <v>0</v>
      </c>
      <c r="Z16" s="25">
        <v>2</v>
      </c>
      <c r="AA16" s="25">
        <v>0</v>
      </c>
      <c r="AB16" s="25">
        <v>0</v>
      </c>
      <c r="AC16" s="25">
        <v>5</v>
      </c>
      <c r="AD16" s="25">
        <v>0</v>
      </c>
      <c r="AE16" s="25">
        <v>0</v>
      </c>
      <c r="AF16" s="25">
        <v>7</v>
      </c>
      <c r="AG16" s="25">
        <v>1</v>
      </c>
    </row>
    <row r="17" spans="1:33" s="12" customFormat="1" ht="26.25" customHeight="1">
      <c r="A17" s="10" t="s">
        <v>121</v>
      </c>
      <c r="B17" s="25">
        <f t="shared" si="4"/>
        <v>552</v>
      </c>
      <c r="C17" s="17">
        <f t="shared" si="6"/>
        <v>8.126012071249816</v>
      </c>
      <c r="D17" s="25">
        <f t="shared" si="5"/>
        <v>484</v>
      </c>
      <c r="E17" s="25">
        <v>105</v>
      </c>
      <c r="F17" s="25">
        <v>0</v>
      </c>
      <c r="G17" s="25">
        <v>115</v>
      </c>
      <c r="H17" s="25">
        <v>51</v>
      </c>
      <c r="I17" s="25">
        <v>1</v>
      </c>
      <c r="J17" s="25">
        <v>11</v>
      </c>
      <c r="K17" s="25">
        <v>56</v>
      </c>
      <c r="L17" s="25">
        <v>1</v>
      </c>
      <c r="M17" s="25">
        <v>2</v>
      </c>
      <c r="N17" s="25">
        <v>74</v>
      </c>
      <c r="O17" s="25">
        <v>11</v>
      </c>
      <c r="P17" s="10" t="s">
        <v>121</v>
      </c>
      <c r="Q17" s="25">
        <v>31</v>
      </c>
      <c r="R17" s="25">
        <v>7</v>
      </c>
      <c r="S17" s="25">
        <v>0</v>
      </c>
      <c r="T17" s="25">
        <v>4</v>
      </c>
      <c r="U17" s="25">
        <v>0</v>
      </c>
      <c r="V17" s="25">
        <v>1</v>
      </c>
      <c r="W17" s="25">
        <v>2</v>
      </c>
      <c r="X17" s="25">
        <v>3</v>
      </c>
      <c r="Y17" s="25">
        <v>1</v>
      </c>
      <c r="Z17" s="25">
        <v>8</v>
      </c>
      <c r="AA17" s="25">
        <v>0</v>
      </c>
      <c r="AB17" s="25">
        <v>0</v>
      </c>
      <c r="AC17" s="25">
        <v>6</v>
      </c>
      <c r="AD17" s="25">
        <v>5</v>
      </c>
      <c r="AE17" s="25">
        <v>0</v>
      </c>
      <c r="AF17" s="25">
        <v>54</v>
      </c>
      <c r="AG17" s="25">
        <v>3</v>
      </c>
    </row>
    <row r="18" spans="1:33" s="12" customFormat="1" ht="26.25" customHeight="1" thickBot="1">
      <c r="A18" s="10" t="s">
        <v>98</v>
      </c>
      <c r="B18" s="25">
        <f t="shared" si="4"/>
        <v>287</v>
      </c>
      <c r="C18" s="17">
        <f t="shared" si="6"/>
        <v>4.224937435595466</v>
      </c>
      <c r="D18" s="25">
        <f t="shared" si="5"/>
        <v>185</v>
      </c>
      <c r="E18" s="25">
        <v>2</v>
      </c>
      <c r="F18" s="25">
        <v>2</v>
      </c>
      <c r="G18" s="25">
        <v>19</v>
      </c>
      <c r="H18" s="25">
        <v>1</v>
      </c>
      <c r="I18" s="25">
        <v>0</v>
      </c>
      <c r="J18" s="25">
        <v>0</v>
      </c>
      <c r="K18" s="25">
        <v>1</v>
      </c>
      <c r="L18" s="25">
        <v>0</v>
      </c>
      <c r="M18" s="25">
        <v>26</v>
      </c>
      <c r="N18" s="25">
        <v>0</v>
      </c>
      <c r="O18" s="25">
        <v>11</v>
      </c>
      <c r="P18" s="10" t="s">
        <v>98</v>
      </c>
      <c r="Q18" s="25">
        <v>110</v>
      </c>
      <c r="R18" s="25">
        <v>9</v>
      </c>
      <c r="S18" s="25">
        <v>2</v>
      </c>
      <c r="T18" s="25">
        <v>0</v>
      </c>
      <c r="U18" s="25">
        <v>0</v>
      </c>
      <c r="V18" s="25">
        <v>2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101</v>
      </c>
      <c r="AE18" s="25">
        <v>0</v>
      </c>
      <c r="AF18" s="25">
        <v>1</v>
      </c>
      <c r="AG18" s="25">
        <v>0</v>
      </c>
    </row>
    <row r="19" spans="1:33" s="4" customFormat="1" ht="22.5" customHeight="1">
      <c r="A19" s="107" t="s">
        <v>131</v>
      </c>
      <c r="B19" s="107"/>
      <c r="C19" s="107"/>
      <c r="D19" s="107"/>
      <c r="E19" s="107"/>
      <c r="F19" s="107"/>
      <c r="G19" s="107"/>
      <c r="H19" s="10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="12" customFormat="1" ht="110.25" customHeight="1">
      <c r="A20" s="12" t="s">
        <v>99</v>
      </c>
    </row>
    <row r="21" spans="1:33" s="12" customFormat="1" ht="11.25" customHeight="1">
      <c r="A21" s="94" t="s">
        <v>332</v>
      </c>
      <c r="B21" s="95"/>
      <c r="C21" s="95"/>
      <c r="D21" s="95"/>
      <c r="E21" s="95"/>
      <c r="F21" s="95"/>
      <c r="G21" s="95"/>
      <c r="H21" s="95"/>
      <c r="I21" s="95" t="s">
        <v>333</v>
      </c>
      <c r="J21" s="95"/>
      <c r="K21" s="95"/>
      <c r="L21" s="95"/>
      <c r="M21" s="95"/>
      <c r="N21" s="95"/>
      <c r="O21" s="95"/>
      <c r="P21" s="95" t="s">
        <v>334</v>
      </c>
      <c r="Q21" s="95"/>
      <c r="R21" s="95"/>
      <c r="S21" s="95"/>
      <c r="T21" s="95"/>
      <c r="U21" s="95"/>
      <c r="V21" s="95"/>
      <c r="W21" s="95"/>
      <c r="X21" s="95" t="s">
        <v>335</v>
      </c>
      <c r="Y21" s="95"/>
      <c r="Z21" s="95"/>
      <c r="AA21" s="95"/>
      <c r="AB21" s="95"/>
      <c r="AC21" s="95"/>
      <c r="AD21" s="95"/>
      <c r="AE21" s="95"/>
      <c r="AF21" s="95"/>
      <c r="AG21" s="95"/>
    </row>
  </sheetData>
  <mergeCells count="24">
    <mergeCell ref="X21:AG21"/>
    <mergeCell ref="P21:W21"/>
    <mergeCell ref="A2:H2"/>
    <mergeCell ref="P2:W2"/>
    <mergeCell ref="A21:H21"/>
    <mergeCell ref="I21:O21"/>
    <mergeCell ref="AG3:AG4"/>
    <mergeCell ref="A19:H19"/>
    <mergeCell ref="AC3:AC4"/>
    <mergeCell ref="AD3:AD4"/>
    <mergeCell ref="AE3:AE4"/>
    <mergeCell ref="AF3:AF4"/>
    <mergeCell ref="P3:P4"/>
    <mergeCell ref="A3:A4"/>
    <mergeCell ref="B3:B4"/>
    <mergeCell ref="C3:C4"/>
    <mergeCell ref="D3:H3"/>
    <mergeCell ref="I3:O3"/>
    <mergeCell ref="Q3:W3"/>
    <mergeCell ref="X3:AB3"/>
    <mergeCell ref="X1:AG1"/>
    <mergeCell ref="P1:W1"/>
    <mergeCell ref="I1:O1"/>
    <mergeCell ref="A1:H1"/>
  </mergeCells>
  <dataValidations count="1">
    <dataValidation type="whole" allowBlank="1" showInputMessage="1" showErrorMessage="1" errorTitle="嘿嘿！你粉混喔" error="數字必須素整數而且不得小於 0 也應該不會大於 50000000 吧" sqref="E7:O18 Q7:AG18">
      <formula1>0</formula1>
      <formula2>50000000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3" customWidth="1"/>
    <col min="2" max="2" width="9.375" style="23" customWidth="1"/>
    <col min="3" max="3" width="8.50390625" style="23" customWidth="1"/>
    <col min="4" max="4" width="9.125" style="23" customWidth="1"/>
    <col min="5" max="7" width="8.50390625" style="23" customWidth="1"/>
    <col min="8" max="8" width="8.125" style="23" customWidth="1"/>
    <col min="9" max="9" width="11.375" style="23" customWidth="1"/>
    <col min="10" max="11" width="11.25390625" style="23" customWidth="1"/>
    <col min="12" max="15" width="11.00390625" style="23" customWidth="1"/>
    <col min="16" max="16" width="18.625" style="23" customWidth="1"/>
    <col min="17" max="17" width="9.00390625" style="23" customWidth="1"/>
    <col min="18" max="19" width="8.875" style="23" customWidth="1"/>
    <col min="20" max="20" width="8.625" style="23" customWidth="1"/>
    <col min="21" max="22" width="8.50390625" style="23" customWidth="1"/>
    <col min="23" max="23" width="8.75390625" style="23" customWidth="1"/>
    <col min="24" max="26" width="7.625" style="23" customWidth="1"/>
    <col min="27" max="28" width="7.75390625" style="23" customWidth="1"/>
    <col min="29" max="33" width="8.00390625" style="23" customWidth="1"/>
    <col min="34" max="16384" width="9.00390625" style="23" customWidth="1"/>
  </cols>
  <sheetData>
    <row r="1" spans="1:33" s="2" customFormat="1" ht="48" customHeight="1">
      <c r="A1" s="82" t="s">
        <v>133</v>
      </c>
      <c r="B1" s="82"/>
      <c r="C1" s="82"/>
      <c r="D1" s="82"/>
      <c r="E1" s="82"/>
      <c r="F1" s="82"/>
      <c r="G1" s="82"/>
      <c r="H1" s="82"/>
      <c r="I1" s="81" t="s">
        <v>109</v>
      </c>
      <c r="J1" s="81"/>
      <c r="K1" s="81"/>
      <c r="L1" s="81"/>
      <c r="M1" s="81"/>
      <c r="N1" s="81"/>
      <c r="O1" s="81"/>
      <c r="P1" s="82" t="s">
        <v>133</v>
      </c>
      <c r="Q1" s="82"/>
      <c r="R1" s="82"/>
      <c r="S1" s="82"/>
      <c r="T1" s="82"/>
      <c r="U1" s="82"/>
      <c r="V1" s="82"/>
      <c r="W1" s="82"/>
      <c r="X1" s="81" t="s">
        <v>110</v>
      </c>
      <c r="Y1" s="81"/>
      <c r="Z1" s="81"/>
      <c r="AA1" s="81"/>
      <c r="AB1" s="81"/>
      <c r="AC1" s="81"/>
      <c r="AD1" s="81"/>
      <c r="AE1" s="81"/>
      <c r="AF1" s="81"/>
      <c r="AG1" s="81"/>
    </row>
    <row r="2" spans="1:33" s="4" customFormat="1" ht="12.75" customHeight="1" thickBot="1">
      <c r="A2" s="109" t="s">
        <v>2</v>
      </c>
      <c r="B2" s="109"/>
      <c r="C2" s="109"/>
      <c r="D2" s="109"/>
      <c r="E2" s="109"/>
      <c r="F2" s="109"/>
      <c r="G2" s="109"/>
      <c r="H2" s="109"/>
      <c r="I2" s="29" t="s">
        <v>100</v>
      </c>
      <c r="J2" s="29"/>
      <c r="K2" s="29"/>
      <c r="L2" s="29"/>
      <c r="M2" s="29"/>
      <c r="N2" s="29"/>
      <c r="O2" s="3" t="s">
        <v>60</v>
      </c>
      <c r="P2" s="109" t="s">
        <v>2</v>
      </c>
      <c r="Q2" s="109"/>
      <c r="R2" s="109"/>
      <c r="S2" s="109"/>
      <c r="T2" s="109"/>
      <c r="U2" s="109"/>
      <c r="V2" s="109"/>
      <c r="W2" s="109"/>
      <c r="X2" s="29" t="s">
        <v>100</v>
      </c>
      <c r="Y2" s="29"/>
      <c r="Z2" s="29"/>
      <c r="AA2" s="29"/>
      <c r="AB2" s="29"/>
      <c r="AC2" s="29"/>
      <c r="AD2" s="29"/>
      <c r="AE2" s="29"/>
      <c r="AF2" s="29"/>
      <c r="AG2" s="3" t="s">
        <v>60</v>
      </c>
    </row>
    <row r="3" spans="1:33" s="6" customFormat="1" ht="24" customHeight="1">
      <c r="A3" s="68" t="s">
        <v>68</v>
      </c>
      <c r="B3" s="108" t="s">
        <v>69</v>
      </c>
      <c r="C3" s="66" t="s">
        <v>70</v>
      </c>
      <c r="D3" s="113" t="s">
        <v>300</v>
      </c>
      <c r="E3" s="100"/>
      <c r="F3" s="100"/>
      <c r="G3" s="100"/>
      <c r="H3" s="100"/>
      <c r="I3" s="99" t="s">
        <v>301</v>
      </c>
      <c r="J3" s="100"/>
      <c r="K3" s="100"/>
      <c r="L3" s="100"/>
      <c r="M3" s="100"/>
      <c r="N3" s="100"/>
      <c r="O3" s="100"/>
      <c r="P3" s="68" t="s">
        <v>71</v>
      </c>
      <c r="Q3" s="70" t="s">
        <v>291</v>
      </c>
      <c r="R3" s="64"/>
      <c r="S3" s="64"/>
      <c r="T3" s="64"/>
      <c r="U3" s="64"/>
      <c r="V3" s="64"/>
      <c r="W3" s="64"/>
      <c r="X3" s="99" t="s">
        <v>292</v>
      </c>
      <c r="Y3" s="100"/>
      <c r="Z3" s="100"/>
      <c r="AA3" s="100"/>
      <c r="AB3" s="101"/>
      <c r="AC3" s="92" t="s">
        <v>72</v>
      </c>
      <c r="AD3" s="92" t="s">
        <v>73</v>
      </c>
      <c r="AE3" s="66" t="s">
        <v>74</v>
      </c>
      <c r="AF3" s="66" t="s">
        <v>75</v>
      </c>
      <c r="AG3" s="97" t="s">
        <v>104</v>
      </c>
    </row>
    <row r="4" spans="1:33" s="6" customFormat="1" ht="48" customHeight="1" thickBot="1">
      <c r="A4" s="69"/>
      <c r="B4" s="105"/>
      <c r="C4" s="93"/>
      <c r="D4" s="7" t="s">
        <v>12</v>
      </c>
      <c r="E4" s="8" t="s">
        <v>76</v>
      </c>
      <c r="F4" s="8" t="s">
        <v>77</v>
      </c>
      <c r="G4" s="8" t="s">
        <v>78</v>
      </c>
      <c r="H4" s="8" t="s">
        <v>79</v>
      </c>
      <c r="I4" s="7" t="s">
        <v>80</v>
      </c>
      <c r="J4" s="8" t="s">
        <v>81</v>
      </c>
      <c r="K4" s="8" t="s">
        <v>82</v>
      </c>
      <c r="L4" s="8" t="s">
        <v>83</v>
      </c>
      <c r="M4" s="8" t="s">
        <v>84</v>
      </c>
      <c r="N4" s="8" t="s">
        <v>85</v>
      </c>
      <c r="O4" s="8" t="s">
        <v>105</v>
      </c>
      <c r="P4" s="69"/>
      <c r="Q4" s="7" t="s">
        <v>106</v>
      </c>
      <c r="R4" s="8" t="s">
        <v>107</v>
      </c>
      <c r="S4" s="8" t="s">
        <v>86</v>
      </c>
      <c r="T4" s="8" t="s">
        <v>87</v>
      </c>
      <c r="U4" s="8" t="s">
        <v>88</v>
      </c>
      <c r="V4" s="8" t="s">
        <v>89</v>
      </c>
      <c r="W4" s="8" t="s">
        <v>101</v>
      </c>
      <c r="X4" s="7" t="s">
        <v>90</v>
      </c>
      <c r="Y4" s="9" t="s">
        <v>91</v>
      </c>
      <c r="Z4" s="9" t="s">
        <v>92</v>
      </c>
      <c r="AA4" s="9" t="s">
        <v>102</v>
      </c>
      <c r="AB4" s="9" t="s">
        <v>103</v>
      </c>
      <c r="AC4" s="93"/>
      <c r="AD4" s="93"/>
      <c r="AE4" s="93"/>
      <c r="AF4" s="93"/>
      <c r="AG4" s="65"/>
    </row>
    <row r="5" spans="1:33" s="12" customFormat="1" ht="46.5" customHeight="1">
      <c r="A5" s="10" t="s">
        <v>93</v>
      </c>
      <c r="B5" s="25">
        <f>SUM(B7:B15)</f>
        <v>25439</v>
      </c>
      <c r="C5" s="26"/>
      <c r="D5" s="25">
        <f aca="true" t="shared" si="0" ref="D5:O5">SUM(D7:D15)</f>
        <v>21270</v>
      </c>
      <c r="E5" s="25">
        <f t="shared" si="0"/>
        <v>1338</v>
      </c>
      <c r="F5" s="25">
        <f t="shared" si="0"/>
        <v>282</v>
      </c>
      <c r="G5" s="25">
        <f t="shared" si="0"/>
        <v>5397</v>
      </c>
      <c r="H5" s="25">
        <f t="shared" si="0"/>
        <v>447</v>
      </c>
      <c r="I5" s="25">
        <f t="shared" si="0"/>
        <v>627</v>
      </c>
      <c r="J5" s="25">
        <f t="shared" si="0"/>
        <v>503</v>
      </c>
      <c r="K5" s="25">
        <f t="shared" si="0"/>
        <v>1000</v>
      </c>
      <c r="L5" s="25">
        <f t="shared" si="0"/>
        <v>88</v>
      </c>
      <c r="M5" s="25">
        <f t="shared" si="0"/>
        <v>3692</v>
      </c>
      <c r="N5" s="25">
        <f t="shared" si="0"/>
        <v>544</v>
      </c>
      <c r="O5" s="25">
        <f t="shared" si="0"/>
        <v>1561</v>
      </c>
      <c r="P5" s="10" t="s">
        <v>93</v>
      </c>
      <c r="Q5" s="25">
        <f aca="true" t="shared" si="1" ref="Q5:AG5">SUM(Q7:Q15)</f>
        <v>4501</v>
      </c>
      <c r="R5" s="25">
        <f t="shared" si="1"/>
        <v>300</v>
      </c>
      <c r="S5" s="25">
        <f t="shared" si="1"/>
        <v>44</v>
      </c>
      <c r="T5" s="25">
        <f t="shared" si="1"/>
        <v>153</v>
      </c>
      <c r="U5" s="25">
        <f t="shared" si="1"/>
        <v>7</v>
      </c>
      <c r="V5" s="25">
        <f t="shared" si="1"/>
        <v>136</v>
      </c>
      <c r="W5" s="25">
        <f t="shared" si="1"/>
        <v>114</v>
      </c>
      <c r="X5" s="25">
        <f t="shared" si="1"/>
        <v>256</v>
      </c>
      <c r="Y5" s="25">
        <f t="shared" si="1"/>
        <v>115</v>
      </c>
      <c r="Z5" s="25">
        <f t="shared" si="1"/>
        <v>126</v>
      </c>
      <c r="AA5" s="25">
        <f t="shared" si="1"/>
        <v>31</v>
      </c>
      <c r="AB5" s="25">
        <f t="shared" si="1"/>
        <v>8</v>
      </c>
      <c r="AC5" s="25">
        <f t="shared" si="1"/>
        <v>722</v>
      </c>
      <c r="AD5" s="25">
        <f t="shared" si="1"/>
        <v>3268</v>
      </c>
      <c r="AE5" s="25">
        <f t="shared" si="1"/>
        <v>7</v>
      </c>
      <c r="AF5" s="25">
        <f t="shared" si="1"/>
        <v>66</v>
      </c>
      <c r="AG5" s="25">
        <f t="shared" si="1"/>
        <v>106</v>
      </c>
    </row>
    <row r="6" spans="1:33" s="12" customFormat="1" ht="41.25" customHeight="1">
      <c r="A6" s="10" t="s">
        <v>94</v>
      </c>
      <c r="B6" s="11"/>
      <c r="C6" s="17">
        <f>SUM(C7:C15)</f>
        <v>100.00000000000001</v>
      </c>
      <c r="D6" s="17">
        <f>IF(D5&gt;$B$5,999,IF($B$5=0,0,D5/$B$5*100))</f>
        <v>83.6117771924997</v>
      </c>
      <c r="E6" s="17">
        <f aca="true" t="shared" si="2" ref="E6:O6">IF(E5&gt;$B$5,999,IF($B$5=0,0,E5/$B$5*100))</f>
        <v>5.259640709147372</v>
      </c>
      <c r="F6" s="17">
        <f t="shared" si="2"/>
        <v>1.1085341404929439</v>
      </c>
      <c r="G6" s="17">
        <f t="shared" si="2"/>
        <v>21.21545658241283</v>
      </c>
      <c r="H6" s="17">
        <f t="shared" si="2"/>
        <v>1.7571445418451983</v>
      </c>
      <c r="I6" s="17">
        <f t="shared" si="2"/>
        <v>2.4647195251385665</v>
      </c>
      <c r="J6" s="17">
        <f t="shared" si="2"/>
        <v>1.977278981092024</v>
      </c>
      <c r="K6" s="17">
        <f t="shared" si="2"/>
        <v>3.9309721294076025</v>
      </c>
      <c r="L6" s="17">
        <f t="shared" si="2"/>
        <v>0.345925547387869</v>
      </c>
      <c r="M6" s="17">
        <f t="shared" si="2"/>
        <v>14.513149101772868</v>
      </c>
      <c r="N6" s="17">
        <f t="shared" si="2"/>
        <v>2.1384488383977356</v>
      </c>
      <c r="O6" s="17">
        <f t="shared" si="2"/>
        <v>6.136247494005268</v>
      </c>
      <c r="P6" s="10" t="s">
        <v>94</v>
      </c>
      <c r="Q6" s="17">
        <f aca="true" t="shared" si="3" ref="Q6:AG6">IF(Q5&gt;$B$5,999,IF($B$5=0,0,Q5/$B$5*100))</f>
        <v>17.693305554463617</v>
      </c>
      <c r="R6" s="17">
        <f t="shared" si="3"/>
        <v>1.1792916388222807</v>
      </c>
      <c r="S6" s="17">
        <f t="shared" si="3"/>
        <v>0.1729627736939345</v>
      </c>
      <c r="T6" s="17">
        <f t="shared" si="3"/>
        <v>0.6014387357993631</v>
      </c>
      <c r="U6" s="17">
        <f t="shared" si="3"/>
        <v>0.02751680490585322</v>
      </c>
      <c r="V6" s="17">
        <f t="shared" si="3"/>
        <v>0.5346122095994339</v>
      </c>
      <c r="W6" s="17">
        <f t="shared" si="3"/>
        <v>0.44813082275246663</v>
      </c>
      <c r="X6" s="17">
        <f t="shared" si="3"/>
        <v>1.0063288651283464</v>
      </c>
      <c r="Y6" s="17">
        <f t="shared" si="3"/>
        <v>0.45206179488187426</v>
      </c>
      <c r="Z6" s="17">
        <f t="shared" si="3"/>
        <v>0.49530248830535795</v>
      </c>
      <c r="AA6" s="17">
        <f t="shared" si="3"/>
        <v>0.12186013601163569</v>
      </c>
      <c r="AB6" s="17">
        <f t="shared" si="3"/>
        <v>0.031447777035260825</v>
      </c>
      <c r="AC6" s="17">
        <f t="shared" si="3"/>
        <v>2.838161877432289</v>
      </c>
      <c r="AD6" s="17">
        <f t="shared" si="3"/>
        <v>12.846416918904044</v>
      </c>
      <c r="AE6" s="17">
        <f t="shared" si="3"/>
        <v>0.02751680490585322</v>
      </c>
      <c r="AF6" s="17">
        <f t="shared" si="3"/>
        <v>0.25944416054090175</v>
      </c>
      <c r="AG6" s="17">
        <f t="shared" si="3"/>
        <v>0.4166830457172059</v>
      </c>
    </row>
    <row r="7" spans="1:33" s="12" customFormat="1" ht="49.5" customHeight="1">
      <c r="A7" s="10" t="s">
        <v>95</v>
      </c>
      <c r="B7" s="25">
        <f aca="true" t="shared" si="4" ref="B7:B15">SUM(D7,AC7:AG7)</f>
        <v>11035</v>
      </c>
      <c r="C7" s="17">
        <f>B7/$B$5*100</f>
        <v>43.378277448012895</v>
      </c>
      <c r="D7" s="25">
        <f aca="true" t="shared" si="5" ref="D7:D15">SUM(E7:O7,Q7:AB7)</f>
        <v>9009</v>
      </c>
      <c r="E7" s="25">
        <v>497</v>
      </c>
      <c r="F7" s="25">
        <v>73</v>
      </c>
      <c r="G7" s="25">
        <v>2073</v>
      </c>
      <c r="H7" s="25">
        <v>184</v>
      </c>
      <c r="I7" s="25">
        <v>312</v>
      </c>
      <c r="J7" s="25">
        <v>154</v>
      </c>
      <c r="K7" s="25">
        <v>318</v>
      </c>
      <c r="L7" s="25">
        <v>22</v>
      </c>
      <c r="M7" s="25">
        <v>2213</v>
      </c>
      <c r="N7" s="25">
        <v>247</v>
      </c>
      <c r="O7" s="25">
        <v>659</v>
      </c>
      <c r="P7" s="10" t="s">
        <v>95</v>
      </c>
      <c r="Q7" s="25">
        <v>2023</v>
      </c>
      <c r="R7" s="25">
        <v>67</v>
      </c>
      <c r="S7" s="25">
        <v>6</v>
      </c>
      <c r="T7" s="25">
        <v>42</v>
      </c>
      <c r="U7" s="25">
        <v>0</v>
      </c>
      <c r="V7" s="25">
        <v>33</v>
      </c>
      <c r="W7" s="25">
        <v>21</v>
      </c>
      <c r="X7" s="25">
        <v>37</v>
      </c>
      <c r="Y7" s="25">
        <v>19</v>
      </c>
      <c r="Z7" s="25">
        <v>9</v>
      </c>
      <c r="AA7" s="25">
        <v>0</v>
      </c>
      <c r="AB7" s="25">
        <v>0</v>
      </c>
      <c r="AC7" s="25">
        <v>284</v>
      </c>
      <c r="AD7" s="25">
        <v>1660</v>
      </c>
      <c r="AE7" s="25">
        <v>2</v>
      </c>
      <c r="AF7" s="25">
        <v>35</v>
      </c>
      <c r="AG7" s="25">
        <v>45</v>
      </c>
    </row>
    <row r="8" spans="1:33" s="12" customFormat="1" ht="41.25" customHeight="1">
      <c r="A8" s="10" t="s">
        <v>96</v>
      </c>
      <c r="B8" s="25">
        <f t="shared" si="4"/>
        <v>561</v>
      </c>
      <c r="C8" s="17">
        <f aca="true" t="shared" si="6" ref="C8:C15">B8/$B$5*100</f>
        <v>2.205275364597665</v>
      </c>
      <c r="D8" s="25">
        <f t="shared" si="5"/>
        <v>548</v>
      </c>
      <c r="E8" s="25">
        <v>6</v>
      </c>
      <c r="F8" s="25">
        <v>5</v>
      </c>
      <c r="G8" s="25">
        <v>45</v>
      </c>
      <c r="H8" s="25">
        <v>1</v>
      </c>
      <c r="I8" s="25">
        <v>7</v>
      </c>
      <c r="J8" s="25">
        <v>4</v>
      </c>
      <c r="K8" s="25">
        <v>11</v>
      </c>
      <c r="L8" s="25">
        <v>3</v>
      </c>
      <c r="M8" s="25">
        <v>115</v>
      </c>
      <c r="N8" s="25">
        <v>41</v>
      </c>
      <c r="O8" s="25">
        <v>60</v>
      </c>
      <c r="P8" s="10" t="s">
        <v>96</v>
      </c>
      <c r="Q8" s="25">
        <v>155</v>
      </c>
      <c r="R8" s="25">
        <v>32</v>
      </c>
      <c r="S8" s="25">
        <v>0</v>
      </c>
      <c r="T8" s="25">
        <v>18</v>
      </c>
      <c r="U8" s="25">
        <v>0</v>
      </c>
      <c r="V8" s="25">
        <v>2</v>
      </c>
      <c r="W8" s="25">
        <v>1</v>
      </c>
      <c r="X8" s="25">
        <v>16</v>
      </c>
      <c r="Y8" s="25">
        <v>1</v>
      </c>
      <c r="Z8" s="25">
        <v>4</v>
      </c>
      <c r="AA8" s="25">
        <v>19</v>
      </c>
      <c r="AB8" s="25">
        <v>2</v>
      </c>
      <c r="AC8" s="25">
        <v>3</v>
      </c>
      <c r="AD8" s="25">
        <v>5</v>
      </c>
      <c r="AE8" s="25">
        <v>0</v>
      </c>
      <c r="AF8" s="25">
        <v>0</v>
      </c>
      <c r="AG8" s="25">
        <v>5</v>
      </c>
    </row>
    <row r="9" spans="1:33" s="12" customFormat="1" ht="41.25" customHeight="1">
      <c r="A9" s="10" t="s">
        <v>97</v>
      </c>
      <c r="B9" s="25">
        <f t="shared" si="4"/>
        <v>2873</v>
      </c>
      <c r="C9" s="17">
        <f t="shared" si="6"/>
        <v>11.293682927788042</v>
      </c>
      <c r="D9" s="25">
        <f t="shared" si="5"/>
        <v>2873</v>
      </c>
      <c r="E9" s="25">
        <v>258</v>
      </c>
      <c r="F9" s="25">
        <v>31</v>
      </c>
      <c r="G9" s="25">
        <v>1282</v>
      </c>
      <c r="H9" s="25">
        <v>47</v>
      </c>
      <c r="I9" s="25">
        <v>32</v>
      </c>
      <c r="J9" s="25">
        <v>21</v>
      </c>
      <c r="K9" s="25">
        <v>232</v>
      </c>
      <c r="L9" s="25">
        <v>0</v>
      </c>
      <c r="M9" s="25">
        <v>285</v>
      </c>
      <c r="N9" s="25">
        <v>23</v>
      </c>
      <c r="O9" s="25">
        <v>576</v>
      </c>
      <c r="P9" s="10" t="s">
        <v>97</v>
      </c>
      <c r="Q9" s="25">
        <v>27</v>
      </c>
      <c r="R9" s="25">
        <v>4</v>
      </c>
      <c r="S9" s="25">
        <v>27</v>
      </c>
      <c r="T9" s="25">
        <v>0</v>
      </c>
      <c r="U9" s="25">
        <v>0</v>
      </c>
      <c r="V9" s="25">
        <v>11</v>
      </c>
      <c r="W9" s="25">
        <v>1</v>
      </c>
      <c r="X9" s="25">
        <v>0</v>
      </c>
      <c r="Y9" s="25">
        <v>0</v>
      </c>
      <c r="Z9" s="25">
        <v>16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</row>
    <row r="10" spans="1:33" s="12" customFormat="1" ht="41.25" customHeight="1">
      <c r="A10" s="10" t="s">
        <v>134</v>
      </c>
      <c r="B10" s="25">
        <f t="shared" si="4"/>
        <v>2162</v>
      </c>
      <c r="C10" s="17">
        <f t="shared" si="6"/>
        <v>8.498761743779236</v>
      </c>
      <c r="D10" s="25">
        <f t="shared" si="5"/>
        <v>1672</v>
      </c>
      <c r="E10" s="25">
        <v>120</v>
      </c>
      <c r="F10" s="25">
        <v>72</v>
      </c>
      <c r="G10" s="25">
        <v>175</v>
      </c>
      <c r="H10" s="25">
        <v>41</v>
      </c>
      <c r="I10" s="25">
        <v>40</v>
      </c>
      <c r="J10" s="25">
        <v>160</v>
      </c>
      <c r="K10" s="25">
        <v>201</v>
      </c>
      <c r="L10" s="25">
        <v>38</v>
      </c>
      <c r="M10" s="25">
        <v>89</v>
      </c>
      <c r="N10" s="25">
        <v>87</v>
      </c>
      <c r="O10" s="25">
        <v>86</v>
      </c>
      <c r="P10" s="10" t="s">
        <v>134</v>
      </c>
      <c r="Q10" s="25">
        <v>109</v>
      </c>
      <c r="R10" s="25">
        <v>79</v>
      </c>
      <c r="S10" s="25">
        <v>0</v>
      </c>
      <c r="T10" s="25">
        <v>42</v>
      </c>
      <c r="U10" s="25">
        <v>4</v>
      </c>
      <c r="V10" s="25">
        <v>31</v>
      </c>
      <c r="W10" s="25">
        <v>40</v>
      </c>
      <c r="X10" s="25">
        <v>135</v>
      </c>
      <c r="Y10" s="25">
        <v>31</v>
      </c>
      <c r="Z10" s="25">
        <v>79</v>
      </c>
      <c r="AA10" s="25">
        <v>9</v>
      </c>
      <c r="AB10" s="25">
        <v>4</v>
      </c>
      <c r="AC10" s="25">
        <v>328</v>
      </c>
      <c r="AD10" s="25">
        <v>144</v>
      </c>
      <c r="AE10" s="25">
        <v>3</v>
      </c>
      <c r="AF10" s="25">
        <v>11</v>
      </c>
      <c r="AG10" s="25">
        <v>4</v>
      </c>
    </row>
    <row r="11" spans="1:33" s="12" customFormat="1" ht="41.25" customHeight="1">
      <c r="A11" s="10" t="s">
        <v>136</v>
      </c>
      <c r="B11" s="25">
        <f t="shared" si="4"/>
        <v>198</v>
      </c>
      <c r="C11" s="17">
        <f t="shared" si="6"/>
        <v>0.7783324816227053</v>
      </c>
      <c r="D11" s="25">
        <f t="shared" si="5"/>
        <v>196</v>
      </c>
      <c r="E11" s="25">
        <v>10</v>
      </c>
      <c r="F11" s="25">
        <v>10</v>
      </c>
      <c r="G11" s="25">
        <v>35</v>
      </c>
      <c r="H11" s="25">
        <v>7</v>
      </c>
      <c r="I11" s="25">
        <v>1</v>
      </c>
      <c r="J11" s="25">
        <v>29</v>
      </c>
      <c r="K11" s="25">
        <v>61</v>
      </c>
      <c r="L11" s="25">
        <v>0</v>
      </c>
      <c r="M11" s="25">
        <v>10</v>
      </c>
      <c r="N11" s="25">
        <v>19</v>
      </c>
      <c r="O11" s="25">
        <v>0</v>
      </c>
      <c r="P11" s="10" t="s">
        <v>136</v>
      </c>
      <c r="Q11" s="25">
        <v>11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1</v>
      </c>
      <c r="X11" s="25">
        <v>2</v>
      </c>
      <c r="Y11" s="25">
        <v>0</v>
      </c>
      <c r="Z11" s="25">
        <v>0</v>
      </c>
      <c r="AA11" s="25">
        <v>0</v>
      </c>
      <c r="AB11" s="25">
        <v>0</v>
      </c>
      <c r="AC11" s="25">
        <v>2</v>
      </c>
      <c r="AD11" s="25">
        <v>0</v>
      </c>
      <c r="AE11" s="25">
        <v>0</v>
      </c>
      <c r="AF11" s="25">
        <v>0</v>
      </c>
      <c r="AG11" s="25">
        <v>0</v>
      </c>
    </row>
    <row r="12" spans="1:33" s="12" customFormat="1" ht="41.25" customHeight="1">
      <c r="A12" s="10" t="s">
        <v>137</v>
      </c>
      <c r="B12" s="25">
        <f t="shared" si="4"/>
        <v>1194</v>
      </c>
      <c r="C12" s="17">
        <f t="shared" si="6"/>
        <v>4.693580722512677</v>
      </c>
      <c r="D12" s="25">
        <f t="shared" si="5"/>
        <v>1104</v>
      </c>
      <c r="E12" s="25">
        <v>54</v>
      </c>
      <c r="F12" s="25">
        <v>4</v>
      </c>
      <c r="G12" s="25">
        <v>192</v>
      </c>
      <c r="H12" s="25">
        <v>85</v>
      </c>
      <c r="I12" s="25">
        <v>69</v>
      </c>
      <c r="J12" s="25">
        <v>14</v>
      </c>
      <c r="K12" s="25">
        <v>38</v>
      </c>
      <c r="L12" s="25">
        <v>4</v>
      </c>
      <c r="M12" s="25">
        <v>205</v>
      </c>
      <c r="N12" s="25">
        <v>25</v>
      </c>
      <c r="O12" s="25">
        <v>82</v>
      </c>
      <c r="P12" s="10" t="s">
        <v>137</v>
      </c>
      <c r="Q12" s="25">
        <v>244</v>
      </c>
      <c r="R12" s="25">
        <v>31</v>
      </c>
      <c r="S12" s="25">
        <v>0</v>
      </c>
      <c r="T12" s="25">
        <v>5</v>
      </c>
      <c r="U12" s="25">
        <v>0</v>
      </c>
      <c r="V12" s="25">
        <v>0</v>
      </c>
      <c r="W12" s="25">
        <v>16</v>
      </c>
      <c r="X12" s="25">
        <v>32</v>
      </c>
      <c r="Y12" s="25">
        <v>3</v>
      </c>
      <c r="Z12" s="25">
        <v>1</v>
      </c>
      <c r="AA12" s="25">
        <v>0</v>
      </c>
      <c r="AB12" s="25">
        <v>0</v>
      </c>
      <c r="AC12" s="25">
        <v>23</v>
      </c>
      <c r="AD12" s="25">
        <v>55</v>
      </c>
      <c r="AE12" s="25">
        <v>0</v>
      </c>
      <c r="AF12" s="25">
        <v>0</v>
      </c>
      <c r="AG12" s="25">
        <v>12</v>
      </c>
    </row>
    <row r="13" spans="1:33" s="12" customFormat="1" ht="41.25" customHeight="1">
      <c r="A13" s="10" t="s">
        <v>135</v>
      </c>
      <c r="B13" s="25">
        <f t="shared" si="4"/>
        <v>237</v>
      </c>
      <c r="C13" s="17">
        <f t="shared" si="6"/>
        <v>0.9316403946696018</v>
      </c>
      <c r="D13" s="25">
        <f t="shared" si="5"/>
        <v>224</v>
      </c>
      <c r="E13" s="25">
        <v>2</v>
      </c>
      <c r="F13" s="25">
        <v>1</v>
      </c>
      <c r="G13" s="25">
        <v>4</v>
      </c>
      <c r="H13" s="25">
        <v>1</v>
      </c>
      <c r="I13" s="25">
        <v>2</v>
      </c>
      <c r="J13" s="25">
        <v>0</v>
      </c>
      <c r="K13" s="25">
        <v>2</v>
      </c>
      <c r="L13" s="25">
        <v>0</v>
      </c>
      <c r="M13" s="25">
        <v>153</v>
      </c>
      <c r="N13" s="25">
        <v>3</v>
      </c>
      <c r="O13" s="25">
        <v>24</v>
      </c>
      <c r="P13" s="10" t="s">
        <v>135</v>
      </c>
      <c r="Q13" s="25">
        <v>26</v>
      </c>
      <c r="R13" s="25">
        <v>0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5</v>
      </c>
      <c r="AA13" s="25">
        <v>0</v>
      </c>
      <c r="AB13" s="25">
        <v>0</v>
      </c>
      <c r="AC13" s="25">
        <v>4</v>
      </c>
      <c r="AD13" s="25">
        <v>0</v>
      </c>
      <c r="AE13" s="25">
        <v>0</v>
      </c>
      <c r="AF13" s="25">
        <v>0</v>
      </c>
      <c r="AG13" s="25">
        <v>9</v>
      </c>
    </row>
    <row r="14" spans="1:33" s="12" customFormat="1" ht="41.25" customHeight="1">
      <c r="A14" s="10" t="s">
        <v>138</v>
      </c>
      <c r="B14" s="25">
        <f t="shared" si="4"/>
        <v>522</v>
      </c>
      <c r="C14" s="17">
        <f t="shared" si="6"/>
        <v>2.0519674515507687</v>
      </c>
      <c r="D14" s="25">
        <f t="shared" si="5"/>
        <v>481</v>
      </c>
      <c r="E14" s="25">
        <v>6</v>
      </c>
      <c r="F14" s="25">
        <v>9</v>
      </c>
      <c r="G14" s="25">
        <v>27</v>
      </c>
      <c r="H14" s="25">
        <v>10</v>
      </c>
      <c r="I14" s="25">
        <v>16</v>
      </c>
      <c r="J14" s="25">
        <v>23</v>
      </c>
      <c r="K14" s="25">
        <v>13</v>
      </c>
      <c r="L14" s="25">
        <v>0</v>
      </c>
      <c r="M14" s="25">
        <v>135</v>
      </c>
      <c r="N14" s="25">
        <v>12</v>
      </c>
      <c r="O14" s="25">
        <v>30</v>
      </c>
      <c r="P14" s="10" t="s">
        <v>138</v>
      </c>
      <c r="Q14" s="25">
        <v>182</v>
      </c>
      <c r="R14" s="25">
        <v>3</v>
      </c>
      <c r="S14" s="25">
        <v>2</v>
      </c>
      <c r="T14" s="25">
        <v>5</v>
      </c>
      <c r="U14" s="25">
        <v>0</v>
      </c>
      <c r="V14" s="25">
        <v>1</v>
      </c>
      <c r="W14" s="25">
        <v>3</v>
      </c>
      <c r="X14" s="25">
        <v>2</v>
      </c>
      <c r="Y14" s="25">
        <v>1</v>
      </c>
      <c r="Z14" s="25">
        <v>1</v>
      </c>
      <c r="AA14" s="25">
        <v>0</v>
      </c>
      <c r="AB14" s="25">
        <v>0</v>
      </c>
      <c r="AC14" s="25">
        <v>4</v>
      </c>
      <c r="AD14" s="25">
        <v>30</v>
      </c>
      <c r="AE14" s="25">
        <v>0</v>
      </c>
      <c r="AF14" s="25">
        <v>1</v>
      </c>
      <c r="AG14" s="25">
        <v>6</v>
      </c>
    </row>
    <row r="15" spans="1:33" s="12" customFormat="1" ht="41.25" customHeight="1" thickBot="1">
      <c r="A15" s="10" t="s">
        <v>98</v>
      </c>
      <c r="B15" s="25">
        <f t="shared" si="4"/>
        <v>6657</v>
      </c>
      <c r="C15" s="17">
        <f t="shared" si="6"/>
        <v>26.16848146546641</v>
      </c>
      <c r="D15" s="25">
        <f t="shared" si="5"/>
        <v>5163</v>
      </c>
      <c r="E15" s="25">
        <v>385</v>
      </c>
      <c r="F15" s="25">
        <v>77</v>
      </c>
      <c r="G15" s="25">
        <v>1564</v>
      </c>
      <c r="H15" s="25">
        <v>71</v>
      </c>
      <c r="I15" s="25">
        <v>148</v>
      </c>
      <c r="J15" s="25">
        <v>98</v>
      </c>
      <c r="K15" s="25">
        <v>124</v>
      </c>
      <c r="L15" s="25">
        <v>21</v>
      </c>
      <c r="M15" s="25">
        <v>487</v>
      </c>
      <c r="N15" s="25">
        <v>87</v>
      </c>
      <c r="O15" s="25">
        <v>44</v>
      </c>
      <c r="P15" s="10" t="s">
        <v>98</v>
      </c>
      <c r="Q15" s="25">
        <v>1724</v>
      </c>
      <c r="R15" s="25">
        <v>84</v>
      </c>
      <c r="S15" s="25">
        <v>9</v>
      </c>
      <c r="T15" s="25">
        <v>40</v>
      </c>
      <c r="U15" s="25">
        <v>3</v>
      </c>
      <c r="V15" s="25">
        <v>58</v>
      </c>
      <c r="W15" s="25">
        <v>31</v>
      </c>
      <c r="X15" s="25">
        <v>32</v>
      </c>
      <c r="Y15" s="25">
        <v>60</v>
      </c>
      <c r="Z15" s="25">
        <v>11</v>
      </c>
      <c r="AA15" s="25">
        <v>3</v>
      </c>
      <c r="AB15" s="25">
        <v>2</v>
      </c>
      <c r="AC15" s="25">
        <v>74</v>
      </c>
      <c r="AD15" s="25">
        <v>1374</v>
      </c>
      <c r="AE15" s="25">
        <v>2</v>
      </c>
      <c r="AF15" s="25">
        <v>19</v>
      </c>
      <c r="AG15" s="25">
        <v>25</v>
      </c>
    </row>
    <row r="16" spans="1:33" s="4" customFormat="1" ht="22.5" customHeight="1">
      <c r="A16" s="107" t="s">
        <v>131</v>
      </c>
      <c r="B16" s="107"/>
      <c r="C16" s="107"/>
      <c r="D16" s="107"/>
      <c r="E16" s="107"/>
      <c r="F16" s="107"/>
      <c r="G16" s="107"/>
      <c r="H16" s="107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="12" customFormat="1" ht="67.5" customHeight="1">
      <c r="A17" s="12" t="s">
        <v>99</v>
      </c>
    </row>
    <row r="18" spans="1:33" s="12" customFormat="1" ht="11.25" customHeight="1">
      <c r="A18" s="94" t="s">
        <v>336</v>
      </c>
      <c r="B18" s="95"/>
      <c r="C18" s="95"/>
      <c r="D18" s="95"/>
      <c r="E18" s="95"/>
      <c r="F18" s="95"/>
      <c r="G18" s="95"/>
      <c r="H18" s="95"/>
      <c r="I18" s="95" t="s">
        <v>337</v>
      </c>
      <c r="J18" s="95"/>
      <c r="K18" s="95"/>
      <c r="L18" s="95"/>
      <c r="M18" s="95"/>
      <c r="N18" s="95"/>
      <c r="O18" s="95"/>
      <c r="P18" s="95" t="s">
        <v>338</v>
      </c>
      <c r="Q18" s="95"/>
      <c r="R18" s="95"/>
      <c r="S18" s="95"/>
      <c r="T18" s="95"/>
      <c r="U18" s="95"/>
      <c r="V18" s="95"/>
      <c r="W18" s="95"/>
      <c r="X18" s="95" t="s">
        <v>339</v>
      </c>
      <c r="Y18" s="95"/>
      <c r="Z18" s="95"/>
      <c r="AA18" s="95"/>
      <c r="AB18" s="95"/>
      <c r="AC18" s="95"/>
      <c r="AD18" s="95"/>
      <c r="AE18" s="95"/>
      <c r="AF18" s="95"/>
      <c r="AG18" s="95"/>
    </row>
  </sheetData>
  <mergeCells count="24">
    <mergeCell ref="A18:H18"/>
    <mergeCell ref="I18:O18"/>
    <mergeCell ref="P18:W18"/>
    <mergeCell ref="X18:AG18"/>
    <mergeCell ref="A1:H1"/>
    <mergeCell ref="A2:H2"/>
    <mergeCell ref="P2:W2"/>
    <mergeCell ref="D3:H3"/>
    <mergeCell ref="I3:O3"/>
    <mergeCell ref="Q3:W3"/>
    <mergeCell ref="A16:H16"/>
    <mergeCell ref="AC3:AC4"/>
    <mergeCell ref="AD3:AD4"/>
    <mergeCell ref="AE3:AE4"/>
    <mergeCell ref="A3:A4"/>
    <mergeCell ref="B3:B4"/>
    <mergeCell ref="C3:C4"/>
    <mergeCell ref="P3:P4"/>
    <mergeCell ref="X3:AB3"/>
    <mergeCell ref="X1:AG1"/>
    <mergeCell ref="P1:W1"/>
    <mergeCell ref="I1:O1"/>
    <mergeCell ref="AG3:AG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E7:O15 Q7:AG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3" customWidth="1"/>
    <col min="2" max="2" width="9.125" style="23" customWidth="1"/>
    <col min="3" max="4" width="8.875" style="23" customWidth="1"/>
    <col min="5" max="6" width="8.50390625" style="23" customWidth="1"/>
    <col min="7" max="7" width="8.25390625" style="23" customWidth="1"/>
    <col min="8" max="8" width="8.00390625" style="23" customWidth="1"/>
    <col min="9" max="15" width="11.125" style="23" customWidth="1"/>
    <col min="16" max="16" width="18.625" style="23" customWidth="1"/>
    <col min="17" max="18" width="9.125" style="23" customWidth="1"/>
    <col min="19" max="23" width="8.75390625" style="23" customWidth="1"/>
    <col min="24" max="33" width="8.00390625" style="23" customWidth="1"/>
    <col min="34" max="16384" width="9.00390625" style="23" customWidth="1"/>
  </cols>
  <sheetData>
    <row r="1" spans="1:33" s="2" customFormat="1" ht="48" customHeight="1">
      <c r="A1" s="82" t="s">
        <v>143</v>
      </c>
      <c r="B1" s="82"/>
      <c r="C1" s="82"/>
      <c r="D1" s="82"/>
      <c r="E1" s="82"/>
      <c r="F1" s="82"/>
      <c r="G1" s="82"/>
      <c r="H1" s="82"/>
      <c r="I1" s="81" t="s">
        <v>122</v>
      </c>
      <c r="J1" s="81"/>
      <c r="K1" s="81"/>
      <c r="L1" s="81"/>
      <c r="M1" s="81"/>
      <c r="N1" s="81"/>
      <c r="O1" s="81"/>
      <c r="P1" s="82" t="s">
        <v>143</v>
      </c>
      <c r="Q1" s="82"/>
      <c r="R1" s="82"/>
      <c r="S1" s="82"/>
      <c r="T1" s="82"/>
      <c r="U1" s="82"/>
      <c r="V1" s="82"/>
      <c r="W1" s="82"/>
      <c r="X1" s="81" t="s">
        <v>132</v>
      </c>
      <c r="Y1" s="81"/>
      <c r="Z1" s="81"/>
      <c r="AA1" s="81"/>
      <c r="AB1" s="81"/>
      <c r="AC1" s="81"/>
      <c r="AD1" s="81"/>
      <c r="AE1" s="81"/>
      <c r="AF1" s="81"/>
      <c r="AG1" s="81"/>
    </row>
    <row r="2" spans="1:33" s="4" customFormat="1" ht="12.75" customHeight="1" thickBot="1">
      <c r="A2" s="109" t="s">
        <v>2</v>
      </c>
      <c r="B2" s="109"/>
      <c r="C2" s="109"/>
      <c r="D2" s="109"/>
      <c r="E2" s="109"/>
      <c r="F2" s="109"/>
      <c r="G2" s="109"/>
      <c r="H2" s="109"/>
      <c r="I2" s="29" t="s">
        <v>100</v>
      </c>
      <c r="J2" s="29"/>
      <c r="K2" s="29"/>
      <c r="L2" s="29"/>
      <c r="M2" s="29"/>
      <c r="N2" s="29"/>
      <c r="O2" s="3" t="s">
        <v>60</v>
      </c>
      <c r="P2" s="109" t="s">
        <v>2</v>
      </c>
      <c r="Q2" s="109"/>
      <c r="R2" s="109"/>
      <c r="S2" s="109"/>
      <c r="T2" s="109"/>
      <c r="U2" s="109"/>
      <c r="V2" s="109"/>
      <c r="W2" s="109"/>
      <c r="X2" s="29" t="s">
        <v>100</v>
      </c>
      <c r="Y2" s="29"/>
      <c r="Z2" s="29"/>
      <c r="AA2" s="29"/>
      <c r="AB2" s="29"/>
      <c r="AC2" s="29"/>
      <c r="AD2" s="29"/>
      <c r="AE2" s="29"/>
      <c r="AF2" s="29"/>
      <c r="AG2" s="3" t="s">
        <v>60</v>
      </c>
    </row>
    <row r="3" spans="1:33" s="6" customFormat="1" ht="24" customHeight="1">
      <c r="A3" s="68" t="s">
        <v>68</v>
      </c>
      <c r="B3" s="108" t="s">
        <v>69</v>
      </c>
      <c r="C3" s="66" t="s">
        <v>70</v>
      </c>
      <c r="D3" s="112" t="s">
        <v>293</v>
      </c>
      <c r="E3" s="64"/>
      <c r="F3" s="64"/>
      <c r="G3" s="64"/>
      <c r="H3" s="64"/>
      <c r="I3" s="99" t="s">
        <v>294</v>
      </c>
      <c r="J3" s="100"/>
      <c r="K3" s="100"/>
      <c r="L3" s="100"/>
      <c r="M3" s="100"/>
      <c r="N3" s="100"/>
      <c r="O3" s="100"/>
      <c r="P3" s="68" t="s">
        <v>71</v>
      </c>
      <c r="Q3" s="70" t="s">
        <v>295</v>
      </c>
      <c r="R3" s="64"/>
      <c r="S3" s="64"/>
      <c r="T3" s="64"/>
      <c r="U3" s="64"/>
      <c r="V3" s="64"/>
      <c r="W3" s="64"/>
      <c r="X3" s="99" t="s">
        <v>296</v>
      </c>
      <c r="Y3" s="100"/>
      <c r="Z3" s="100"/>
      <c r="AA3" s="100"/>
      <c r="AB3" s="101"/>
      <c r="AC3" s="92" t="s">
        <v>72</v>
      </c>
      <c r="AD3" s="92" t="s">
        <v>73</v>
      </c>
      <c r="AE3" s="66" t="s">
        <v>74</v>
      </c>
      <c r="AF3" s="66" t="s">
        <v>75</v>
      </c>
      <c r="AG3" s="97" t="s">
        <v>104</v>
      </c>
    </row>
    <row r="4" spans="1:33" s="6" customFormat="1" ht="48" customHeight="1" thickBot="1">
      <c r="A4" s="69"/>
      <c r="B4" s="105"/>
      <c r="C4" s="93"/>
      <c r="D4" s="7" t="s">
        <v>12</v>
      </c>
      <c r="E4" s="8" t="s">
        <v>76</v>
      </c>
      <c r="F4" s="8" t="s">
        <v>77</v>
      </c>
      <c r="G4" s="8" t="s">
        <v>78</v>
      </c>
      <c r="H4" s="8" t="s">
        <v>79</v>
      </c>
      <c r="I4" s="7" t="s">
        <v>80</v>
      </c>
      <c r="J4" s="8" t="s">
        <v>81</v>
      </c>
      <c r="K4" s="8" t="s">
        <v>82</v>
      </c>
      <c r="L4" s="8" t="s">
        <v>83</v>
      </c>
      <c r="M4" s="8" t="s">
        <v>84</v>
      </c>
      <c r="N4" s="8" t="s">
        <v>85</v>
      </c>
      <c r="O4" s="8" t="s">
        <v>105</v>
      </c>
      <c r="P4" s="69"/>
      <c r="Q4" s="7" t="s">
        <v>106</v>
      </c>
      <c r="R4" s="8" t="s">
        <v>107</v>
      </c>
      <c r="S4" s="8" t="s">
        <v>86</v>
      </c>
      <c r="T4" s="8" t="s">
        <v>87</v>
      </c>
      <c r="U4" s="8" t="s">
        <v>88</v>
      </c>
      <c r="V4" s="8" t="s">
        <v>89</v>
      </c>
      <c r="W4" s="8" t="s">
        <v>101</v>
      </c>
      <c r="X4" s="7" t="s">
        <v>90</v>
      </c>
      <c r="Y4" s="9" t="s">
        <v>91</v>
      </c>
      <c r="Z4" s="9" t="s">
        <v>92</v>
      </c>
      <c r="AA4" s="9" t="s">
        <v>102</v>
      </c>
      <c r="AB4" s="9" t="s">
        <v>103</v>
      </c>
      <c r="AC4" s="93"/>
      <c r="AD4" s="93"/>
      <c r="AE4" s="93"/>
      <c r="AF4" s="93"/>
      <c r="AG4" s="65"/>
    </row>
    <row r="5" spans="1:33" s="12" customFormat="1" ht="38.25" customHeight="1">
      <c r="A5" s="10" t="s">
        <v>144</v>
      </c>
      <c r="B5" s="25">
        <f>SUM(B7:B16)</f>
        <v>20399</v>
      </c>
      <c r="C5" s="26"/>
      <c r="D5" s="25">
        <f aca="true" t="shared" si="0" ref="D5:O5">SUM(D7:D16)</f>
        <v>16131</v>
      </c>
      <c r="E5" s="25">
        <f t="shared" si="0"/>
        <v>369</v>
      </c>
      <c r="F5" s="25">
        <f t="shared" si="0"/>
        <v>130</v>
      </c>
      <c r="G5" s="25">
        <f t="shared" si="0"/>
        <v>1966</v>
      </c>
      <c r="H5" s="25">
        <f t="shared" si="0"/>
        <v>317</v>
      </c>
      <c r="I5" s="25">
        <f t="shared" si="0"/>
        <v>940</v>
      </c>
      <c r="J5" s="25">
        <f t="shared" si="0"/>
        <v>420</v>
      </c>
      <c r="K5" s="25">
        <f t="shared" si="0"/>
        <v>365</v>
      </c>
      <c r="L5" s="25">
        <f t="shared" si="0"/>
        <v>153</v>
      </c>
      <c r="M5" s="25">
        <f t="shared" si="0"/>
        <v>4123</v>
      </c>
      <c r="N5" s="25">
        <f t="shared" si="0"/>
        <v>312</v>
      </c>
      <c r="O5" s="25">
        <f t="shared" si="0"/>
        <v>1478</v>
      </c>
      <c r="P5" s="10" t="s">
        <v>144</v>
      </c>
      <c r="Q5" s="25">
        <f aca="true" t="shared" si="1" ref="Q5:AG5">SUM(Q7:Q16)</f>
        <v>4948</v>
      </c>
      <c r="R5" s="25">
        <f t="shared" si="1"/>
        <v>144</v>
      </c>
      <c r="S5" s="25">
        <f t="shared" si="1"/>
        <v>15</v>
      </c>
      <c r="T5" s="25">
        <f t="shared" si="1"/>
        <v>60</v>
      </c>
      <c r="U5" s="25">
        <f t="shared" si="1"/>
        <v>2</v>
      </c>
      <c r="V5" s="25">
        <f t="shared" si="1"/>
        <v>34</v>
      </c>
      <c r="W5" s="25">
        <f t="shared" si="1"/>
        <v>79</v>
      </c>
      <c r="X5" s="25">
        <f t="shared" si="1"/>
        <v>175</v>
      </c>
      <c r="Y5" s="25">
        <f t="shared" si="1"/>
        <v>48</v>
      </c>
      <c r="Z5" s="25">
        <f t="shared" si="1"/>
        <v>51</v>
      </c>
      <c r="AA5" s="25">
        <f t="shared" si="1"/>
        <v>2</v>
      </c>
      <c r="AB5" s="25">
        <f t="shared" si="1"/>
        <v>0</v>
      </c>
      <c r="AC5" s="25">
        <f t="shared" si="1"/>
        <v>97</v>
      </c>
      <c r="AD5" s="25">
        <f t="shared" si="1"/>
        <v>3560</v>
      </c>
      <c r="AE5" s="25">
        <f t="shared" si="1"/>
        <v>44</v>
      </c>
      <c r="AF5" s="25">
        <f t="shared" si="1"/>
        <v>342</v>
      </c>
      <c r="AG5" s="25">
        <f t="shared" si="1"/>
        <v>225</v>
      </c>
    </row>
    <row r="6" spans="1:33" s="12" customFormat="1" ht="39" customHeight="1">
      <c r="A6" s="10" t="s">
        <v>145</v>
      </c>
      <c r="B6" s="11"/>
      <c r="C6" s="17">
        <f>SUM(C7:C16)</f>
        <v>99.99999999999999</v>
      </c>
      <c r="D6" s="17">
        <f>IF(D5&gt;$B$5,999,IF($B$5=0,0,D5/$B$5*100))</f>
        <v>79.07740575518409</v>
      </c>
      <c r="E6" s="17">
        <f aca="true" t="shared" si="2" ref="E6:O6">IF(E5&gt;$B$5,999,IF($B$5=0,0,E5/$B$5*100))</f>
        <v>1.8089122015785088</v>
      </c>
      <c r="F6" s="17">
        <f t="shared" si="2"/>
        <v>0.6372861414775234</v>
      </c>
      <c r="G6" s="17">
        <f t="shared" si="2"/>
        <v>9.63772733957547</v>
      </c>
      <c r="H6" s="17">
        <f t="shared" si="2"/>
        <v>1.5539977449874993</v>
      </c>
      <c r="I6" s="17">
        <f t="shared" si="2"/>
        <v>4.608069022991323</v>
      </c>
      <c r="J6" s="17">
        <f t="shared" si="2"/>
        <v>2.0589244570812295</v>
      </c>
      <c r="K6" s="17">
        <f t="shared" si="2"/>
        <v>1.789303397225354</v>
      </c>
      <c r="L6" s="17">
        <f t="shared" si="2"/>
        <v>0.7500367665081622</v>
      </c>
      <c r="M6" s="17">
        <f t="shared" si="2"/>
        <v>20.211775087014068</v>
      </c>
      <c r="N6" s="17">
        <f t="shared" si="2"/>
        <v>1.5294867395460563</v>
      </c>
      <c r="O6" s="17">
        <f t="shared" si="2"/>
        <v>7.245453208490613</v>
      </c>
      <c r="P6" s="10" t="s">
        <v>145</v>
      </c>
      <c r="Q6" s="17">
        <f aca="true" t="shared" si="3" ref="Q6:AG6">IF(Q5&gt;$B$5,999,IF($B$5=0,0,Q5/$B$5*100))</f>
        <v>24.2560909848522</v>
      </c>
      <c r="R6" s="17">
        <f t="shared" si="3"/>
        <v>0.7059169567135644</v>
      </c>
      <c r="S6" s="17">
        <f t="shared" si="3"/>
        <v>0.07353301632432963</v>
      </c>
      <c r="T6" s="17">
        <f t="shared" si="3"/>
        <v>0.2941320652973185</v>
      </c>
      <c r="U6" s="17">
        <f t="shared" si="3"/>
        <v>0.009804402176577283</v>
      </c>
      <c r="V6" s="17">
        <f t="shared" si="3"/>
        <v>0.16667483700181382</v>
      </c>
      <c r="W6" s="17">
        <f t="shared" si="3"/>
        <v>0.38727388597480267</v>
      </c>
      <c r="X6" s="17">
        <f t="shared" si="3"/>
        <v>0.8578851904505123</v>
      </c>
      <c r="Y6" s="17">
        <f t="shared" si="3"/>
        <v>0.2353056522378548</v>
      </c>
      <c r="Z6" s="17">
        <f t="shared" si="3"/>
        <v>0.2500122555027207</v>
      </c>
      <c r="AA6" s="17">
        <f t="shared" si="3"/>
        <v>0.009804402176577283</v>
      </c>
      <c r="AB6" s="17">
        <f t="shared" si="3"/>
        <v>0</v>
      </c>
      <c r="AC6" s="17">
        <f t="shared" si="3"/>
        <v>0.4755135055639982</v>
      </c>
      <c r="AD6" s="17">
        <f t="shared" si="3"/>
        <v>17.451835874307562</v>
      </c>
      <c r="AE6" s="17">
        <f t="shared" si="3"/>
        <v>0.21569684788470023</v>
      </c>
      <c r="AF6" s="17">
        <f t="shared" si="3"/>
        <v>1.6765527721947153</v>
      </c>
      <c r="AG6" s="17">
        <f t="shared" si="3"/>
        <v>1.1029952448649443</v>
      </c>
    </row>
    <row r="7" spans="1:33" s="12" customFormat="1" ht="34.5" customHeight="1">
      <c r="A7" s="13" t="s">
        <v>308</v>
      </c>
      <c r="B7" s="25">
        <f aca="true" t="shared" si="4" ref="B7:B16">SUM(D7,AC7:AG7)</f>
        <v>567</v>
      </c>
      <c r="C7" s="17">
        <f>B7/$B$5*100</f>
        <v>2.7795480170596596</v>
      </c>
      <c r="D7" s="25">
        <f aca="true" t="shared" si="5" ref="D7:D16">SUM(E7:O7,Q7:AB7)</f>
        <v>533</v>
      </c>
      <c r="E7" s="25">
        <v>0</v>
      </c>
      <c r="F7" s="25">
        <v>0</v>
      </c>
      <c r="G7" s="25">
        <v>0</v>
      </c>
      <c r="H7" s="25">
        <v>12</v>
      </c>
      <c r="I7" s="25">
        <v>46</v>
      </c>
      <c r="J7" s="25">
        <v>6</v>
      </c>
      <c r="K7" s="25">
        <v>12</v>
      </c>
      <c r="L7" s="25">
        <v>0</v>
      </c>
      <c r="M7" s="25">
        <v>136</v>
      </c>
      <c r="N7" s="25">
        <v>21</v>
      </c>
      <c r="O7" s="25">
        <v>54</v>
      </c>
      <c r="P7" s="13" t="s">
        <v>308</v>
      </c>
      <c r="Q7" s="25">
        <v>238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3</v>
      </c>
      <c r="Y7" s="25">
        <v>5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19</v>
      </c>
      <c r="AG7" s="25">
        <v>15</v>
      </c>
    </row>
    <row r="8" spans="1:33" s="12" customFormat="1" ht="38.25" customHeight="1">
      <c r="A8" s="10" t="s">
        <v>142</v>
      </c>
      <c r="B8" s="25">
        <f t="shared" si="4"/>
        <v>6462</v>
      </c>
      <c r="C8" s="17">
        <f aca="true" t="shared" si="6" ref="C8:C16">B8/$B$5*100</f>
        <v>31.6780234325212</v>
      </c>
      <c r="D8" s="25">
        <f t="shared" si="5"/>
        <v>4851</v>
      </c>
      <c r="E8" s="25">
        <v>32</v>
      </c>
      <c r="F8" s="25">
        <v>26</v>
      </c>
      <c r="G8" s="25">
        <v>341</v>
      </c>
      <c r="H8" s="25">
        <v>35</v>
      </c>
      <c r="I8" s="25">
        <v>271</v>
      </c>
      <c r="J8" s="25">
        <v>60</v>
      </c>
      <c r="K8" s="25">
        <v>80</v>
      </c>
      <c r="L8" s="25">
        <v>45</v>
      </c>
      <c r="M8" s="25">
        <v>1901</v>
      </c>
      <c r="N8" s="25">
        <v>103</v>
      </c>
      <c r="O8" s="25">
        <v>592</v>
      </c>
      <c r="P8" s="10" t="s">
        <v>142</v>
      </c>
      <c r="Q8" s="25">
        <v>1265</v>
      </c>
      <c r="R8" s="25">
        <v>38</v>
      </c>
      <c r="S8" s="25">
        <v>0</v>
      </c>
      <c r="T8" s="25">
        <v>8</v>
      </c>
      <c r="U8" s="25">
        <v>0</v>
      </c>
      <c r="V8" s="25">
        <v>1</v>
      </c>
      <c r="W8" s="25">
        <v>1</v>
      </c>
      <c r="X8" s="25">
        <v>40</v>
      </c>
      <c r="Y8" s="25">
        <v>12</v>
      </c>
      <c r="Z8" s="25">
        <v>0</v>
      </c>
      <c r="AA8" s="25">
        <v>0</v>
      </c>
      <c r="AB8" s="25">
        <v>0</v>
      </c>
      <c r="AC8" s="25">
        <v>7</v>
      </c>
      <c r="AD8" s="25">
        <v>1449</v>
      </c>
      <c r="AE8" s="25">
        <v>4</v>
      </c>
      <c r="AF8" s="25">
        <v>55</v>
      </c>
      <c r="AG8" s="25">
        <v>96</v>
      </c>
    </row>
    <row r="9" spans="1:33" s="12" customFormat="1" ht="34.5" customHeight="1">
      <c r="A9" s="10" t="s">
        <v>141</v>
      </c>
      <c r="B9" s="25">
        <f t="shared" si="4"/>
        <v>1296</v>
      </c>
      <c r="C9" s="17">
        <f t="shared" si="6"/>
        <v>6.3532526104220794</v>
      </c>
      <c r="D9" s="25">
        <f t="shared" si="5"/>
        <v>1152</v>
      </c>
      <c r="E9" s="25">
        <v>0</v>
      </c>
      <c r="F9" s="25">
        <v>0</v>
      </c>
      <c r="G9" s="25">
        <v>0</v>
      </c>
      <c r="H9" s="25">
        <v>20</v>
      </c>
      <c r="I9" s="25">
        <v>77</v>
      </c>
      <c r="J9" s="25">
        <v>6</v>
      </c>
      <c r="K9" s="25">
        <v>7</v>
      </c>
      <c r="L9" s="25">
        <v>0</v>
      </c>
      <c r="M9" s="25">
        <v>345</v>
      </c>
      <c r="N9" s="25">
        <v>53</v>
      </c>
      <c r="O9" s="25">
        <v>240</v>
      </c>
      <c r="P9" s="10" t="s">
        <v>141</v>
      </c>
      <c r="Q9" s="25">
        <v>391</v>
      </c>
      <c r="R9" s="25">
        <v>2</v>
      </c>
      <c r="S9" s="25">
        <v>0</v>
      </c>
      <c r="T9" s="25">
        <v>0</v>
      </c>
      <c r="U9" s="25">
        <v>0</v>
      </c>
      <c r="V9" s="25">
        <v>0</v>
      </c>
      <c r="W9" s="25">
        <v>7</v>
      </c>
      <c r="X9" s="25">
        <v>2</v>
      </c>
      <c r="Y9" s="25">
        <v>2</v>
      </c>
      <c r="Z9" s="25">
        <v>0</v>
      </c>
      <c r="AA9" s="25">
        <v>0</v>
      </c>
      <c r="AB9" s="25">
        <v>0</v>
      </c>
      <c r="AC9" s="25">
        <v>0</v>
      </c>
      <c r="AD9" s="25">
        <v>88</v>
      </c>
      <c r="AE9" s="25">
        <v>0</v>
      </c>
      <c r="AF9" s="25">
        <v>27</v>
      </c>
      <c r="AG9" s="25">
        <v>29</v>
      </c>
    </row>
    <row r="10" spans="1:33" s="12" customFormat="1" ht="34.5" customHeight="1">
      <c r="A10" s="10" t="s">
        <v>140</v>
      </c>
      <c r="B10" s="25">
        <f t="shared" si="4"/>
        <v>614</v>
      </c>
      <c r="C10" s="17">
        <f t="shared" si="6"/>
        <v>3.0099514682092257</v>
      </c>
      <c r="D10" s="25">
        <f t="shared" si="5"/>
        <v>608</v>
      </c>
      <c r="E10" s="25">
        <v>0</v>
      </c>
      <c r="F10" s="25">
        <v>0</v>
      </c>
      <c r="G10" s="25">
        <v>0</v>
      </c>
      <c r="H10" s="25">
        <v>7</v>
      </c>
      <c r="I10" s="25">
        <v>51</v>
      </c>
      <c r="J10" s="25">
        <v>29</v>
      </c>
      <c r="K10" s="25">
        <v>12</v>
      </c>
      <c r="L10" s="25">
        <v>18</v>
      </c>
      <c r="M10" s="25">
        <v>7</v>
      </c>
      <c r="N10" s="25">
        <v>10</v>
      </c>
      <c r="O10" s="25">
        <v>20</v>
      </c>
      <c r="P10" s="10" t="s">
        <v>140</v>
      </c>
      <c r="Q10" s="25">
        <v>447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7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1</v>
      </c>
      <c r="AF10" s="25">
        <v>5</v>
      </c>
      <c r="AG10" s="25">
        <v>0</v>
      </c>
    </row>
    <row r="11" spans="1:33" s="12" customFormat="1" ht="34.5" customHeight="1">
      <c r="A11" s="10" t="s">
        <v>139</v>
      </c>
      <c r="B11" s="25">
        <f t="shared" si="4"/>
        <v>54</v>
      </c>
      <c r="C11" s="17">
        <f t="shared" si="6"/>
        <v>0.2647188587675866</v>
      </c>
      <c r="D11" s="25">
        <f t="shared" si="5"/>
        <v>51</v>
      </c>
      <c r="E11" s="25">
        <v>0</v>
      </c>
      <c r="F11" s="25">
        <v>0</v>
      </c>
      <c r="G11" s="25">
        <v>0</v>
      </c>
      <c r="H11" s="25">
        <v>2</v>
      </c>
      <c r="I11" s="25">
        <v>2</v>
      </c>
      <c r="J11" s="25">
        <v>0</v>
      </c>
      <c r="K11" s="25">
        <v>0</v>
      </c>
      <c r="L11" s="25">
        <v>0</v>
      </c>
      <c r="M11" s="25">
        <v>41</v>
      </c>
      <c r="N11" s="25">
        <v>0</v>
      </c>
      <c r="O11" s="25">
        <v>4</v>
      </c>
      <c r="P11" s="10" t="s">
        <v>139</v>
      </c>
      <c r="Q11" s="25">
        <v>2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1</v>
      </c>
      <c r="AF11" s="25">
        <v>0</v>
      </c>
      <c r="AG11" s="25">
        <v>2</v>
      </c>
    </row>
    <row r="12" spans="1:33" s="12" customFormat="1" ht="34.5" customHeight="1">
      <c r="A12" s="13" t="s">
        <v>309</v>
      </c>
      <c r="B12" s="25">
        <f t="shared" si="4"/>
        <v>203</v>
      </c>
      <c r="C12" s="17">
        <f t="shared" si="6"/>
        <v>0.9951468209225942</v>
      </c>
      <c r="D12" s="25">
        <f t="shared" si="5"/>
        <v>201</v>
      </c>
      <c r="E12" s="25">
        <v>0</v>
      </c>
      <c r="F12" s="25">
        <v>0</v>
      </c>
      <c r="G12" s="25">
        <v>0</v>
      </c>
      <c r="H12" s="25">
        <v>0</v>
      </c>
      <c r="I12" s="25">
        <v>30</v>
      </c>
      <c r="J12" s="25">
        <v>8</v>
      </c>
      <c r="K12" s="25">
        <v>4</v>
      </c>
      <c r="L12" s="25">
        <v>6</v>
      </c>
      <c r="M12" s="25">
        <v>51</v>
      </c>
      <c r="N12" s="25">
        <v>0</v>
      </c>
      <c r="O12" s="25">
        <v>0</v>
      </c>
      <c r="P12" s="13" t="s">
        <v>309</v>
      </c>
      <c r="Q12" s="25">
        <v>100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2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2</v>
      </c>
      <c r="AF12" s="25">
        <v>0</v>
      </c>
      <c r="AG12" s="25">
        <v>0</v>
      </c>
    </row>
    <row r="13" spans="1:33" s="12" customFormat="1" ht="34.5" customHeight="1">
      <c r="A13" s="13" t="s">
        <v>304</v>
      </c>
      <c r="B13" s="25">
        <f t="shared" si="4"/>
        <v>61</v>
      </c>
      <c r="C13" s="17">
        <f t="shared" si="6"/>
        <v>0.29903426638560715</v>
      </c>
      <c r="D13" s="25">
        <f t="shared" si="5"/>
        <v>44</v>
      </c>
      <c r="E13" s="25">
        <v>0</v>
      </c>
      <c r="F13" s="25">
        <v>0</v>
      </c>
      <c r="G13" s="25">
        <v>0</v>
      </c>
      <c r="H13" s="25">
        <v>2</v>
      </c>
      <c r="I13" s="25">
        <v>13</v>
      </c>
      <c r="J13" s="25">
        <v>2</v>
      </c>
      <c r="K13" s="25">
        <v>1</v>
      </c>
      <c r="L13" s="25">
        <v>0</v>
      </c>
      <c r="M13" s="25">
        <v>9</v>
      </c>
      <c r="N13" s="25">
        <v>2</v>
      </c>
      <c r="O13" s="25">
        <v>0</v>
      </c>
      <c r="P13" s="13" t="s">
        <v>304</v>
      </c>
      <c r="Q13" s="25">
        <v>15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17</v>
      </c>
      <c r="AG13" s="25">
        <v>0</v>
      </c>
    </row>
    <row r="14" spans="1:33" s="12" customFormat="1" ht="34.5" customHeight="1">
      <c r="A14" s="13" t="s">
        <v>305</v>
      </c>
      <c r="B14" s="25">
        <f t="shared" si="4"/>
        <v>3235</v>
      </c>
      <c r="C14" s="17">
        <f t="shared" si="6"/>
        <v>15.858620520613757</v>
      </c>
      <c r="D14" s="25">
        <f t="shared" si="5"/>
        <v>2991</v>
      </c>
      <c r="E14" s="25">
        <v>212</v>
      </c>
      <c r="F14" s="25">
        <v>59</v>
      </c>
      <c r="G14" s="25">
        <v>776</v>
      </c>
      <c r="H14" s="25">
        <v>89</v>
      </c>
      <c r="I14" s="25">
        <v>120</v>
      </c>
      <c r="J14" s="25">
        <v>137</v>
      </c>
      <c r="K14" s="25">
        <v>92</v>
      </c>
      <c r="L14" s="25">
        <v>30</v>
      </c>
      <c r="M14" s="25">
        <v>681</v>
      </c>
      <c r="N14" s="25">
        <v>48</v>
      </c>
      <c r="O14" s="25">
        <v>304</v>
      </c>
      <c r="P14" s="13" t="s">
        <v>305</v>
      </c>
      <c r="Q14" s="25">
        <v>274</v>
      </c>
      <c r="R14" s="25">
        <v>0</v>
      </c>
      <c r="S14" s="25">
        <v>0</v>
      </c>
      <c r="T14" s="25">
        <v>35</v>
      </c>
      <c r="U14" s="25">
        <v>0</v>
      </c>
      <c r="V14" s="25">
        <v>24</v>
      </c>
      <c r="W14" s="25">
        <v>24</v>
      </c>
      <c r="X14" s="25">
        <v>54</v>
      </c>
      <c r="Y14" s="25">
        <v>11</v>
      </c>
      <c r="Z14" s="25">
        <v>21</v>
      </c>
      <c r="AA14" s="25">
        <v>0</v>
      </c>
      <c r="AB14" s="25">
        <v>0</v>
      </c>
      <c r="AC14" s="25">
        <v>54</v>
      </c>
      <c r="AD14" s="25">
        <v>0</v>
      </c>
      <c r="AE14" s="25">
        <v>15</v>
      </c>
      <c r="AF14" s="25">
        <v>112</v>
      </c>
      <c r="AG14" s="25">
        <v>63</v>
      </c>
    </row>
    <row r="15" spans="1:33" s="12" customFormat="1" ht="34.5" customHeight="1">
      <c r="A15" s="13" t="s">
        <v>306</v>
      </c>
      <c r="B15" s="25">
        <f t="shared" si="4"/>
        <v>1593</v>
      </c>
      <c r="C15" s="17">
        <f t="shared" si="6"/>
        <v>7.8092063336438065</v>
      </c>
      <c r="D15" s="25">
        <f t="shared" si="5"/>
        <v>1492</v>
      </c>
      <c r="E15" s="25">
        <v>0</v>
      </c>
      <c r="F15" s="25">
        <v>0</v>
      </c>
      <c r="G15" s="25">
        <v>0</v>
      </c>
      <c r="H15" s="25">
        <v>105</v>
      </c>
      <c r="I15" s="25">
        <v>136</v>
      </c>
      <c r="J15" s="25">
        <v>120</v>
      </c>
      <c r="K15" s="25">
        <v>96</v>
      </c>
      <c r="L15" s="25">
        <v>37</v>
      </c>
      <c r="M15" s="25">
        <v>287</v>
      </c>
      <c r="N15" s="25">
        <v>50</v>
      </c>
      <c r="O15" s="25">
        <v>245</v>
      </c>
      <c r="P15" s="13" t="s">
        <v>306</v>
      </c>
      <c r="Q15" s="25">
        <v>305</v>
      </c>
      <c r="R15" s="25">
        <v>0</v>
      </c>
      <c r="S15" s="25">
        <v>0</v>
      </c>
      <c r="T15" s="25">
        <v>0</v>
      </c>
      <c r="U15" s="25">
        <v>2</v>
      </c>
      <c r="V15" s="25">
        <v>0</v>
      </c>
      <c r="W15" s="25">
        <v>30</v>
      </c>
      <c r="X15" s="25">
        <v>42</v>
      </c>
      <c r="Y15" s="25">
        <v>6</v>
      </c>
      <c r="Z15" s="25">
        <v>29</v>
      </c>
      <c r="AA15" s="25">
        <v>2</v>
      </c>
      <c r="AB15" s="25">
        <v>0</v>
      </c>
      <c r="AC15" s="25">
        <v>0</v>
      </c>
      <c r="AD15" s="25">
        <v>0</v>
      </c>
      <c r="AE15" s="25">
        <v>7</v>
      </c>
      <c r="AF15" s="25">
        <v>76</v>
      </c>
      <c r="AG15" s="25">
        <v>18</v>
      </c>
    </row>
    <row r="16" spans="1:33" s="12" customFormat="1" ht="34.5" customHeight="1" thickBot="1">
      <c r="A16" s="13" t="s">
        <v>307</v>
      </c>
      <c r="B16" s="25">
        <f t="shared" si="4"/>
        <v>6314</v>
      </c>
      <c r="C16" s="17">
        <f t="shared" si="6"/>
        <v>30.95249767145448</v>
      </c>
      <c r="D16" s="25">
        <f t="shared" si="5"/>
        <v>4208</v>
      </c>
      <c r="E16" s="25">
        <v>125</v>
      </c>
      <c r="F16" s="25">
        <v>45</v>
      </c>
      <c r="G16" s="25">
        <v>849</v>
      </c>
      <c r="H16" s="25">
        <v>45</v>
      </c>
      <c r="I16" s="25">
        <v>194</v>
      </c>
      <c r="J16" s="25">
        <v>52</v>
      </c>
      <c r="K16" s="25">
        <v>61</v>
      </c>
      <c r="L16" s="25">
        <v>17</v>
      </c>
      <c r="M16" s="25">
        <v>665</v>
      </c>
      <c r="N16" s="25">
        <v>25</v>
      </c>
      <c r="O16" s="25">
        <v>19</v>
      </c>
      <c r="P16" s="13" t="s">
        <v>307</v>
      </c>
      <c r="Q16" s="25">
        <v>1911</v>
      </c>
      <c r="R16" s="25">
        <v>104</v>
      </c>
      <c r="S16" s="25">
        <v>15</v>
      </c>
      <c r="T16" s="25">
        <v>17</v>
      </c>
      <c r="U16" s="25">
        <v>0</v>
      </c>
      <c r="V16" s="25">
        <v>9</v>
      </c>
      <c r="W16" s="25">
        <v>15</v>
      </c>
      <c r="X16" s="25">
        <v>27</v>
      </c>
      <c r="Y16" s="25">
        <v>12</v>
      </c>
      <c r="Z16" s="25">
        <v>1</v>
      </c>
      <c r="AA16" s="25">
        <v>0</v>
      </c>
      <c r="AB16" s="25">
        <v>0</v>
      </c>
      <c r="AC16" s="25">
        <v>36</v>
      </c>
      <c r="AD16" s="25">
        <v>2023</v>
      </c>
      <c r="AE16" s="25">
        <v>14</v>
      </c>
      <c r="AF16" s="25">
        <v>31</v>
      </c>
      <c r="AG16" s="25">
        <v>2</v>
      </c>
    </row>
    <row r="17" spans="1:33" s="4" customFormat="1" ht="22.5" customHeight="1">
      <c r="A17" s="107" t="s">
        <v>131</v>
      </c>
      <c r="B17" s="107"/>
      <c r="C17" s="107"/>
      <c r="D17" s="107"/>
      <c r="E17" s="107"/>
      <c r="F17" s="107"/>
      <c r="G17" s="107"/>
      <c r="H17" s="107"/>
      <c r="I17" s="27"/>
      <c r="J17" s="27"/>
      <c r="K17" s="27"/>
      <c r="L17" s="27"/>
      <c r="M17" s="27"/>
      <c r="N17" s="27"/>
      <c r="O17" s="27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="12" customFormat="1" ht="103.5" customHeight="1">
      <c r="A18" s="12" t="s">
        <v>99</v>
      </c>
    </row>
    <row r="19" spans="1:33" s="12" customFormat="1" ht="11.25" customHeight="1">
      <c r="A19" s="94" t="s">
        <v>340</v>
      </c>
      <c r="B19" s="95"/>
      <c r="C19" s="95"/>
      <c r="D19" s="95"/>
      <c r="E19" s="95"/>
      <c r="F19" s="95"/>
      <c r="G19" s="95"/>
      <c r="H19" s="95"/>
      <c r="I19" s="95" t="s">
        <v>341</v>
      </c>
      <c r="J19" s="95"/>
      <c r="K19" s="95"/>
      <c r="L19" s="95"/>
      <c r="M19" s="95"/>
      <c r="N19" s="95"/>
      <c r="O19" s="95"/>
      <c r="P19" s="95" t="s">
        <v>342</v>
      </c>
      <c r="Q19" s="95"/>
      <c r="R19" s="95"/>
      <c r="S19" s="95"/>
      <c r="T19" s="95"/>
      <c r="U19" s="95"/>
      <c r="V19" s="95"/>
      <c r="W19" s="95"/>
      <c r="X19" s="95" t="s">
        <v>343</v>
      </c>
      <c r="Y19" s="95"/>
      <c r="Z19" s="95"/>
      <c r="AA19" s="95"/>
      <c r="AB19" s="95"/>
      <c r="AC19" s="95"/>
      <c r="AD19" s="95"/>
      <c r="AE19" s="95"/>
      <c r="AF19" s="95"/>
      <c r="AG19" s="95"/>
    </row>
  </sheetData>
  <mergeCells count="24">
    <mergeCell ref="A19:H19"/>
    <mergeCell ref="I19:O19"/>
    <mergeCell ref="P19:W19"/>
    <mergeCell ref="X19:AG19"/>
    <mergeCell ref="A1:H1"/>
    <mergeCell ref="A2:H2"/>
    <mergeCell ref="P2:W2"/>
    <mergeCell ref="D3:H3"/>
    <mergeCell ref="I3:O3"/>
    <mergeCell ref="Q3:W3"/>
    <mergeCell ref="A17:H17"/>
    <mergeCell ref="AC3:AC4"/>
    <mergeCell ref="AD3:AD4"/>
    <mergeCell ref="AE3:AE4"/>
    <mergeCell ref="A3:A4"/>
    <mergeCell ref="B3:B4"/>
    <mergeCell ref="C3:C4"/>
    <mergeCell ref="P3:P4"/>
    <mergeCell ref="X3:AB3"/>
    <mergeCell ref="X1:AG1"/>
    <mergeCell ref="P1:W1"/>
    <mergeCell ref="I1:O1"/>
    <mergeCell ref="AG3:AG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E7:O16 Q7:AG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</cp:lastModifiedBy>
  <cp:lastPrinted>2004-12-24T08:01:08Z</cp:lastPrinted>
  <dcterms:created xsi:type="dcterms:W3CDTF">2004-11-09T00:33:33Z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