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0"/>
  </bookViews>
  <sheets>
    <sheet name="M024(3-1)" sheetId="1" r:id="rId1"/>
    <sheet name="M025(3-2)" sheetId="2" r:id="rId2"/>
    <sheet name="M026(3-3)" sheetId="3" r:id="rId3"/>
    <sheet name="M027(3-4)" sheetId="4" r:id="rId4"/>
    <sheet name="M028(3-5)" sheetId="5" r:id="rId5"/>
    <sheet name="M029(3-6)" sheetId="6" r:id="rId6"/>
    <sheet name="M030(3-7)" sheetId="7" r:id="rId7"/>
    <sheet name="M031(3-8)" sheetId="8" r:id="rId8"/>
    <sheet name="M032(3-9)" sheetId="9" r:id="rId9"/>
    <sheet name="M033(3-10)" sheetId="10" r:id="rId10"/>
  </sheets>
  <definedNames/>
  <calcPr fullCalcOnLoad="1"/>
</workbook>
</file>

<file path=xl/sharedStrings.xml><?xml version="1.0" encoding="utf-8"?>
<sst xmlns="http://schemas.openxmlformats.org/spreadsheetml/2006/main" count="931" uniqueCount="367">
  <si>
    <t>單位：座次</t>
  </si>
  <si>
    <t>種        類          別</t>
  </si>
  <si>
    <t>總    計</t>
  </si>
  <si>
    <t>計</t>
  </si>
  <si>
    <t>台 北 市</t>
  </si>
  <si>
    <t>高 雄 市</t>
  </si>
  <si>
    <t>加    工
出口區</t>
  </si>
  <si>
    <t>科學工
業園區</t>
  </si>
  <si>
    <t>固定式起重機</t>
  </si>
  <si>
    <t>移動式起重機</t>
  </si>
  <si>
    <t>人字臂起重桿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</si>
  <si>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</si>
  <si>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</si>
  <si>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</si>
  <si>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</si>
  <si>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</si>
  <si>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</si>
  <si>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</si>
  <si>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</si>
  <si>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</si>
  <si>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</si>
  <si>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</si>
  <si>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</si>
  <si>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</si>
  <si>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</si>
  <si>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</si>
  <si>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科學工業
園      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</si>
  <si>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</si>
  <si>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</si>
  <si>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</si>
  <si>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</si>
  <si>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</si>
  <si>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</si>
  <si>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</si>
  <si>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</si>
  <si>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</si>
  <si>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</si>
  <si>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</si>
  <si>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</si>
  <si>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</si>
  <si>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</si>
  <si>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</si>
  <si>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</si>
  <si>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</si>
  <si>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</si>
  <si>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</si>
  <si>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</si>
  <si>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</si>
  <si>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</si>
  <si>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</si>
  <si>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</si>
  <si>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</si>
  <si>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</si>
  <si>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</si>
  <si>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</si>
  <si>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</si>
  <si>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</si>
  <si>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</si>
  <si>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</si>
  <si>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</si>
  <si>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</si>
  <si>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</si>
  <si>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</si>
  <si>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</si>
  <si>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</si>
  <si>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</si>
  <si>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</si>
  <si>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</si>
  <si>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</si>
  <si>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</si>
  <si>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</si>
  <si>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</si>
  <si>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</si>
  <si>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</si>
  <si>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</si>
  <si>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</si>
  <si>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</si>
  <si>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</si>
  <si>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</si>
  <si>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</si>
  <si>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</si>
  <si>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</si>
  <si>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</si>
  <si>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</si>
  <si>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  學  工
業  園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</si>
  <si>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</si>
  <si>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</si>
  <si>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</si>
  <si>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</si>
  <si>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</si>
  <si>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</si>
  <si>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</si>
  <si>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</si>
  <si>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</si>
  <si>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</si>
  <si>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</si>
  <si>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</si>
  <si>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</si>
  <si>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</si>
  <si>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</si>
  <si>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</si>
  <si>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</si>
  <si>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</si>
  <si>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</si>
  <si>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</si>
  <si>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</si>
  <si>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</si>
  <si>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</si>
  <si>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</si>
  <si>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</si>
  <si>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</si>
  <si>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</si>
  <si>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</si>
  <si>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</si>
  <si>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</si>
  <si>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</si>
  <si>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</si>
  <si>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</si>
  <si>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</si>
  <si>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</si>
  <si>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</si>
  <si>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</si>
  <si>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</si>
  <si>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</si>
  <si>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</si>
  <si>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</si>
  <si>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</si>
  <si>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</si>
  <si>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</si>
  <si>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</si>
  <si>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</si>
  <si>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</si>
  <si>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</si>
  <si>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</si>
  <si>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</si>
  <si>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</si>
  <si>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</si>
  <si>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</si>
  <si>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</si>
  <si>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</si>
  <si>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</si>
  <si>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</si>
  <si>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</si>
  <si>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</si>
  <si>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</si>
  <si>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</si>
  <si>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</si>
  <si>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</si>
  <si>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</si>
  <si>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</si>
  <si>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</si>
  <si>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</si>
  <si>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</si>
  <si>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</si>
  <si>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</si>
  <si>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</si>
  <si>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</si>
  <si>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</si>
  <si>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</si>
  <si>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</si>
  <si>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</si>
  <si>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</si>
  <si>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</si>
  <si>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</si>
  <si>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</si>
  <si>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</si>
  <si>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</si>
  <si>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</si>
  <si>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</si>
  <si>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</si>
  <si>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</si>
  <si>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</si>
  <si>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</si>
  <si>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</si>
  <si>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</si>
  <si>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</si>
  <si>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</si>
  <si>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</si>
  <si>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</si>
  <si>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</si>
  <si>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</si>
  <si>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</si>
  <si>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</si>
  <si>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</si>
  <si>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</si>
  <si>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</si>
  <si>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</si>
  <si>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</si>
  <si>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</si>
  <si>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</si>
  <si>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</si>
  <si>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</si>
  <si>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</si>
  <si>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</si>
  <si>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</si>
  <si>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</si>
  <si>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</si>
  <si>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</si>
  <si>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</si>
  <si>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</si>
  <si>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</si>
  <si>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</si>
  <si>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</si>
  <si>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</si>
  <si>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</si>
  <si>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</si>
  <si>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</si>
  <si>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</si>
  <si>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</si>
  <si>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</si>
  <si>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</si>
  <si>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</si>
  <si>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</si>
  <si>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</si>
  <si>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>住宿及餐飲業</t>
  </si>
  <si>
    <t>金融及保險業</t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</si>
  <si>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</si>
  <si>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</si>
  <si>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</si>
  <si>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</si>
  <si>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</si>
  <si>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</si>
  <si>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</si>
  <si>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</si>
  <si>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</si>
  <si>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</si>
  <si>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</si>
  <si>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</si>
  <si>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</si>
  <si>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</si>
  <si>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</si>
  <si>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</si>
  <si>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</si>
  <si>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</si>
  <si>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</si>
  <si>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</si>
  <si>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</si>
  <si>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</si>
  <si>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</si>
  <si>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</si>
  <si>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</si>
  <si>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</si>
  <si>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</si>
  <si>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</si>
  <si>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</si>
  <si>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</si>
  <si>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</si>
  <si>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</si>
  <si>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</si>
  <si>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</si>
  <si>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</si>
  <si>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</si>
  <si>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</si>
  <si>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</si>
  <si>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</si>
  <si>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</si>
  <si>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</si>
  <si>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</si>
  <si>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</si>
  <si>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</si>
  <si>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</si>
  <si>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</si>
  <si>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</si>
  <si>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</si>
  <si>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</si>
  <si>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</si>
  <si>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</si>
  <si>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</si>
  <si>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</si>
  <si>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</si>
  <si>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</si>
  <si>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</si>
  <si>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</si>
  <si>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</si>
  <si>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</si>
  <si>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</si>
  <si>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</si>
  <si>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</si>
  <si>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-135-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</si>
  <si>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</si>
  <si>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</si>
  <si>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 xml:space="preserve"> -143-</t>
  </si>
  <si>
    <t xml:space="preserve"> -144-</t>
  </si>
  <si>
    <t xml:space="preserve"> -145-</t>
  </si>
  <si>
    <t xml:space="preserve"> -153-</t>
  </si>
  <si>
    <t xml:space="preserve"> -155-</t>
  </si>
  <si>
    <t xml:space="preserve"> -157-</t>
  </si>
  <si>
    <t xml:space="preserve"> -159-</t>
  </si>
  <si>
    <t xml:space="preserve"> -161-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</si>
  <si>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</si>
  <si>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說明：*係表示該行業僅部分適用勞工安全衛生法，詳如附錄3。</t>
  </si>
  <si>
    <t>99年                                                                                                                                                                                  單位 : 座次</t>
  </si>
  <si>
    <t>99年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</si>
  <si>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</si>
  <si>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</si>
  <si>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</si>
  <si>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</si>
  <si>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</si>
  <si>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</si>
  <si>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</si>
  <si>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</si>
  <si>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</si>
  <si>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</si>
  <si>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</si>
  <si>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</si>
  <si>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</si>
  <si>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</si>
  <si>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</si>
  <si>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</si>
  <si>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</si>
  <si>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</si>
  <si>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</si>
  <si>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</si>
  <si>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</si>
  <si>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</si>
  <si>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</si>
  <si>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</si>
  <si>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</si>
  <si>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</si>
  <si>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</si>
  <si>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</si>
  <si>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</si>
  <si>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</si>
  <si>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</si>
  <si>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批發及零售業*</t>
  </si>
  <si>
    <t>不動產業*</t>
  </si>
  <si>
    <t>專業、科學及技術服務業*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</si>
  <si>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</si>
  <si>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醫療保健及社會工作服務業*</t>
  </si>
  <si>
    <t>藝術、娛樂及休閒服務業*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</si>
  <si>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</si>
  <si>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</si>
  <si>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</si>
  <si>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 xml:space="preserve"> -124-</t>
  </si>
  <si>
    <t xml:space="preserve"> -125-</t>
  </si>
  <si>
    <t xml:space="preserve"> -126-</t>
  </si>
  <si>
    <t xml:space="preserve"> -127-</t>
  </si>
  <si>
    <t xml:space="preserve"> -128-</t>
  </si>
  <si>
    <t>-129-</t>
  </si>
  <si>
    <t xml:space="preserve"> -130-</t>
  </si>
  <si>
    <t xml:space="preserve"> -131-</t>
  </si>
  <si>
    <r>
      <t xml:space="preserve"> </t>
    </r>
    <r>
      <rPr>
        <sz val="9"/>
        <rFont val="新細明體"/>
        <family val="1"/>
      </rPr>
      <t>-132-</t>
    </r>
  </si>
  <si>
    <t xml:space="preserve"> -133-</t>
  </si>
  <si>
    <t xml:space="preserve"> -134-</t>
  </si>
  <si>
    <r>
      <t xml:space="preserve"> </t>
    </r>
    <r>
      <rPr>
        <sz val="9"/>
        <rFont val="新細明體"/>
        <family val="1"/>
      </rPr>
      <t>-136-</t>
    </r>
  </si>
  <si>
    <t xml:space="preserve"> -137-</t>
  </si>
  <si>
    <t xml:space="preserve"> -138-</t>
  </si>
  <si>
    <t xml:space="preserve"> -139-</t>
  </si>
  <si>
    <t xml:space="preserve"> -140-</t>
  </si>
  <si>
    <t xml:space="preserve"> -142-</t>
  </si>
  <si>
    <t xml:space="preserve"> -146-</t>
  </si>
  <si>
    <t xml:space="preserve"> -147-</t>
  </si>
  <si>
    <r>
      <t xml:space="preserve"> </t>
    </r>
    <r>
      <rPr>
        <sz val="9"/>
        <rFont val="新細明體"/>
        <family val="1"/>
      </rPr>
      <t>-148-</t>
    </r>
  </si>
  <si>
    <t xml:space="preserve"> -149-</t>
  </si>
  <si>
    <t xml:space="preserve"> -150-</t>
  </si>
  <si>
    <t xml:space="preserve"> -151-</t>
  </si>
  <si>
    <r>
      <t xml:space="preserve"> </t>
    </r>
    <r>
      <rPr>
        <sz val="9"/>
        <rFont val="新細明體"/>
        <family val="1"/>
      </rPr>
      <t>-152-</t>
    </r>
  </si>
  <si>
    <t xml:space="preserve"> -154-</t>
  </si>
  <si>
    <r>
      <t xml:space="preserve"> </t>
    </r>
    <r>
      <rPr>
        <sz val="9"/>
        <rFont val="新細明體"/>
        <family val="1"/>
      </rPr>
      <t>-156-</t>
    </r>
  </si>
  <si>
    <t xml:space="preserve"> -158-</t>
  </si>
  <si>
    <r>
      <t xml:space="preserve"> </t>
    </r>
    <r>
      <rPr>
        <sz val="9"/>
        <rFont val="新細明體"/>
        <family val="1"/>
      </rPr>
      <t>-160-</t>
    </r>
  </si>
  <si>
    <t xml:space="preserve"> -162-</t>
  </si>
  <si>
    <t xml:space="preserve"> -163-</t>
  </si>
  <si>
    <r>
      <t xml:space="preserve"> </t>
    </r>
    <r>
      <rPr>
        <sz val="9"/>
        <rFont val="新細明體"/>
        <family val="1"/>
      </rPr>
      <t>-164-</t>
    </r>
  </si>
  <si>
    <t xml:space="preserve"> -165-</t>
  </si>
  <si>
    <t xml:space="preserve"> -166-</t>
  </si>
  <si>
    <t xml:space="preserve"> -167-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</si>
</sst>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19" customWidth="1"/>
    <col min="2" max="3" width="9.25390625" style="19" customWidth="1"/>
    <col min="4" max="4" width="9.125" style="19" customWidth="1"/>
    <col min="5" max="5" width="9.00390625" style="19" customWidth="1"/>
    <col min="6" max="7" width="8.875" style="19" customWidth="1"/>
    <col min="8" max="13" width="13.375" style="19" customWidth="1"/>
    <col min="14" max="16384" width="8.875" style="19" customWidth="1"/>
  </cols>
  <sheetData>
    <row r="1" spans="1:13" ht="48" customHeight="1">
      <c r="A1" s="85" t="s">
        <v>192</v>
      </c>
      <c r="B1" s="85"/>
      <c r="C1" s="85"/>
      <c r="D1" s="85"/>
      <c r="E1" s="85"/>
      <c r="F1" s="85"/>
      <c r="G1" s="85"/>
      <c r="H1" s="86" t="s">
        <v>193</v>
      </c>
      <c r="I1" s="86"/>
      <c r="J1" s="86"/>
      <c r="K1" s="86"/>
      <c r="L1" s="86"/>
      <c r="M1" s="86"/>
    </row>
    <row r="2" spans="1:15" ht="12.75" customHeight="1" thickBot="1">
      <c r="A2" s="87" t="s">
        <v>15</v>
      </c>
      <c r="B2" s="87"/>
      <c r="C2" s="87"/>
      <c r="D2" s="87"/>
      <c r="E2" s="87"/>
      <c r="F2" s="87"/>
      <c r="G2" s="87"/>
      <c r="H2" s="88" t="s">
        <v>291</v>
      </c>
      <c r="I2" s="88"/>
      <c r="J2" s="88"/>
      <c r="K2" s="88"/>
      <c r="L2" s="88"/>
      <c r="M2" s="88"/>
      <c r="N2" s="53"/>
      <c r="O2" s="53"/>
    </row>
    <row r="3" spans="1:15" s="5" customFormat="1" ht="18" customHeight="1">
      <c r="A3" s="79" t="s">
        <v>194</v>
      </c>
      <c r="B3" s="81" t="s">
        <v>195</v>
      </c>
      <c r="C3" s="82"/>
      <c r="D3" s="82"/>
      <c r="E3" s="82"/>
      <c r="F3" s="82"/>
      <c r="G3" s="82"/>
      <c r="H3" s="52" t="s">
        <v>196</v>
      </c>
      <c r="I3" s="83" t="s">
        <v>197</v>
      </c>
      <c r="J3" s="82"/>
      <c r="K3" s="82"/>
      <c r="L3" s="82"/>
      <c r="M3" s="82"/>
      <c r="N3" s="54"/>
      <c r="O3" s="54"/>
    </row>
    <row r="4" spans="1:13" ht="36" customHeight="1" thickBot="1">
      <c r="A4" s="80"/>
      <c r="B4" s="55" t="s">
        <v>198</v>
      </c>
      <c r="C4" s="17" t="s">
        <v>199</v>
      </c>
      <c r="D4" s="13" t="s">
        <v>200</v>
      </c>
      <c r="E4" s="14" t="s">
        <v>201</v>
      </c>
      <c r="F4" s="13" t="s">
        <v>202</v>
      </c>
      <c r="G4" s="13" t="s">
        <v>203</v>
      </c>
      <c r="H4" s="14" t="s">
        <v>204</v>
      </c>
      <c r="I4" s="56" t="s">
        <v>205</v>
      </c>
      <c r="J4" s="57" t="s">
        <v>206</v>
      </c>
      <c r="K4" s="57" t="s">
        <v>207</v>
      </c>
      <c r="L4" s="17" t="s">
        <v>208</v>
      </c>
      <c r="M4" s="17" t="s">
        <v>209</v>
      </c>
    </row>
    <row r="5" spans="1:13" ht="15" customHeight="1">
      <c r="A5" s="58" t="s">
        <v>210</v>
      </c>
      <c r="B5" s="48">
        <f aca="true" t="shared" si="0" ref="B5:M5">SUM(B6+B7+B8,B35:B50)</f>
        <v>43097</v>
      </c>
      <c r="C5" s="48">
        <f t="shared" si="0"/>
        <v>24356</v>
      </c>
      <c r="D5" s="48">
        <f t="shared" si="0"/>
        <v>8947</v>
      </c>
      <c r="E5" s="48">
        <f t="shared" si="0"/>
        <v>2</v>
      </c>
      <c r="F5" s="48">
        <f t="shared" si="0"/>
        <v>9077</v>
      </c>
      <c r="G5" s="48">
        <f t="shared" si="0"/>
        <v>18</v>
      </c>
      <c r="H5" s="48">
        <f t="shared" si="0"/>
        <v>697</v>
      </c>
      <c r="I5" s="48">
        <f t="shared" si="0"/>
        <v>63519</v>
      </c>
      <c r="J5" s="48">
        <f t="shared" si="0"/>
        <v>6623</v>
      </c>
      <c r="K5" s="48">
        <f t="shared" si="0"/>
        <v>26231</v>
      </c>
      <c r="L5" s="48">
        <f t="shared" si="0"/>
        <v>25111</v>
      </c>
      <c r="M5" s="48">
        <f t="shared" si="0"/>
        <v>5554</v>
      </c>
    </row>
    <row r="6" spans="1:13" ht="12" customHeight="1">
      <c r="A6" s="58" t="s">
        <v>211</v>
      </c>
      <c r="B6" s="48">
        <f>SUM(C6:H6)</f>
        <v>10</v>
      </c>
      <c r="C6" s="48">
        <v>0</v>
      </c>
      <c r="D6" s="48">
        <v>5</v>
      </c>
      <c r="E6" s="48">
        <v>0</v>
      </c>
      <c r="F6" s="48">
        <v>5</v>
      </c>
      <c r="G6" s="48">
        <v>0</v>
      </c>
      <c r="H6" s="48">
        <v>0</v>
      </c>
      <c r="I6" s="48">
        <f>SUM(J6:M6)</f>
        <v>160</v>
      </c>
      <c r="J6" s="48">
        <v>49</v>
      </c>
      <c r="K6" s="48">
        <v>101</v>
      </c>
      <c r="L6" s="48">
        <v>10</v>
      </c>
      <c r="M6" s="48">
        <v>0</v>
      </c>
    </row>
    <row r="7" spans="1:13" ht="12" customHeight="1">
      <c r="A7" s="58" t="s">
        <v>212</v>
      </c>
      <c r="B7" s="48">
        <f>SUM(C7:H7)</f>
        <v>48</v>
      </c>
      <c r="C7" s="48">
        <v>28</v>
      </c>
      <c r="D7" s="48">
        <v>11</v>
      </c>
      <c r="E7" s="48">
        <v>0</v>
      </c>
      <c r="F7" s="48">
        <v>9</v>
      </c>
      <c r="G7" s="48">
        <v>0</v>
      </c>
      <c r="H7" s="48">
        <v>0</v>
      </c>
      <c r="I7" s="48">
        <f>SUM(J7:M7)</f>
        <v>172</v>
      </c>
      <c r="J7" s="48">
        <v>9</v>
      </c>
      <c r="K7" s="48">
        <v>59</v>
      </c>
      <c r="L7" s="48">
        <v>100</v>
      </c>
      <c r="M7" s="48">
        <v>4</v>
      </c>
    </row>
    <row r="8" spans="1:13" ht="14.25" customHeight="1">
      <c r="A8" s="58" t="s">
        <v>213</v>
      </c>
      <c r="B8" s="48">
        <f aca="true" t="shared" si="1" ref="B8:M8">SUM(B9:B34)</f>
        <v>28055</v>
      </c>
      <c r="C8" s="48">
        <f t="shared" si="1"/>
        <v>19718</v>
      </c>
      <c r="D8" s="48">
        <f t="shared" si="1"/>
        <v>759</v>
      </c>
      <c r="E8" s="48">
        <f t="shared" si="1"/>
        <v>0</v>
      </c>
      <c r="F8" s="48">
        <f t="shared" si="1"/>
        <v>7513</v>
      </c>
      <c r="G8" s="48">
        <f t="shared" si="1"/>
        <v>0</v>
      </c>
      <c r="H8" s="48">
        <f t="shared" si="1"/>
        <v>65</v>
      </c>
      <c r="I8" s="48">
        <f t="shared" si="1"/>
        <v>54625</v>
      </c>
      <c r="J8" s="48">
        <f t="shared" si="1"/>
        <v>5579</v>
      </c>
      <c r="K8" s="48">
        <f t="shared" si="1"/>
        <v>22612</v>
      </c>
      <c r="L8" s="48">
        <f t="shared" si="1"/>
        <v>22188</v>
      </c>
      <c r="M8" s="48">
        <f t="shared" si="1"/>
        <v>4246</v>
      </c>
    </row>
    <row r="9" spans="1:15" ht="11.25" customHeight="1">
      <c r="A9" s="66" t="s">
        <v>293</v>
      </c>
      <c r="B9" s="48">
        <f aca="true" t="shared" si="2" ref="B9:B50">SUM(C9:H9)</f>
        <v>542</v>
      </c>
      <c r="C9" s="48">
        <v>36</v>
      </c>
      <c r="D9" s="48">
        <v>2</v>
      </c>
      <c r="E9" s="48">
        <v>0</v>
      </c>
      <c r="F9" s="48">
        <v>503</v>
      </c>
      <c r="G9" s="48">
        <v>0</v>
      </c>
      <c r="H9" s="48">
        <v>1</v>
      </c>
      <c r="I9" s="48">
        <f aca="true" t="shared" si="3" ref="I9:I50">SUM(J9:M9)</f>
        <v>1880</v>
      </c>
      <c r="J9" s="48">
        <v>680</v>
      </c>
      <c r="K9" s="48">
        <v>1018</v>
      </c>
      <c r="L9" s="48">
        <v>182</v>
      </c>
      <c r="M9" s="48">
        <v>0</v>
      </c>
      <c r="N9"/>
      <c r="O9"/>
    </row>
    <row r="10" spans="1:15" ht="11.25" customHeight="1">
      <c r="A10" s="66" t="s">
        <v>294</v>
      </c>
      <c r="B10" s="48">
        <f t="shared" si="2"/>
        <v>164</v>
      </c>
      <c r="C10" s="48">
        <v>2</v>
      </c>
      <c r="D10" s="48">
        <v>0</v>
      </c>
      <c r="E10" s="48">
        <v>0</v>
      </c>
      <c r="F10" s="48">
        <v>162</v>
      </c>
      <c r="G10" s="48">
        <v>0</v>
      </c>
      <c r="H10" s="48">
        <v>0</v>
      </c>
      <c r="I10" s="48">
        <f t="shared" si="3"/>
        <v>355</v>
      </c>
      <c r="J10" s="48">
        <v>69</v>
      </c>
      <c r="K10" s="48">
        <v>213</v>
      </c>
      <c r="L10" s="48">
        <v>73</v>
      </c>
      <c r="M10" s="48">
        <v>0</v>
      </c>
      <c r="N10"/>
      <c r="O10"/>
    </row>
    <row r="11" spans="1:15" ht="11.25" customHeight="1">
      <c r="A11" s="66" t="s">
        <v>295</v>
      </c>
      <c r="B11" s="48">
        <f t="shared" si="2"/>
        <v>70</v>
      </c>
      <c r="C11" s="48">
        <v>0</v>
      </c>
      <c r="D11" s="48">
        <v>0</v>
      </c>
      <c r="E11" s="48">
        <v>0</v>
      </c>
      <c r="F11" s="48">
        <v>70</v>
      </c>
      <c r="G11" s="48">
        <v>0</v>
      </c>
      <c r="H11" s="48">
        <v>0</v>
      </c>
      <c r="I11" s="48">
        <f t="shared" si="3"/>
        <v>108</v>
      </c>
      <c r="J11" s="48">
        <v>14</v>
      </c>
      <c r="K11" s="48">
        <v>66</v>
      </c>
      <c r="L11" s="48">
        <v>28</v>
      </c>
      <c r="M11" s="48">
        <v>0</v>
      </c>
      <c r="N11"/>
      <c r="O11"/>
    </row>
    <row r="12" spans="1:15" ht="11.25" customHeight="1">
      <c r="A12" s="66" t="s">
        <v>296</v>
      </c>
      <c r="B12" s="48">
        <f t="shared" si="2"/>
        <v>723</v>
      </c>
      <c r="C12" s="48">
        <v>67</v>
      </c>
      <c r="D12" s="48">
        <v>0</v>
      </c>
      <c r="E12" s="48">
        <v>0</v>
      </c>
      <c r="F12" s="48">
        <v>656</v>
      </c>
      <c r="G12" s="48">
        <v>0</v>
      </c>
      <c r="H12" s="48">
        <v>0</v>
      </c>
      <c r="I12" s="48">
        <f t="shared" si="3"/>
        <v>7584</v>
      </c>
      <c r="J12" s="48">
        <v>1351</v>
      </c>
      <c r="K12" s="48">
        <v>6038</v>
      </c>
      <c r="L12" s="48">
        <v>195</v>
      </c>
      <c r="M12" s="48">
        <v>0</v>
      </c>
      <c r="N12"/>
      <c r="O12"/>
    </row>
    <row r="13" spans="1:15" ht="11.25" customHeight="1">
      <c r="A13" s="66" t="s">
        <v>297</v>
      </c>
      <c r="B13" s="48">
        <f t="shared" si="2"/>
        <v>26</v>
      </c>
      <c r="C13" s="48">
        <v>0</v>
      </c>
      <c r="D13" s="48">
        <v>0</v>
      </c>
      <c r="E13" s="48">
        <v>0</v>
      </c>
      <c r="F13" s="48">
        <v>26</v>
      </c>
      <c r="G13" s="48">
        <v>0</v>
      </c>
      <c r="H13" s="48">
        <v>0</v>
      </c>
      <c r="I13" s="48">
        <f t="shared" si="3"/>
        <v>48</v>
      </c>
      <c r="J13" s="48">
        <v>7</v>
      </c>
      <c r="K13" s="48">
        <v>39</v>
      </c>
      <c r="L13" s="48">
        <v>2</v>
      </c>
      <c r="M13" s="48">
        <v>0</v>
      </c>
      <c r="N13"/>
      <c r="O13"/>
    </row>
    <row r="14" spans="1:15" ht="11.25" customHeight="1">
      <c r="A14" s="66" t="s">
        <v>298</v>
      </c>
      <c r="B14" s="48">
        <f t="shared" si="2"/>
        <v>25</v>
      </c>
      <c r="C14" s="48">
        <v>5</v>
      </c>
      <c r="D14" s="48">
        <v>0</v>
      </c>
      <c r="E14" s="48">
        <v>0</v>
      </c>
      <c r="F14" s="48">
        <v>20</v>
      </c>
      <c r="G14" s="48">
        <v>0</v>
      </c>
      <c r="H14" s="48">
        <v>0</v>
      </c>
      <c r="I14" s="48">
        <f t="shared" si="3"/>
        <v>74</v>
      </c>
      <c r="J14" s="48">
        <v>61</v>
      </c>
      <c r="K14" s="48">
        <v>13</v>
      </c>
      <c r="L14" s="48">
        <v>0</v>
      </c>
      <c r="M14" s="48">
        <v>0</v>
      </c>
      <c r="N14"/>
      <c r="O14"/>
    </row>
    <row r="15" spans="1:15" ht="11.25" customHeight="1">
      <c r="A15" s="66" t="s">
        <v>299</v>
      </c>
      <c r="B15" s="48">
        <f t="shared" si="2"/>
        <v>49</v>
      </c>
      <c r="C15" s="48">
        <v>40</v>
      </c>
      <c r="D15" s="48">
        <v>1</v>
      </c>
      <c r="E15" s="48">
        <v>0</v>
      </c>
      <c r="F15" s="48">
        <v>8</v>
      </c>
      <c r="G15" s="48">
        <v>0</v>
      </c>
      <c r="H15" s="48">
        <v>0</v>
      </c>
      <c r="I15" s="48">
        <f t="shared" si="3"/>
        <v>61</v>
      </c>
      <c r="J15" s="48">
        <v>53</v>
      </c>
      <c r="K15" s="48">
        <v>7</v>
      </c>
      <c r="L15" s="48">
        <v>1</v>
      </c>
      <c r="M15" s="48">
        <v>0</v>
      </c>
      <c r="N15"/>
      <c r="O15"/>
    </row>
    <row r="16" spans="1:15" ht="11.25" customHeight="1">
      <c r="A16" s="66" t="s">
        <v>300</v>
      </c>
      <c r="B16" s="48">
        <f t="shared" si="2"/>
        <v>399</v>
      </c>
      <c r="C16" s="48">
        <v>319</v>
      </c>
      <c r="D16" s="48">
        <v>0</v>
      </c>
      <c r="E16" s="48">
        <v>0</v>
      </c>
      <c r="F16" s="48">
        <v>80</v>
      </c>
      <c r="G16" s="48">
        <v>0</v>
      </c>
      <c r="H16" s="48">
        <v>0</v>
      </c>
      <c r="I16" s="48">
        <f t="shared" si="3"/>
        <v>792</v>
      </c>
      <c r="J16" s="48">
        <v>260</v>
      </c>
      <c r="K16" s="48">
        <v>220</v>
      </c>
      <c r="L16" s="48">
        <v>54</v>
      </c>
      <c r="M16" s="48">
        <v>258</v>
      </c>
      <c r="N16"/>
      <c r="O16"/>
    </row>
    <row r="17" spans="1:15" ht="11.25" customHeight="1">
      <c r="A17" s="66" t="s">
        <v>301</v>
      </c>
      <c r="B17" s="48">
        <f t="shared" si="2"/>
        <v>79</v>
      </c>
      <c r="C17" s="48">
        <v>7</v>
      </c>
      <c r="D17" s="48">
        <v>0</v>
      </c>
      <c r="E17" s="48">
        <v>0</v>
      </c>
      <c r="F17" s="48">
        <v>71</v>
      </c>
      <c r="G17" s="48">
        <v>0</v>
      </c>
      <c r="H17" s="48">
        <v>1</v>
      </c>
      <c r="I17" s="48">
        <f t="shared" si="3"/>
        <v>31</v>
      </c>
      <c r="J17" s="48">
        <v>19</v>
      </c>
      <c r="K17" s="48">
        <v>4</v>
      </c>
      <c r="L17" s="48">
        <v>8</v>
      </c>
      <c r="M17" s="48">
        <v>0</v>
      </c>
      <c r="N17"/>
      <c r="O17"/>
    </row>
    <row r="18" spans="1:15" ht="11.25" customHeight="1">
      <c r="A18" s="66" t="s">
        <v>302</v>
      </c>
      <c r="B18" s="48">
        <f t="shared" si="2"/>
        <v>375</v>
      </c>
      <c r="C18" s="48">
        <v>331</v>
      </c>
      <c r="D18" s="48">
        <v>12</v>
      </c>
      <c r="E18" s="48">
        <v>0</v>
      </c>
      <c r="F18" s="48">
        <v>31</v>
      </c>
      <c r="G18" s="48">
        <v>0</v>
      </c>
      <c r="H18" s="48">
        <v>1</v>
      </c>
      <c r="I18" s="48">
        <f t="shared" si="3"/>
        <v>12754</v>
      </c>
      <c r="J18" s="48">
        <v>221</v>
      </c>
      <c r="K18" s="48">
        <v>5352</v>
      </c>
      <c r="L18" s="48">
        <v>6768</v>
      </c>
      <c r="M18" s="48">
        <v>413</v>
      </c>
      <c r="N18"/>
      <c r="O18"/>
    </row>
    <row r="19" spans="1:15" ht="11.25" customHeight="1">
      <c r="A19" s="66" t="s">
        <v>303</v>
      </c>
      <c r="B19" s="48">
        <f t="shared" si="2"/>
        <v>745</v>
      </c>
      <c r="C19" s="48">
        <v>421</v>
      </c>
      <c r="D19" s="48">
        <v>7</v>
      </c>
      <c r="E19" s="48">
        <v>0</v>
      </c>
      <c r="F19" s="48">
        <v>317</v>
      </c>
      <c r="G19" s="48">
        <v>0</v>
      </c>
      <c r="H19" s="48">
        <v>0</v>
      </c>
      <c r="I19" s="48">
        <f t="shared" si="3"/>
        <v>15934</v>
      </c>
      <c r="J19" s="48">
        <v>805</v>
      </c>
      <c r="K19" s="48">
        <v>6001</v>
      </c>
      <c r="L19" s="48">
        <v>7212</v>
      </c>
      <c r="M19" s="48">
        <v>1916</v>
      </c>
      <c r="N19"/>
      <c r="O19"/>
    </row>
    <row r="20" spans="1:15" ht="11.25" customHeight="1">
      <c r="A20" s="66" t="s">
        <v>304</v>
      </c>
      <c r="B20" s="48">
        <f t="shared" si="2"/>
        <v>437</v>
      </c>
      <c r="C20" s="48">
        <v>170</v>
      </c>
      <c r="D20" s="48">
        <v>12</v>
      </c>
      <c r="E20" s="48">
        <v>0</v>
      </c>
      <c r="F20" s="48">
        <v>255</v>
      </c>
      <c r="G20" s="48">
        <v>0</v>
      </c>
      <c r="H20" s="48">
        <v>0</v>
      </c>
      <c r="I20" s="48">
        <f t="shared" si="3"/>
        <v>6547</v>
      </c>
      <c r="J20" s="48">
        <v>474</v>
      </c>
      <c r="K20" s="48">
        <v>1649</v>
      </c>
      <c r="L20" s="48">
        <v>2886</v>
      </c>
      <c r="M20" s="48">
        <v>1538</v>
      </c>
      <c r="N20"/>
      <c r="O20"/>
    </row>
    <row r="21" spans="1:15" ht="11.25" customHeight="1">
      <c r="A21" s="66" t="s">
        <v>305</v>
      </c>
      <c r="B21" s="48">
        <f t="shared" si="2"/>
        <v>86</v>
      </c>
      <c r="C21" s="48">
        <v>2</v>
      </c>
      <c r="D21" s="48">
        <v>0</v>
      </c>
      <c r="E21" s="48">
        <v>0</v>
      </c>
      <c r="F21" s="48">
        <v>84</v>
      </c>
      <c r="G21" s="48">
        <v>0</v>
      </c>
      <c r="H21" s="48">
        <v>0</v>
      </c>
      <c r="I21" s="48">
        <f t="shared" si="3"/>
        <v>577</v>
      </c>
      <c r="J21" s="48">
        <v>93</v>
      </c>
      <c r="K21" s="48">
        <v>347</v>
      </c>
      <c r="L21" s="48">
        <v>137</v>
      </c>
      <c r="M21" s="48">
        <v>0</v>
      </c>
      <c r="N21"/>
      <c r="O21"/>
    </row>
    <row r="22" spans="1:15" ht="14.25" customHeight="1">
      <c r="A22" s="66" t="s">
        <v>306</v>
      </c>
      <c r="B22" s="48">
        <f t="shared" si="2"/>
        <v>277</v>
      </c>
      <c r="C22" s="48">
        <v>176</v>
      </c>
      <c r="D22" s="48">
        <v>6</v>
      </c>
      <c r="E22" s="48">
        <v>0</v>
      </c>
      <c r="F22" s="48">
        <v>95</v>
      </c>
      <c r="G22" s="48">
        <v>0</v>
      </c>
      <c r="H22" s="48">
        <v>0</v>
      </c>
      <c r="I22" s="48">
        <f t="shared" si="3"/>
        <v>573</v>
      </c>
      <c r="J22" s="48">
        <v>184</v>
      </c>
      <c r="K22" s="48">
        <v>293</v>
      </c>
      <c r="L22" s="48">
        <v>96</v>
      </c>
      <c r="M22" s="48">
        <v>0</v>
      </c>
      <c r="N22"/>
      <c r="O22"/>
    </row>
    <row r="23" spans="1:15" ht="11.25" customHeight="1">
      <c r="A23" s="66" t="s">
        <v>307</v>
      </c>
      <c r="B23" s="48">
        <f t="shared" si="2"/>
        <v>920</v>
      </c>
      <c r="C23" s="48">
        <v>545</v>
      </c>
      <c r="D23" s="48">
        <v>5</v>
      </c>
      <c r="E23" s="48">
        <v>0</v>
      </c>
      <c r="F23" s="48">
        <v>370</v>
      </c>
      <c r="G23" s="48">
        <v>0</v>
      </c>
      <c r="H23" s="48">
        <v>0</v>
      </c>
      <c r="I23" s="48">
        <f t="shared" si="3"/>
        <v>750</v>
      </c>
      <c r="J23" s="48">
        <v>290</v>
      </c>
      <c r="K23" s="48">
        <v>274</v>
      </c>
      <c r="L23" s="48">
        <v>186</v>
      </c>
      <c r="M23" s="48">
        <v>0</v>
      </c>
      <c r="N23"/>
      <c r="O23"/>
    </row>
    <row r="24" spans="1:15" ht="11.25" customHeight="1">
      <c r="A24" s="66" t="s">
        <v>308</v>
      </c>
      <c r="B24" s="48">
        <f t="shared" si="2"/>
        <v>1108</v>
      </c>
      <c r="C24" s="48">
        <v>966</v>
      </c>
      <c r="D24" s="48">
        <v>27</v>
      </c>
      <c r="E24" s="48">
        <v>0</v>
      </c>
      <c r="F24" s="48">
        <v>115</v>
      </c>
      <c r="G24" s="48">
        <v>0</v>
      </c>
      <c r="H24" s="48">
        <v>0</v>
      </c>
      <c r="I24" s="48">
        <f t="shared" si="3"/>
        <v>352</v>
      </c>
      <c r="J24" s="48">
        <v>113</v>
      </c>
      <c r="K24" s="48">
        <v>68</v>
      </c>
      <c r="L24" s="48">
        <v>170</v>
      </c>
      <c r="M24" s="48">
        <v>1</v>
      </c>
      <c r="N24"/>
      <c r="O24"/>
    </row>
    <row r="25" spans="1:15" ht="11.25" customHeight="1">
      <c r="A25" s="66" t="s">
        <v>309</v>
      </c>
      <c r="B25" s="48">
        <f t="shared" si="2"/>
        <v>4313</v>
      </c>
      <c r="C25" s="48">
        <v>4112</v>
      </c>
      <c r="D25" s="48">
        <v>37</v>
      </c>
      <c r="E25" s="48">
        <v>0</v>
      </c>
      <c r="F25" s="48">
        <v>150</v>
      </c>
      <c r="G25" s="48">
        <v>0</v>
      </c>
      <c r="H25" s="48">
        <v>14</v>
      </c>
      <c r="I25" s="48">
        <f t="shared" si="3"/>
        <v>1190</v>
      </c>
      <c r="J25" s="48">
        <v>97</v>
      </c>
      <c r="K25" s="48">
        <v>186</v>
      </c>
      <c r="L25" s="48">
        <v>903</v>
      </c>
      <c r="M25" s="48">
        <v>4</v>
      </c>
      <c r="N25"/>
      <c r="O25"/>
    </row>
    <row r="26" spans="1:15" ht="11.25" customHeight="1">
      <c r="A26" s="66" t="s">
        <v>310</v>
      </c>
      <c r="B26" s="48">
        <f t="shared" si="2"/>
        <v>5567</v>
      </c>
      <c r="C26" s="48">
        <v>5219</v>
      </c>
      <c r="D26" s="48">
        <v>78</v>
      </c>
      <c r="E26" s="48">
        <v>0</v>
      </c>
      <c r="F26" s="48">
        <v>270</v>
      </c>
      <c r="G26" s="48">
        <v>0</v>
      </c>
      <c r="H26" s="48">
        <v>0</v>
      </c>
      <c r="I26" s="48">
        <f t="shared" si="3"/>
        <v>808</v>
      </c>
      <c r="J26" s="48">
        <v>62</v>
      </c>
      <c r="K26" s="48">
        <v>11</v>
      </c>
      <c r="L26" s="48">
        <v>723</v>
      </c>
      <c r="M26" s="48">
        <v>12</v>
      </c>
      <c r="N26"/>
      <c r="O26"/>
    </row>
    <row r="27" spans="1:15" ht="11.25" customHeight="1">
      <c r="A27" s="66" t="s">
        <v>311</v>
      </c>
      <c r="B27" s="48">
        <f t="shared" si="2"/>
        <v>2593</v>
      </c>
      <c r="C27" s="48">
        <v>350</v>
      </c>
      <c r="D27" s="48">
        <v>27</v>
      </c>
      <c r="E27" s="48">
        <v>0</v>
      </c>
      <c r="F27" s="48">
        <v>2213</v>
      </c>
      <c r="G27" s="48">
        <v>0</v>
      </c>
      <c r="H27" s="48">
        <v>3</v>
      </c>
      <c r="I27" s="48">
        <f t="shared" si="3"/>
        <v>2220</v>
      </c>
      <c r="J27" s="48">
        <v>377</v>
      </c>
      <c r="K27" s="48">
        <v>398</v>
      </c>
      <c r="L27" s="48">
        <v>1441</v>
      </c>
      <c r="M27" s="48">
        <v>4</v>
      </c>
      <c r="N27"/>
      <c r="O27"/>
    </row>
    <row r="28" spans="1:15" ht="11.25" customHeight="1">
      <c r="A28" s="66" t="s">
        <v>312</v>
      </c>
      <c r="B28" s="48">
        <f t="shared" si="2"/>
        <v>836</v>
      </c>
      <c r="C28" s="48">
        <v>285</v>
      </c>
      <c r="D28" s="48">
        <v>4</v>
      </c>
      <c r="E28" s="48">
        <v>0</v>
      </c>
      <c r="F28" s="48">
        <v>547</v>
      </c>
      <c r="G28" s="48">
        <v>0</v>
      </c>
      <c r="H28" s="48">
        <v>0</v>
      </c>
      <c r="I28" s="48">
        <f t="shared" si="3"/>
        <v>222</v>
      </c>
      <c r="J28" s="48">
        <v>47</v>
      </c>
      <c r="K28" s="48">
        <v>16</v>
      </c>
      <c r="L28" s="48">
        <v>159</v>
      </c>
      <c r="M28" s="48">
        <v>0</v>
      </c>
      <c r="N28"/>
      <c r="O28"/>
    </row>
    <row r="29" spans="1:15" ht="11.25" customHeight="1">
      <c r="A29" s="67" t="s">
        <v>313</v>
      </c>
      <c r="B29" s="48">
        <f t="shared" si="2"/>
        <v>889</v>
      </c>
      <c r="C29" s="48">
        <v>347</v>
      </c>
      <c r="D29" s="48">
        <v>134</v>
      </c>
      <c r="E29" s="48">
        <v>0</v>
      </c>
      <c r="F29" s="48">
        <v>408</v>
      </c>
      <c r="G29" s="48">
        <v>0</v>
      </c>
      <c r="H29" s="48">
        <v>0</v>
      </c>
      <c r="I29" s="48">
        <f t="shared" si="3"/>
        <v>288</v>
      </c>
      <c r="J29" s="48">
        <v>70</v>
      </c>
      <c r="K29" s="48">
        <v>10</v>
      </c>
      <c r="L29" s="48">
        <v>204</v>
      </c>
      <c r="M29" s="48">
        <v>4</v>
      </c>
      <c r="N29"/>
      <c r="O29"/>
    </row>
    <row r="30" spans="1:15" ht="11.25" customHeight="1">
      <c r="A30" s="67" t="s">
        <v>314</v>
      </c>
      <c r="B30" s="48">
        <f t="shared" si="2"/>
        <v>4830</v>
      </c>
      <c r="C30" s="48">
        <v>4201</v>
      </c>
      <c r="D30" s="48">
        <v>216</v>
      </c>
      <c r="E30" s="48">
        <v>0</v>
      </c>
      <c r="F30" s="48">
        <v>378</v>
      </c>
      <c r="G30" s="48">
        <v>0</v>
      </c>
      <c r="H30" s="48">
        <v>35</v>
      </c>
      <c r="I30" s="48">
        <f t="shared" si="3"/>
        <v>513</v>
      </c>
      <c r="J30" s="48">
        <v>54</v>
      </c>
      <c r="K30" s="48">
        <v>40</v>
      </c>
      <c r="L30" s="48">
        <v>370</v>
      </c>
      <c r="M30" s="48">
        <v>49</v>
      </c>
      <c r="N30"/>
      <c r="O30"/>
    </row>
    <row r="31" spans="1:15" ht="11.25" customHeight="1">
      <c r="A31" s="67" t="s">
        <v>315</v>
      </c>
      <c r="B31" s="48">
        <f t="shared" si="2"/>
        <v>621</v>
      </c>
      <c r="C31" s="48">
        <v>419</v>
      </c>
      <c r="D31" s="48">
        <v>58</v>
      </c>
      <c r="E31" s="48">
        <v>0</v>
      </c>
      <c r="F31" s="48">
        <v>143</v>
      </c>
      <c r="G31" s="48">
        <v>0</v>
      </c>
      <c r="H31" s="48">
        <v>1</v>
      </c>
      <c r="I31" s="48">
        <f t="shared" si="3"/>
        <v>111</v>
      </c>
      <c r="J31" s="48">
        <v>35</v>
      </c>
      <c r="K31" s="48">
        <v>3</v>
      </c>
      <c r="L31" s="48">
        <v>57</v>
      </c>
      <c r="M31" s="48">
        <v>16</v>
      </c>
      <c r="N31"/>
      <c r="O31"/>
    </row>
    <row r="32" spans="1:15" ht="11.25" customHeight="1">
      <c r="A32" s="66" t="s">
        <v>316</v>
      </c>
      <c r="B32" s="48">
        <f t="shared" si="2"/>
        <v>863</v>
      </c>
      <c r="C32" s="48">
        <v>704</v>
      </c>
      <c r="D32" s="48">
        <v>48</v>
      </c>
      <c r="E32" s="48">
        <v>0</v>
      </c>
      <c r="F32" s="48">
        <v>106</v>
      </c>
      <c r="G32" s="48">
        <v>0</v>
      </c>
      <c r="H32" s="48">
        <v>5</v>
      </c>
      <c r="I32" s="48">
        <f t="shared" si="3"/>
        <v>132</v>
      </c>
      <c r="J32" s="48">
        <v>5</v>
      </c>
      <c r="K32" s="48">
        <v>5</v>
      </c>
      <c r="L32" s="48">
        <v>106</v>
      </c>
      <c r="M32" s="48">
        <v>16</v>
      </c>
      <c r="N32"/>
      <c r="O32"/>
    </row>
    <row r="33" spans="1:15" ht="11.25" customHeight="1">
      <c r="A33" s="66" t="s">
        <v>317</v>
      </c>
      <c r="B33" s="48">
        <f t="shared" si="2"/>
        <v>73</v>
      </c>
      <c r="C33" s="48">
        <v>39</v>
      </c>
      <c r="D33" s="48">
        <v>4</v>
      </c>
      <c r="E33" s="48">
        <v>0</v>
      </c>
      <c r="F33" s="48">
        <v>30</v>
      </c>
      <c r="G33" s="48">
        <v>0</v>
      </c>
      <c r="H33" s="48">
        <v>0</v>
      </c>
      <c r="I33" s="48">
        <f t="shared" si="3"/>
        <v>42</v>
      </c>
      <c r="J33" s="48">
        <v>4</v>
      </c>
      <c r="K33" s="48">
        <v>0</v>
      </c>
      <c r="L33" s="48">
        <v>38</v>
      </c>
      <c r="M33" s="48">
        <v>0</v>
      </c>
      <c r="N33"/>
      <c r="O33"/>
    </row>
    <row r="34" spans="1:15" ht="11.25" customHeight="1">
      <c r="A34" s="66" t="s">
        <v>318</v>
      </c>
      <c r="B34" s="48">
        <f t="shared" si="2"/>
        <v>1445</v>
      </c>
      <c r="C34" s="48">
        <v>955</v>
      </c>
      <c r="D34" s="48">
        <v>81</v>
      </c>
      <c r="E34" s="48">
        <v>0</v>
      </c>
      <c r="F34" s="48">
        <v>405</v>
      </c>
      <c r="G34" s="48">
        <v>0</v>
      </c>
      <c r="H34" s="48">
        <v>4</v>
      </c>
      <c r="I34" s="48">
        <f t="shared" si="3"/>
        <v>679</v>
      </c>
      <c r="J34" s="48">
        <v>134</v>
      </c>
      <c r="K34" s="48">
        <v>341</v>
      </c>
      <c r="L34" s="48">
        <v>189</v>
      </c>
      <c r="M34" s="48">
        <v>15</v>
      </c>
      <c r="N34"/>
      <c r="O34"/>
    </row>
    <row r="35" spans="1:15" ht="14.25" customHeight="1">
      <c r="A35" s="68" t="s">
        <v>319</v>
      </c>
      <c r="B35" s="48">
        <f t="shared" si="2"/>
        <v>1743</v>
      </c>
      <c r="C35" s="48">
        <v>1073</v>
      </c>
      <c r="D35" s="48">
        <v>333</v>
      </c>
      <c r="E35" s="48">
        <v>0</v>
      </c>
      <c r="F35" s="48">
        <v>333</v>
      </c>
      <c r="G35" s="48">
        <v>0</v>
      </c>
      <c r="H35" s="48">
        <v>4</v>
      </c>
      <c r="I35" s="48">
        <f t="shared" si="3"/>
        <v>3368</v>
      </c>
      <c r="J35" s="48">
        <v>193</v>
      </c>
      <c r="K35" s="48">
        <v>796</v>
      </c>
      <c r="L35" s="48">
        <v>1923</v>
      </c>
      <c r="M35" s="48">
        <v>456</v>
      </c>
      <c r="N35"/>
      <c r="O35"/>
    </row>
    <row r="36" spans="1:15" ht="11.25" customHeight="1">
      <c r="A36" s="68" t="s">
        <v>320</v>
      </c>
      <c r="B36" s="48">
        <f t="shared" si="2"/>
        <v>322</v>
      </c>
      <c r="C36" s="48">
        <v>225</v>
      </c>
      <c r="D36" s="48">
        <v>17</v>
      </c>
      <c r="E36" s="48">
        <v>0</v>
      </c>
      <c r="F36" s="48">
        <v>26</v>
      </c>
      <c r="G36" s="48">
        <v>0</v>
      </c>
      <c r="H36" s="48">
        <v>54</v>
      </c>
      <c r="I36" s="48">
        <f t="shared" si="3"/>
        <v>177</v>
      </c>
      <c r="J36" s="48">
        <v>39</v>
      </c>
      <c r="K36" s="48">
        <v>117</v>
      </c>
      <c r="L36" s="48">
        <v>21</v>
      </c>
      <c r="M36" s="48">
        <v>0</v>
      </c>
      <c r="N36"/>
      <c r="O36"/>
    </row>
    <row r="37" spans="1:15" ht="11.25" customHeight="1">
      <c r="A37" s="68" t="s">
        <v>321</v>
      </c>
      <c r="B37" s="48">
        <f t="shared" si="2"/>
        <v>3018</v>
      </c>
      <c r="C37" s="48">
        <v>367</v>
      </c>
      <c r="D37" s="48">
        <v>2501</v>
      </c>
      <c r="E37" s="48">
        <v>2</v>
      </c>
      <c r="F37" s="48">
        <v>114</v>
      </c>
      <c r="G37" s="48">
        <v>15</v>
      </c>
      <c r="H37" s="48">
        <v>19</v>
      </c>
      <c r="I37" s="48">
        <f t="shared" si="3"/>
        <v>83</v>
      </c>
      <c r="J37" s="48">
        <v>20</v>
      </c>
      <c r="K37" s="48">
        <v>34</v>
      </c>
      <c r="L37" s="48">
        <v>18</v>
      </c>
      <c r="M37" s="48">
        <v>11</v>
      </c>
      <c r="N37"/>
      <c r="O37"/>
    </row>
    <row r="38" spans="1:15" ht="11.25" customHeight="1">
      <c r="A38" s="68" t="s">
        <v>324</v>
      </c>
      <c r="B38" s="48">
        <f t="shared" si="2"/>
        <v>1564</v>
      </c>
      <c r="C38" s="48">
        <v>695</v>
      </c>
      <c r="D38" s="48">
        <v>483</v>
      </c>
      <c r="E38" s="48">
        <v>0</v>
      </c>
      <c r="F38" s="48">
        <v>283</v>
      </c>
      <c r="G38" s="48">
        <v>0</v>
      </c>
      <c r="H38" s="48">
        <v>103</v>
      </c>
      <c r="I38" s="48">
        <f t="shared" si="3"/>
        <v>544</v>
      </c>
      <c r="J38" s="48">
        <v>78</v>
      </c>
      <c r="K38" s="48">
        <v>66</v>
      </c>
      <c r="L38" s="48">
        <v>200</v>
      </c>
      <c r="M38" s="48">
        <v>200</v>
      </c>
      <c r="N38"/>
      <c r="O38"/>
    </row>
    <row r="39" spans="1:15" ht="11.25" customHeight="1">
      <c r="A39" s="68" t="s">
        <v>322</v>
      </c>
      <c r="B39" s="48">
        <f t="shared" si="2"/>
        <v>3060</v>
      </c>
      <c r="C39" s="48">
        <v>686</v>
      </c>
      <c r="D39" s="48">
        <v>2171</v>
      </c>
      <c r="E39" s="48">
        <v>0</v>
      </c>
      <c r="F39" s="48">
        <v>199</v>
      </c>
      <c r="G39" s="48">
        <v>0</v>
      </c>
      <c r="H39" s="48">
        <v>4</v>
      </c>
      <c r="I39" s="48">
        <f t="shared" si="3"/>
        <v>703</v>
      </c>
      <c r="J39" s="48">
        <v>14</v>
      </c>
      <c r="K39" s="48">
        <v>6</v>
      </c>
      <c r="L39" s="48">
        <v>86</v>
      </c>
      <c r="M39" s="48">
        <v>597</v>
      </c>
      <c r="N39"/>
      <c r="O39"/>
    </row>
    <row r="40" spans="1:15" ht="11.25" customHeight="1">
      <c r="A40" s="68" t="s">
        <v>214</v>
      </c>
      <c r="B40" s="48">
        <f t="shared" si="2"/>
        <v>18</v>
      </c>
      <c r="C40" s="48">
        <v>0</v>
      </c>
      <c r="D40" s="48">
        <v>1</v>
      </c>
      <c r="E40" s="48">
        <v>0</v>
      </c>
      <c r="F40" s="48">
        <v>1</v>
      </c>
      <c r="G40" s="48">
        <v>0</v>
      </c>
      <c r="H40" s="48">
        <v>16</v>
      </c>
      <c r="I40" s="48">
        <f t="shared" si="3"/>
        <v>256</v>
      </c>
      <c r="J40" s="48">
        <v>101</v>
      </c>
      <c r="K40" s="48">
        <v>137</v>
      </c>
      <c r="L40" s="48">
        <v>18</v>
      </c>
      <c r="M40" s="48">
        <v>0</v>
      </c>
      <c r="N40"/>
      <c r="O40"/>
    </row>
    <row r="41" spans="1:15" ht="11.25" customHeight="1">
      <c r="A41" s="68" t="s">
        <v>323</v>
      </c>
      <c r="B41" s="48">
        <f t="shared" si="2"/>
        <v>114</v>
      </c>
      <c r="C41" s="48">
        <v>1</v>
      </c>
      <c r="D41" s="48">
        <v>74</v>
      </c>
      <c r="E41" s="48">
        <v>0</v>
      </c>
      <c r="F41" s="48">
        <v>38</v>
      </c>
      <c r="G41" s="48">
        <v>0</v>
      </c>
      <c r="H41" s="48">
        <v>1</v>
      </c>
      <c r="I41" s="48">
        <f t="shared" si="3"/>
        <v>4</v>
      </c>
      <c r="J41" s="48">
        <v>2</v>
      </c>
      <c r="K41" s="48">
        <v>0</v>
      </c>
      <c r="L41" s="48">
        <v>2</v>
      </c>
      <c r="M41" s="48">
        <v>0</v>
      </c>
      <c r="N41"/>
      <c r="O41"/>
    </row>
    <row r="42" spans="1:15" ht="11.25" customHeight="1">
      <c r="A42" s="68" t="s">
        <v>215</v>
      </c>
      <c r="B42" s="48">
        <f t="shared" si="2"/>
        <v>53</v>
      </c>
      <c r="C42" s="48">
        <v>0</v>
      </c>
      <c r="D42" s="48">
        <v>0</v>
      </c>
      <c r="E42" s="48">
        <v>0</v>
      </c>
      <c r="F42" s="48">
        <v>14</v>
      </c>
      <c r="G42" s="48">
        <v>0</v>
      </c>
      <c r="H42" s="48">
        <v>39</v>
      </c>
      <c r="I42" s="48">
        <f t="shared" si="3"/>
        <v>0</v>
      </c>
      <c r="J42" s="48">
        <v>0</v>
      </c>
      <c r="K42" s="48">
        <v>0</v>
      </c>
      <c r="L42" s="48">
        <v>0</v>
      </c>
      <c r="M42" s="48">
        <v>0</v>
      </c>
      <c r="N42"/>
      <c r="O42"/>
    </row>
    <row r="43" spans="1:15" ht="11.25" customHeight="1">
      <c r="A43" s="69" t="s">
        <v>325</v>
      </c>
      <c r="B43" s="48">
        <f t="shared" si="2"/>
        <v>40</v>
      </c>
      <c r="C43" s="48">
        <v>2</v>
      </c>
      <c r="D43" s="48">
        <v>2</v>
      </c>
      <c r="E43" s="48">
        <v>0</v>
      </c>
      <c r="F43" s="48">
        <v>11</v>
      </c>
      <c r="G43" s="48">
        <v>0</v>
      </c>
      <c r="H43" s="48">
        <v>25</v>
      </c>
      <c r="I43" s="48">
        <f t="shared" si="3"/>
        <v>0</v>
      </c>
      <c r="J43" s="48">
        <v>0</v>
      </c>
      <c r="K43" s="48">
        <v>0</v>
      </c>
      <c r="L43" s="48">
        <v>0</v>
      </c>
      <c r="M43" s="48">
        <v>0</v>
      </c>
      <c r="N43"/>
      <c r="O43"/>
    </row>
    <row r="44" spans="1:15" ht="11.25" customHeight="1">
      <c r="A44" s="69" t="s">
        <v>326</v>
      </c>
      <c r="B44" s="48">
        <f t="shared" si="2"/>
        <v>340</v>
      </c>
      <c r="C44" s="48">
        <v>128</v>
      </c>
      <c r="D44" s="48">
        <v>77</v>
      </c>
      <c r="E44" s="48">
        <v>0</v>
      </c>
      <c r="F44" s="48">
        <v>75</v>
      </c>
      <c r="G44" s="48">
        <v>0</v>
      </c>
      <c r="H44" s="48">
        <v>60</v>
      </c>
      <c r="I44" s="48">
        <f t="shared" si="3"/>
        <v>249</v>
      </c>
      <c r="J44" s="48">
        <v>33</v>
      </c>
      <c r="K44" s="48">
        <v>155</v>
      </c>
      <c r="L44" s="48">
        <v>61</v>
      </c>
      <c r="M44" s="48">
        <v>0</v>
      </c>
      <c r="N44"/>
      <c r="O44"/>
    </row>
    <row r="45" spans="1:15" ht="11.25" customHeight="1">
      <c r="A45" s="69" t="s">
        <v>332</v>
      </c>
      <c r="B45" s="48">
        <f t="shared" si="2"/>
        <v>2719</v>
      </c>
      <c r="C45" s="48">
        <v>107</v>
      </c>
      <c r="D45" s="48">
        <v>2303</v>
      </c>
      <c r="E45" s="48">
        <v>0</v>
      </c>
      <c r="F45" s="48">
        <v>55</v>
      </c>
      <c r="G45" s="48">
        <v>3</v>
      </c>
      <c r="H45" s="48">
        <v>251</v>
      </c>
      <c r="I45" s="48">
        <f t="shared" si="3"/>
        <v>39</v>
      </c>
      <c r="J45" s="48">
        <v>3</v>
      </c>
      <c r="K45" s="48">
        <v>3</v>
      </c>
      <c r="L45" s="48">
        <v>4</v>
      </c>
      <c r="M45" s="48">
        <v>29</v>
      </c>
      <c r="N45"/>
      <c r="O45"/>
    </row>
    <row r="46" spans="1:15" ht="11.25" customHeight="1">
      <c r="A46" s="69" t="s">
        <v>331</v>
      </c>
      <c r="B46" s="48">
        <f t="shared" si="2"/>
        <v>1475</v>
      </c>
      <c r="C46" s="48">
        <v>1084</v>
      </c>
      <c r="D46" s="48">
        <v>134</v>
      </c>
      <c r="E46" s="48">
        <v>0</v>
      </c>
      <c r="F46" s="48">
        <v>235</v>
      </c>
      <c r="G46" s="48">
        <v>0</v>
      </c>
      <c r="H46" s="48">
        <v>22</v>
      </c>
      <c r="I46" s="48">
        <f t="shared" si="3"/>
        <v>558</v>
      </c>
      <c r="J46" s="48">
        <v>167</v>
      </c>
      <c r="K46" s="48">
        <v>263</v>
      </c>
      <c r="L46" s="48">
        <v>121</v>
      </c>
      <c r="M46" s="48">
        <v>7</v>
      </c>
      <c r="N46"/>
      <c r="O46"/>
    </row>
    <row r="47" spans="1:15" ht="11.25" customHeight="1">
      <c r="A47" s="69" t="s">
        <v>327</v>
      </c>
      <c r="B47" s="48">
        <f t="shared" si="2"/>
        <v>75</v>
      </c>
      <c r="C47" s="48">
        <v>40</v>
      </c>
      <c r="D47" s="48">
        <v>1</v>
      </c>
      <c r="E47" s="48">
        <v>0</v>
      </c>
      <c r="F47" s="48">
        <v>34</v>
      </c>
      <c r="G47" s="48">
        <v>0</v>
      </c>
      <c r="H47" s="48">
        <v>0</v>
      </c>
      <c r="I47" s="48">
        <f t="shared" si="3"/>
        <v>264</v>
      </c>
      <c r="J47" s="48">
        <v>53</v>
      </c>
      <c r="K47" s="48">
        <v>180</v>
      </c>
      <c r="L47" s="48">
        <v>31</v>
      </c>
      <c r="M47" s="48">
        <v>0</v>
      </c>
      <c r="N47"/>
      <c r="O47"/>
    </row>
    <row r="48" spans="1:15" ht="11.25" customHeight="1">
      <c r="A48" s="69" t="s">
        <v>328</v>
      </c>
      <c r="B48" s="48">
        <f t="shared" si="2"/>
        <v>43</v>
      </c>
      <c r="C48" s="48">
        <v>0</v>
      </c>
      <c r="D48" s="48">
        <v>1</v>
      </c>
      <c r="E48" s="48">
        <v>0</v>
      </c>
      <c r="F48" s="48">
        <v>40</v>
      </c>
      <c r="G48" s="48">
        <v>0</v>
      </c>
      <c r="H48" s="48">
        <v>2</v>
      </c>
      <c r="I48" s="48">
        <f t="shared" si="3"/>
        <v>2185</v>
      </c>
      <c r="J48" s="48">
        <v>215</v>
      </c>
      <c r="K48" s="48">
        <v>1664</v>
      </c>
      <c r="L48" s="48">
        <v>306</v>
      </c>
      <c r="M48" s="48">
        <v>0</v>
      </c>
      <c r="N48"/>
      <c r="O48"/>
    </row>
    <row r="49" spans="1:15" ht="11.25" customHeight="1">
      <c r="A49" s="69" t="s">
        <v>329</v>
      </c>
      <c r="B49" s="48">
        <f t="shared" si="2"/>
        <v>1</v>
      </c>
      <c r="C49" s="48">
        <v>1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f t="shared" si="3"/>
        <v>13</v>
      </c>
      <c r="J49" s="48">
        <v>6</v>
      </c>
      <c r="K49" s="48">
        <v>2</v>
      </c>
      <c r="L49" s="48">
        <v>5</v>
      </c>
      <c r="M49" s="48">
        <v>0</v>
      </c>
      <c r="N49"/>
      <c r="O49"/>
    </row>
    <row r="50" spans="1:15" ht="12.75" customHeight="1" thickBot="1">
      <c r="A50" s="68" t="s">
        <v>330</v>
      </c>
      <c r="B50" s="48">
        <f t="shared" si="2"/>
        <v>399</v>
      </c>
      <c r="C50" s="48">
        <v>201</v>
      </c>
      <c r="D50" s="48">
        <v>74</v>
      </c>
      <c r="E50" s="48">
        <v>0</v>
      </c>
      <c r="F50" s="48">
        <v>92</v>
      </c>
      <c r="G50" s="48">
        <v>0</v>
      </c>
      <c r="H50" s="48">
        <v>32</v>
      </c>
      <c r="I50" s="48">
        <f t="shared" si="3"/>
        <v>119</v>
      </c>
      <c r="J50" s="48">
        <v>62</v>
      </c>
      <c r="K50" s="48">
        <v>36</v>
      </c>
      <c r="L50" s="48">
        <v>17</v>
      </c>
      <c r="M50" s="48">
        <v>4</v>
      </c>
      <c r="N50"/>
      <c r="O50"/>
    </row>
    <row r="51" spans="1:15" ht="12" customHeight="1">
      <c r="A51" s="22" t="s">
        <v>290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/>
      <c r="O51"/>
    </row>
    <row r="52" spans="1:15" ht="23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/>
      <c r="O52"/>
    </row>
    <row r="53" spans="1:15" ht="10.5" customHeight="1">
      <c r="A53" s="84" t="s">
        <v>333</v>
      </c>
      <c r="B53" s="84"/>
      <c r="C53" s="84"/>
      <c r="D53" s="84"/>
      <c r="E53" s="84"/>
      <c r="F53" s="84"/>
      <c r="G53" s="84"/>
      <c r="H53" s="84" t="s">
        <v>334</v>
      </c>
      <c r="I53" s="84"/>
      <c r="J53" s="84"/>
      <c r="K53" s="84"/>
      <c r="L53" s="84"/>
      <c r="M53" s="84"/>
      <c r="N53"/>
      <c r="O53"/>
    </row>
  </sheetData>
  <mergeCells count="9">
    <mergeCell ref="A1:G1"/>
    <mergeCell ref="H1:M1"/>
    <mergeCell ref="A2:G2"/>
    <mergeCell ref="H2:M2"/>
    <mergeCell ref="A3:A4"/>
    <mergeCell ref="B3:G3"/>
    <mergeCell ref="I3:M3"/>
    <mergeCell ref="A53:G53"/>
    <mergeCell ref="H53:M53"/>
  </mergeCells>
  <dataValidations count="1">
    <dataValidation type="whole" allowBlank="1" showInputMessage="1" showErrorMessage="1" errorTitle="嘿嘿！你粉混喔" error="數字必須素整數而且不得小於 0 也應該不會大於 50000000 吧" sqref="J50:M5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25390625" style="46" customWidth="1"/>
    <col min="3" max="3" width="8.75390625" style="46" customWidth="1"/>
    <col min="4" max="5" width="8.875" style="46" customWidth="1"/>
    <col min="6" max="7" width="8.50390625" style="46" customWidth="1"/>
    <col min="8" max="8" width="8.125" style="46" customWidth="1"/>
    <col min="9" max="9" width="11.375" style="46" customWidth="1"/>
    <col min="10" max="15" width="11.003906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91" t="s">
        <v>175</v>
      </c>
      <c r="B1" s="91"/>
      <c r="C1" s="91"/>
      <c r="D1" s="91"/>
      <c r="E1" s="91"/>
      <c r="F1" s="91"/>
      <c r="G1" s="91"/>
      <c r="H1" s="91"/>
      <c r="I1" s="72" t="s">
        <v>72</v>
      </c>
      <c r="J1" s="72"/>
      <c r="K1" s="72"/>
      <c r="L1" s="72"/>
      <c r="M1" s="72"/>
      <c r="N1" s="72"/>
      <c r="O1" s="72"/>
      <c r="P1" s="91" t="s">
        <v>175</v>
      </c>
      <c r="Q1" s="91"/>
      <c r="R1" s="91"/>
      <c r="S1" s="91"/>
      <c r="T1" s="91"/>
      <c r="U1" s="91"/>
      <c r="V1" s="91"/>
      <c r="W1" s="91"/>
      <c r="X1" s="72" t="s">
        <v>73</v>
      </c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29" customFormat="1" ht="12.75" customHeight="1" thickBot="1">
      <c r="A2" s="117" t="s">
        <v>15</v>
      </c>
      <c r="B2" s="117"/>
      <c r="C2" s="117"/>
      <c r="D2" s="117"/>
      <c r="E2" s="117"/>
      <c r="F2" s="117"/>
      <c r="G2" s="117"/>
      <c r="H2" s="117"/>
      <c r="I2" s="47" t="s">
        <v>292</v>
      </c>
      <c r="J2" s="47"/>
      <c r="K2" s="47"/>
      <c r="L2" s="47"/>
      <c r="M2" s="47"/>
      <c r="N2" s="47"/>
      <c r="O2" s="27" t="s">
        <v>0</v>
      </c>
      <c r="P2" s="117" t="s">
        <v>15</v>
      </c>
      <c r="Q2" s="117"/>
      <c r="R2" s="117"/>
      <c r="S2" s="117"/>
      <c r="T2" s="117"/>
      <c r="U2" s="117"/>
      <c r="V2" s="117"/>
      <c r="W2" s="117"/>
      <c r="X2" s="47" t="s">
        <v>292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101" t="s">
        <v>74</v>
      </c>
      <c r="B3" s="116" t="s">
        <v>75</v>
      </c>
      <c r="C3" s="97" t="s">
        <v>76</v>
      </c>
      <c r="D3" s="123" t="s">
        <v>176</v>
      </c>
      <c r="E3" s="104"/>
      <c r="F3" s="104"/>
      <c r="G3" s="104"/>
      <c r="H3" s="104"/>
      <c r="I3" s="106" t="s">
        <v>177</v>
      </c>
      <c r="J3" s="107"/>
      <c r="K3" s="107"/>
      <c r="L3" s="107"/>
      <c r="M3" s="107"/>
      <c r="N3" s="107"/>
      <c r="O3" s="107"/>
      <c r="P3" s="101" t="s">
        <v>78</v>
      </c>
      <c r="Q3" s="103" t="s">
        <v>178</v>
      </c>
      <c r="R3" s="104"/>
      <c r="S3" s="104"/>
      <c r="T3" s="104"/>
      <c r="U3" s="104"/>
      <c r="V3" s="104"/>
      <c r="W3" s="104"/>
      <c r="X3" s="106" t="s">
        <v>22</v>
      </c>
      <c r="Y3" s="107"/>
      <c r="Z3" s="107"/>
      <c r="AA3" s="107"/>
      <c r="AB3" s="108"/>
      <c r="AC3" s="78" t="s">
        <v>81</v>
      </c>
      <c r="AD3" s="78" t="s">
        <v>82</v>
      </c>
      <c r="AE3" s="97" t="s">
        <v>83</v>
      </c>
      <c r="AF3" s="97" t="s">
        <v>84</v>
      </c>
      <c r="AG3" s="121" t="s">
        <v>188</v>
      </c>
      <c r="AH3" s="99" t="s">
        <v>85</v>
      </c>
    </row>
    <row r="4" spans="1:34" s="32" customFormat="1" ht="48" customHeight="1" thickBot="1">
      <c r="A4" s="102"/>
      <c r="B4" s="109"/>
      <c r="C4" s="96"/>
      <c r="D4" s="33" t="s">
        <v>3</v>
      </c>
      <c r="E4" s="34" t="s">
        <v>86</v>
      </c>
      <c r="F4" s="34" t="s">
        <v>87</v>
      </c>
      <c r="G4" s="34" t="s">
        <v>88</v>
      </c>
      <c r="H4" s="34" t="s">
        <v>89</v>
      </c>
      <c r="I4" s="33" t="s">
        <v>90</v>
      </c>
      <c r="J4" s="34" t="s">
        <v>91</v>
      </c>
      <c r="K4" s="34" t="s">
        <v>92</v>
      </c>
      <c r="L4" s="34" t="s">
        <v>93</v>
      </c>
      <c r="M4" s="34" t="s">
        <v>94</v>
      </c>
      <c r="N4" s="34" t="s">
        <v>95</v>
      </c>
      <c r="O4" s="34" t="s">
        <v>96</v>
      </c>
      <c r="P4" s="102"/>
      <c r="Q4" s="33" t="s">
        <v>97</v>
      </c>
      <c r="R4" s="34" t="s">
        <v>98</v>
      </c>
      <c r="S4" s="34" t="s">
        <v>99</v>
      </c>
      <c r="T4" s="34" t="s">
        <v>100</v>
      </c>
      <c r="U4" s="34" t="s">
        <v>101</v>
      </c>
      <c r="V4" s="34" t="s">
        <v>102</v>
      </c>
      <c r="W4" s="34" t="s">
        <v>103</v>
      </c>
      <c r="X4" s="33" t="s">
        <v>104</v>
      </c>
      <c r="Y4" s="35" t="s">
        <v>105</v>
      </c>
      <c r="Z4" s="35" t="s">
        <v>106</v>
      </c>
      <c r="AA4" s="35" t="s">
        <v>107</v>
      </c>
      <c r="AB4" s="35" t="s">
        <v>108</v>
      </c>
      <c r="AC4" s="96"/>
      <c r="AD4" s="96"/>
      <c r="AE4" s="96"/>
      <c r="AF4" s="96"/>
      <c r="AG4" s="122"/>
      <c r="AH4" s="100"/>
    </row>
    <row r="5" spans="1:34" s="38" customFormat="1" ht="48" customHeight="1">
      <c r="A5" s="36" t="s">
        <v>133</v>
      </c>
      <c r="B5" s="48">
        <f>SUM(B7:B15)</f>
        <v>5554</v>
      </c>
      <c r="C5" s="65"/>
      <c r="D5" s="48">
        <f>SUM(D7:D15)</f>
        <v>4907</v>
      </c>
      <c r="E5" s="48">
        <f>SUM(E7:E15)</f>
        <v>71</v>
      </c>
      <c r="F5" s="48">
        <f aca="true" t="shared" si="0" ref="F5:K5">SUM(F7:F15)</f>
        <v>7</v>
      </c>
      <c r="G5" s="48">
        <f t="shared" si="0"/>
        <v>1199</v>
      </c>
      <c r="H5" s="48">
        <f t="shared" si="0"/>
        <v>67</v>
      </c>
      <c r="I5" s="48">
        <f t="shared" si="0"/>
        <v>78</v>
      </c>
      <c r="J5" s="48">
        <f t="shared" si="0"/>
        <v>111</v>
      </c>
      <c r="K5" s="48">
        <f t="shared" si="0"/>
        <v>212</v>
      </c>
      <c r="L5" s="48">
        <f>SUM(L7:L15)</f>
        <v>11</v>
      </c>
      <c r="M5" s="48">
        <f>SUM(M7:M15)</f>
        <v>65</v>
      </c>
      <c r="N5" s="48">
        <f>SUM(N7:N15)</f>
        <v>45</v>
      </c>
      <c r="O5" s="48">
        <f>SUM(O7:O15)</f>
        <v>336</v>
      </c>
      <c r="P5" s="36" t="s">
        <v>133</v>
      </c>
      <c r="Q5" s="48">
        <f>SUM(Q7:Q15)</f>
        <v>2056</v>
      </c>
      <c r="R5" s="48">
        <f aca="true" t="shared" si="1" ref="R5:AH5">SUM(R7:R15)</f>
        <v>16</v>
      </c>
      <c r="S5" s="48">
        <f t="shared" si="1"/>
        <v>10</v>
      </c>
      <c r="T5" s="48">
        <f t="shared" si="1"/>
        <v>6</v>
      </c>
      <c r="U5" s="48">
        <f t="shared" si="1"/>
        <v>40</v>
      </c>
      <c r="V5" s="48">
        <f t="shared" si="1"/>
        <v>7</v>
      </c>
      <c r="W5" s="48">
        <f t="shared" si="1"/>
        <v>8</v>
      </c>
      <c r="X5" s="48">
        <f t="shared" si="1"/>
        <v>101</v>
      </c>
      <c r="Y5" s="48">
        <f t="shared" si="1"/>
        <v>35</v>
      </c>
      <c r="Z5" s="48">
        <f t="shared" si="1"/>
        <v>368</v>
      </c>
      <c r="AA5" s="48">
        <f t="shared" si="1"/>
        <v>33</v>
      </c>
      <c r="AB5" s="48">
        <f t="shared" si="1"/>
        <v>25</v>
      </c>
      <c r="AC5" s="48">
        <f t="shared" si="1"/>
        <v>131</v>
      </c>
      <c r="AD5" s="48">
        <f t="shared" si="1"/>
        <v>436</v>
      </c>
      <c r="AE5" s="48">
        <f t="shared" si="1"/>
        <v>74</v>
      </c>
      <c r="AF5" s="48">
        <f t="shared" si="1"/>
        <v>6</v>
      </c>
      <c r="AG5" s="48">
        <f>SUM(AG7:AG15)</f>
        <v>0</v>
      </c>
      <c r="AH5" s="48">
        <f t="shared" si="1"/>
        <v>0</v>
      </c>
    </row>
    <row r="6" spans="1:34" s="38" customFormat="1" ht="38.25" customHeight="1">
      <c r="A6" s="36" t="s">
        <v>134</v>
      </c>
      <c r="B6" s="63"/>
      <c r="C6" s="21">
        <f>SUM(C7:C15)</f>
        <v>100</v>
      </c>
      <c r="D6" s="21">
        <f>IF(D5&gt;$B$5,999,IF($B$5=0,0,D5/$B$5*100))</f>
        <v>88.35073820669788</v>
      </c>
      <c r="E6" s="21">
        <f aca="true" t="shared" si="2" ref="E6:Q6">IF(E5&gt;$B$5,999,IF($B$5=0,0,E5/$B$5*100))</f>
        <v>1.2783579402232625</v>
      </c>
      <c r="F6" s="21">
        <f t="shared" si="2"/>
        <v>0.12603528988116672</v>
      </c>
      <c r="G6" s="21">
        <f t="shared" si="2"/>
        <v>21.5880446525027</v>
      </c>
      <c r="H6" s="21">
        <f t="shared" si="2"/>
        <v>1.2063377745768815</v>
      </c>
      <c r="I6" s="21">
        <f t="shared" si="2"/>
        <v>1.4043932301044293</v>
      </c>
      <c r="J6" s="21">
        <f t="shared" si="2"/>
        <v>1.9985595966870724</v>
      </c>
      <c r="K6" s="21">
        <f t="shared" si="2"/>
        <v>3.8170687792581925</v>
      </c>
      <c r="L6" s="21">
        <f t="shared" si="2"/>
        <v>0.19805545552754772</v>
      </c>
      <c r="M6" s="21">
        <f t="shared" si="2"/>
        <v>1.170327691753691</v>
      </c>
      <c r="N6" s="21">
        <f t="shared" si="2"/>
        <v>0.810226863521786</v>
      </c>
      <c r="O6" s="21">
        <f t="shared" si="2"/>
        <v>6.049693914296003</v>
      </c>
      <c r="P6" s="36" t="s">
        <v>134</v>
      </c>
      <c r="Q6" s="21">
        <f t="shared" si="2"/>
        <v>37.01836514223983</v>
      </c>
      <c r="R6" s="21">
        <f aca="true" t="shared" si="3" ref="R6:AH6">IF(R5&gt;$B$5,999,IF($B$5=0,0,R5/$B$5*100))</f>
        <v>0.28808066258552395</v>
      </c>
      <c r="S6" s="21">
        <f t="shared" si="3"/>
        <v>0.18005041411595246</v>
      </c>
      <c r="T6" s="21">
        <f t="shared" si="3"/>
        <v>0.10803024846957147</v>
      </c>
      <c r="U6" s="21">
        <f t="shared" si="3"/>
        <v>0.7202016564638098</v>
      </c>
      <c r="V6" s="21">
        <f t="shared" si="3"/>
        <v>0.12603528988116672</v>
      </c>
      <c r="W6" s="21">
        <f t="shared" si="3"/>
        <v>0.14404033129276198</v>
      </c>
      <c r="X6" s="21">
        <f t="shared" si="3"/>
        <v>1.8185091825711197</v>
      </c>
      <c r="Y6" s="21">
        <f t="shared" si="3"/>
        <v>0.6301764494058336</v>
      </c>
      <c r="Z6" s="21">
        <f t="shared" si="3"/>
        <v>6.62585523946705</v>
      </c>
      <c r="AA6" s="21">
        <f t="shared" si="3"/>
        <v>0.5941663665826431</v>
      </c>
      <c r="AB6" s="21">
        <f t="shared" si="3"/>
        <v>0.45012603528988115</v>
      </c>
      <c r="AC6" s="21">
        <f t="shared" si="3"/>
        <v>2.3586604249189773</v>
      </c>
      <c r="AD6" s="21">
        <f t="shared" si="3"/>
        <v>7.850198055455528</v>
      </c>
      <c r="AE6" s="21">
        <f t="shared" si="3"/>
        <v>1.3323730644580483</v>
      </c>
      <c r="AF6" s="21">
        <f t="shared" si="3"/>
        <v>0.10803024846957147</v>
      </c>
      <c r="AG6" s="21">
        <f t="shared" si="3"/>
        <v>0</v>
      </c>
      <c r="AH6" s="21">
        <f t="shared" si="3"/>
        <v>0</v>
      </c>
    </row>
    <row r="7" spans="1:34" s="38" customFormat="1" ht="45" customHeight="1">
      <c r="A7" s="36" t="s">
        <v>179</v>
      </c>
      <c r="B7" s="48">
        <f aca="true" t="shared" si="4" ref="B7:B15">SUM(D7,AC7:AH7)</f>
        <v>255</v>
      </c>
      <c r="C7" s="21">
        <f>B7/$B$5*100</f>
        <v>4.591285559956788</v>
      </c>
      <c r="D7" s="48">
        <f aca="true" t="shared" si="5" ref="D7:D15">SUM(E7:O7,Q7:AB7)</f>
        <v>215</v>
      </c>
      <c r="E7" s="48">
        <v>15</v>
      </c>
      <c r="F7" s="48">
        <v>0</v>
      </c>
      <c r="G7" s="48">
        <v>59</v>
      </c>
      <c r="H7" s="48">
        <v>3</v>
      </c>
      <c r="I7" s="48">
        <v>1</v>
      </c>
      <c r="J7" s="48">
        <v>28</v>
      </c>
      <c r="K7" s="48">
        <v>3</v>
      </c>
      <c r="L7" s="48">
        <v>0</v>
      </c>
      <c r="M7" s="48">
        <v>4</v>
      </c>
      <c r="N7" s="48">
        <v>0</v>
      </c>
      <c r="O7" s="48">
        <v>16</v>
      </c>
      <c r="P7" s="36" t="s">
        <v>179</v>
      </c>
      <c r="Q7" s="48">
        <v>62</v>
      </c>
      <c r="R7" s="48">
        <v>0</v>
      </c>
      <c r="S7" s="48">
        <v>1</v>
      </c>
      <c r="T7" s="48">
        <v>0</v>
      </c>
      <c r="U7" s="48">
        <v>0</v>
      </c>
      <c r="V7" s="48">
        <v>0</v>
      </c>
      <c r="W7" s="48">
        <v>0</v>
      </c>
      <c r="X7" s="48">
        <v>20</v>
      </c>
      <c r="Y7" s="48">
        <v>1</v>
      </c>
      <c r="Z7" s="48">
        <v>2</v>
      </c>
      <c r="AA7" s="48">
        <v>0</v>
      </c>
      <c r="AB7" s="48">
        <v>0</v>
      </c>
      <c r="AC7" s="48">
        <v>1</v>
      </c>
      <c r="AD7" s="48">
        <v>13</v>
      </c>
      <c r="AE7" s="48">
        <v>22</v>
      </c>
      <c r="AF7" s="48">
        <v>4</v>
      </c>
      <c r="AG7" s="48">
        <v>0</v>
      </c>
      <c r="AH7" s="48">
        <v>0</v>
      </c>
    </row>
    <row r="8" spans="1:34" s="38" customFormat="1" ht="42" customHeight="1">
      <c r="A8" s="39" t="s">
        <v>180</v>
      </c>
      <c r="B8" s="48">
        <f t="shared" si="4"/>
        <v>999</v>
      </c>
      <c r="C8" s="21">
        <f aca="true" t="shared" si="6" ref="C8:C15">B8/$B$5*100</f>
        <v>17.987036370183652</v>
      </c>
      <c r="D8" s="48">
        <f t="shared" si="5"/>
        <v>858</v>
      </c>
      <c r="E8" s="48">
        <v>44</v>
      </c>
      <c r="F8" s="48">
        <v>4</v>
      </c>
      <c r="G8" s="48">
        <v>123</v>
      </c>
      <c r="H8" s="48">
        <v>36</v>
      </c>
      <c r="I8" s="48">
        <v>75</v>
      </c>
      <c r="J8" s="48">
        <v>54</v>
      </c>
      <c r="K8" s="48">
        <v>32</v>
      </c>
      <c r="L8" s="48">
        <v>11</v>
      </c>
      <c r="M8" s="48">
        <v>51</v>
      </c>
      <c r="N8" s="48">
        <v>44</v>
      </c>
      <c r="O8" s="48">
        <v>24</v>
      </c>
      <c r="P8" s="39" t="s">
        <v>180</v>
      </c>
      <c r="Q8" s="48">
        <v>192</v>
      </c>
      <c r="R8" s="48">
        <v>11</v>
      </c>
      <c r="S8" s="48">
        <v>8</v>
      </c>
      <c r="T8" s="48">
        <v>5</v>
      </c>
      <c r="U8" s="48">
        <v>0</v>
      </c>
      <c r="V8" s="48">
        <v>7</v>
      </c>
      <c r="W8" s="48">
        <v>7</v>
      </c>
      <c r="X8" s="48">
        <v>58</v>
      </c>
      <c r="Y8" s="48">
        <v>31</v>
      </c>
      <c r="Z8" s="48">
        <v>35</v>
      </c>
      <c r="AA8" s="48">
        <v>6</v>
      </c>
      <c r="AB8" s="48">
        <v>0</v>
      </c>
      <c r="AC8" s="48">
        <v>21</v>
      </c>
      <c r="AD8" s="48">
        <v>107</v>
      </c>
      <c r="AE8" s="48">
        <v>13</v>
      </c>
      <c r="AF8" s="48">
        <v>0</v>
      </c>
      <c r="AG8" s="48">
        <v>0</v>
      </c>
      <c r="AH8" s="48">
        <v>0</v>
      </c>
    </row>
    <row r="9" spans="1:34" s="38" customFormat="1" ht="37.5" customHeight="1">
      <c r="A9" s="36" t="s">
        <v>181</v>
      </c>
      <c r="B9" s="48">
        <f t="shared" si="4"/>
        <v>752</v>
      </c>
      <c r="C9" s="21">
        <f t="shared" si="6"/>
        <v>13.539791141519625</v>
      </c>
      <c r="D9" s="48">
        <f t="shared" si="5"/>
        <v>724</v>
      </c>
      <c r="E9" s="48">
        <v>0</v>
      </c>
      <c r="F9" s="48">
        <v>0</v>
      </c>
      <c r="G9" s="48">
        <v>106</v>
      </c>
      <c r="H9" s="48">
        <v>19</v>
      </c>
      <c r="I9" s="48">
        <v>0</v>
      </c>
      <c r="J9" s="48">
        <v>0</v>
      </c>
      <c r="K9" s="48">
        <v>28</v>
      </c>
      <c r="L9" s="48">
        <v>0</v>
      </c>
      <c r="M9" s="48">
        <v>9</v>
      </c>
      <c r="N9" s="48">
        <v>0</v>
      </c>
      <c r="O9" s="48">
        <v>281</v>
      </c>
      <c r="P9" s="36" t="s">
        <v>181</v>
      </c>
      <c r="Q9" s="48">
        <v>53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10</v>
      </c>
      <c r="Y9" s="48">
        <v>0</v>
      </c>
      <c r="Z9" s="48">
        <v>218</v>
      </c>
      <c r="AA9" s="48">
        <v>0</v>
      </c>
      <c r="AB9" s="48">
        <v>0</v>
      </c>
      <c r="AC9" s="48">
        <v>0</v>
      </c>
      <c r="AD9" s="48">
        <v>8</v>
      </c>
      <c r="AE9" s="48">
        <v>20</v>
      </c>
      <c r="AF9" s="48">
        <v>0</v>
      </c>
      <c r="AG9" s="48">
        <v>0</v>
      </c>
      <c r="AH9" s="48">
        <v>0</v>
      </c>
    </row>
    <row r="10" spans="1:34" s="38" customFormat="1" ht="37.5" customHeight="1">
      <c r="A10" s="36" t="s">
        <v>182</v>
      </c>
      <c r="B10" s="48">
        <f t="shared" si="4"/>
        <v>79</v>
      </c>
      <c r="C10" s="21">
        <f t="shared" si="6"/>
        <v>1.4223982715160244</v>
      </c>
      <c r="D10" s="48">
        <f t="shared" si="5"/>
        <v>73</v>
      </c>
      <c r="E10" s="48">
        <v>3</v>
      </c>
      <c r="F10" s="48">
        <v>0</v>
      </c>
      <c r="G10" s="48">
        <v>1</v>
      </c>
      <c r="H10" s="48">
        <v>2</v>
      </c>
      <c r="I10" s="48">
        <v>0</v>
      </c>
      <c r="J10" s="48">
        <v>1</v>
      </c>
      <c r="K10" s="48">
        <v>2</v>
      </c>
      <c r="L10" s="48">
        <v>0</v>
      </c>
      <c r="M10" s="48">
        <v>1</v>
      </c>
      <c r="N10" s="48">
        <v>0</v>
      </c>
      <c r="O10" s="48">
        <v>3</v>
      </c>
      <c r="P10" s="36" t="s">
        <v>182</v>
      </c>
      <c r="Q10" s="48">
        <v>58</v>
      </c>
      <c r="R10" s="48">
        <v>0</v>
      </c>
      <c r="S10" s="48">
        <v>0</v>
      </c>
      <c r="T10" s="48">
        <v>1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>
        <v>0</v>
      </c>
      <c r="AA10" s="48">
        <v>0</v>
      </c>
      <c r="AB10" s="48">
        <v>0</v>
      </c>
      <c r="AC10" s="48">
        <v>0</v>
      </c>
      <c r="AD10" s="48">
        <v>4</v>
      </c>
      <c r="AE10" s="48">
        <v>1</v>
      </c>
      <c r="AF10" s="48">
        <v>1</v>
      </c>
      <c r="AG10" s="48">
        <v>0</v>
      </c>
      <c r="AH10" s="48">
        <v>0</v>
      </c>
    </row>
    <row r="11" spans="1:34" s="38" customFormat="1" ht="37.5" customHeight="1">
      <c r="A11" s="36" t="s">
        <v>183</v>
      </c>
      <c r="B11" s="48">
        <f t="shared" si="4"/>
        <v>258</v>
      </c>
      <c r="C11" s="21">
        <f t="shared" si="6"/>
        <v>4.645300684191573</v>
      </c>
      <c r="D11" s="48">
        <f t="shared" si="5"/>
        <v>28</v>
      </c>
      <c r="E11" s="48">
        <v>1</v>
      </c>
      <c r="F11" s="48">
        <v>0</v>
      </c>
      <c r="G11" s="48">
        <v>2</v>
      </c>
      <c r="H11" s="48">
        <v>0</v>
      </c>
      <c r="I11" s="48">
        <v>1</v>
      </c>
      <c r="J11" s="48">
        <v>0</v>
      </c>
      <c r="K11" s="48">
        <v>14</v>
      </c>
      <c r="L11" s="48">
        <v>0</v>
      </c>
      <c r="M11" s="48">
        <v>0</v>
      </c>
      <c r="N11" s="48">
        <v>0</v>
      </c>
      <c r="O11" s="48">
        <v>2</v>
      </c>
      <c r="P11" s="36" t="s">
        <v>183</v>
      </c>
      <c r="Q11" s="48">
        <v>5</v>
      </c>
      <c r="R11" s="48">
        <v>0</v>
      </c>
      <c r="S11" s="48">
        <v>1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>
        <v>1</v>
      </c>
      <c r="AA11" s="48">
        <v>0</v>
      </c>
      <c r="AB11" s="48">
        <v>0</v>
      </c>
      <c r="AC11" s="48">
        <v>0</v>
      </c>
      <c r="AD11" s="48">
        <v>222</v>
      </c>
      <c r="AE11" s="48">
        <v>7</v>
      </c>
      <c r="AF11" s="48">
        <v>1</v>
      </c>
      <c r="AG11" s="48">
        <v>0</v>
      </c>
      <c r="AH11" s="48">
        <v>0</v>
      </c>
    </row>
    <row r="12" spans="1:34" s="38" customFormat="1" ht="37.5" customHeight="1">
      <c r="A12" s="36" t="s">
        <v>184</v>
      </c>
      <c r="B12" s="48">
        <f t="shared" si="4"/>
        <v>810</v>
      </c>
      <c r="C12" s="21">
        <f t="shared" si="6"/>
        <v>14.58408354339215</v>
      </c>
      <c r="D12" s="48">
        <f t="shared" si="5"/>
        <v>754</v>
      </c>
      <c r="E12" s="48">
        <v>0</v>
      </c>
      <c r="F12" s="48">
        <v>0</v>
      </c>
      <c r="G12" s="48">
        <v>36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36" t="s">
        <v>184</v>
      </c>
      <c r="Q12" s="48">
        <v>718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51</v>
      </c>
      <c r="AD12" s="48">
        <v>5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37.5" customHeight="1">
      <c r="A13" s="39" t="s">
        <v>185</v>
      </c>
      <c r="B13" s="48">
        <f t="shared" si="4"/>
        <v>11</v>
      </c>
      <c r="C13" s="21">
        <f t="shared" si="6"/>
        <v>0.19805545552754772</v>
      </c>
      <c r="D13" s="48">
        <f t="shared" si="5"/>
        <v>11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5</v>
      </c>
      <c r="L13" s="48">
        <v>0</v>
      </c>
      <c r="M13" s="48">
        <v>0</v>
      </c>
      <c r="N13" s="48">
        <v>0</v>
      </c>
      <c r="O13" s="48">
        <v>4</v>
      </c>
      <c r="P13" s="39" t="s">
        <v>185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2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7.5" customHeight="1">
      <c r="A14" s="36" t="s">
        <v>186</v>
      </c>
      <c r="B14" s="48">
        <f t="shared" si="4"/>
        <v>3</v>
      </c>
      <c r="C14" s="21">
        <f t="shared" si="6"/>
        <v>0.05401512423478574</v>
      </c>
      <c r="D14" s="48">
        <f t="shared" si="5"/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1</v>
      </c>
      <c r="L14" s="48">
        <v>0</v>
      </c>
      <c r="M14" s="48">
        <v>0</v>
      </c>
      <c r="N14" s="48">
        <v>0</v>
      </c>
      <c r="O14" s="48">
        <v>0</v>
      </c>
      <c r="P14" s="36" t="s">
        <v>186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2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7.5" customHeight="1" thickBot="1">
      <c r="A15" s="36" t="s">
        <v>187</v>
      </c>
      <c r="B15" s="48">
        <f t="shared" si="4"/>
        <v>2387</v>
      </c>
      <c r="C15" s="21">
        <f t="shared" si="6"/>
        <v>42.97803384947785</v>
      </c>
      <c r="D15" s="48">
        <f t="shared" si="5"/>
        <v>2243</v>
      </c>
      <c r="E15" s="48">
        <v>8</v>
      </c>
      <c r="F15" s="48">
        <v>3</v>
      </c>
      <c r="G15" s="48">
        <v>872</v>
      </c>
      <c r="H15" s="48">
        <v>7</v>
      </c>
      <c r="I15" s="48">
        <v>1</v>
      </c>
      <c r="J15" s="48">
        <v>28</v>
      </c>
      <c r="K15" s="48">
        <v>127</v>
      </c>
      <c r="L15" s="48">
        <v>0</v>
      </c>
      <c r="M15" s="48">
        <v>0</v>
      </c>
      <c r="N15" s="48">
        <v>1</v>
      </c>
      <c r="O15" s="48">
        <v>6</v>
      </c>
      <c r="P15" s="36" t="s">
        <v>187</v>
      </c>
      <c r="Q15" s="48">
        <v>968</v>
      </c>
      <c r="R15" s="48">
        <v>5</v>
      </c>
      <c r="S15" s="48">
        <v>0</v>
      </c>
      <c r="T15" s="48">
        <v>0</v>
      </c>
      <c r="U15" s="48">
        <v>40</v>
      </c>
      <c r="V15" s="48">
        <v>0</v>
      </c>
      <c r="W15" s="48">
        <v>1</v>
      </c>
      <c r="X15" s="48">
        <v>13</v>
      </c>
      <c r="Y15" s="48">
        <v>1</v>
      </c>
      <c r="Z15" s="48">
        <v>110</v>
      </c>
      <c r="AA15" s="48">
        <v>27</v>
      </c>
      <c r="AB15" s="48">
        <v>25</v>
      </c>
      <c r="AC15" s="48">
        <v>58</v>
      </c>
      <c r="AD15" s="48">
        <v>75</v>
      </c>
      <c r="AE15" s="48">
        <v>11</v>
      </c>
      <c r="AF15" s="48">
        <v>0</v>
      </c>
      <c r="AG15" s="48">
        <v>0</v>
      </c>
      <c r="AH15" s="48">
        <v>0</v>
      </c>
    </row>
    <row r="16" spans="1:34" s="29" customFormat="1" ht="22.5" customHeight="1">
      <c r="A16" s="115" t="s">
        <v>117</v>
      </c>
      <c r="B16" s="115"/>
      <c r="C16" s="115"/>
      <c r="D16" s="115"/>
      <c r="E16" s="115"/>
      <c r="F16" s="115"/>
      <c r="G16" s="115"/>
      <c r="H16" s="115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95.25" customHeight="1">
      <c r="A17" s="38" t="s">
        <v>118</v>
      </c>
    </row>
    <row r="18" spans="1:34" s="38" customFormat="1" ht="11.25" customHeight="1">
      <c r="A18" s="76" t="s">
        <v>363</v>
      </c>
      <c r="B18" s="77"/>
      <c r="C18" s="77"/>
      <c r="D18" s="77"/>
      <c r="E18" s="77"/>
      <c r="F18" s="77"/>
      <c r="G18" s="77"/>
      <c r="H18" s="77"/>
      <c r="I18" s="77" t="s">
        <v>364</v>
      </c>
      <c r="J18" s="77"/>
      <c r="K18" s="77"/>
      <c r="L18" s="77"/>
      <c r="M18" s="77"/>
      <c r="N18" s="77"/>
      <c r="O18" s="77"/>
      <c r="P18" s="77" t="s">
        <v>365</v>
      </c>
      <c r="Q18" s="77"/>
      <c r="R18" s="77"/>
      <c r="S18" s="77"/>
      <c r="T18" s="77"/>
      <c r="U18" s="77"/>
      <c r="V18" s="77"/>
      <c r="W18" s="77"/>
      <c r="X18" s="77" t="s">
        <v>366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10.125" style="25" customWidth="1"/>
    <col min="4" max="4" width="8.875" style="25" customWidth="1"/>
    <col min="5" max="5" width="8.375" style="25" customWidth="1"/>
    <col min="6" max="6" width="9.00390625" style="25" customWidth="1"/>
    <col min="7" max="7" width="9.125" style="25" customWidth="1"/>
    <col min="8" max="8" width="8.375" style="25" customWidth="1"/>
    <col min="9" max="10" width="8.125" style="25" customWidth="1"/>
    <col min="11" max="11" width="8.25390625" style="25" customWidth="1"/>
    <col min="12" max="15" width="8.125" style="25" customWidth="1"/>
    <col min="16" max="16" width="8.375" style="25" customWidth="1"/>
    <col min="17" max="17" width="8.125" style="25" customWidth="1"/>
    <col min="18" max="18" width="8.25390625" style="25" customWidth="1"/>
    <col min="19" max="19" width="18.625" style="25" customWidth="1"/>
    <col min="20" max="20" width="8.50390625" style="25" customWidth="1"/>
    <col min="21" max="27" width="7.625" style="25" customWidth="1"/>
    <col min="28" max="28" width="7.00390625" style="25" customWidth="1"/>
    <col min="29" max="29" width="6.75390625" style="25" customWidth="1"/>
    <col min="30" max="30" width="6.625" style="25" customWidth="1"/>
    <col min="31" max="31" width="6.50390625" style="25" customWidth="1"/>
    <col min="32" max="35" width="6.75390625" style="25" customWidth="1"/>
    <col min="36" max="36" width="6.625" style="25" customWidth="1"/>
    <col min="37" max="38" width="6.75390625" style="25" customWidth="1"/>
    <col min="39" max="39" width="6.375" style="25" customWidth="1"/>
    <col min="40" max="40" width="18.625" style="25" customWidth="1"/>
    <col min="41" max="41" width="8.125" style="25" customWidth="1"/>
    <col min="42" max="42" width="7.625" style="25" customWidth="1"/>
    <col min="43" max="44" width="7.50390625" style="25" customWidth="1"/>
    <col min="45" max="45" width="8.25390625" style="25" customWidth="1"/>
    <col min="46" max="46" width="7.75390625" style="25" customWidth="1"/>
    <col min="47" max="47" width="7.375" style="25" customWidth="1"/>
    <col min="48" max="48" width="7.50390625" style="25" customWidth="1"/>
    <col min="49" max="60" width="6.75390625" style="25" customWidth="1"/>
    <col min="61" max="16384" width="9.00390625" style="25" customWidth="1"/>
  </cols>
  <sheetData>
    <row r="1" spans="1:60" s="2" customFormat="1" ht="45" customHeight="1">
      <c r="A1" s="91" t="s">
        <v>216</v>
      </c>
      <c r="B1" s="91"/>
      <c r="C1" s="91"/>
      <c r="D1" s="91"/>
      <c r="E1" s="91"/>
      <c r="F1" s="91"/>
      <c r="G1" s="91"/>
      <c r="H1" s="91"/>
      <c r="I1" s="1" t="s">
        <v>217</v>
      </c>
      <c r="J1" s="60"/>
      <c r="L1" s="1"/>
      <c r="M1" s="1"/>
      <c r="N1" s="1"/>
      <c r="O1" s="1"/>
      <c r="P1" s="1"/>
      <c r="Q1" s="1"/>
      <c r="R1" s="1"/>
      <c r="S1" s="91" t="s">
        <v>216</v>
      </c>
      <c r="T1" s="91"/>
      <c r="U1" s="91"/>
      <c r="V1" s="91"/>
      <c r="W1" s="91"/>
      <c r="X1" s="91"/>
      <c r="Y1" s="91"/>
      <c r="Z1" s="91"/>
      <c r="AA1" s="91"/>
      <c r="AB1" s="72" t="s">
        <v>218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91" t="s">
        <v>216</v>
      </c>
      <c r="AO1" s="91"/>
      <c r="AP1" s="91"/>
      <c r="AQ1" s="91"/>
      <c r="AR1" s="91"/>
      <c r="AS1" s="91"/>
      <c r="AT1" s="91"/>
      <c r="AU1" s="91"/>
      <c r="AV1" s="91"/>
      <c r="AW1" s="72" t="s">
        <v>219</v>
      </c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2:60" s="5" customFormat="1" ht="13.5" customHeight="1" thickBot="1">
      <c r="B2" s="59"/>
      <c r="C2" s="59"/>
      <c r="D2" s="59"/>
      <c r="E2" s="59"/>
      <c r="F2" s="59"/>
      <c r="G2" s="59"/>
      <c r="H2" s="59" t="s">
        <v>220</v>
      </c>
      <c r="I2" s="3" t="s">
        <v>292</v>
      </c>
      <c r="J2" s="59"/>
      <c r="L2" s="4"/>
      <c r="M2" s="4"/>
      <c r="N2" s="4"/>
      <c r="O2" s="4"/>
      <c r="P2" s="4"/>
      <c r="Q2" s="4"/>
      <c r="R2" s="4" t="s">
        <v>0</v>
      </c>
      <c r="U2" s="61"/>
      <c r="V2" s="61"/>
      <c r="W2" s="61"/>
      <c r="X2" s="61"/>
      <c r="Y2" s="61"/>
      <c r="Z2" s="61"/>
      <c r="AA2" s="61" t="s">
        <v>221</v>
      </c>
      <c r="AB2" s="7" t="s">
        <v>292</v>
      </c>
      <c r="AC2" s="61"/>
      <c r="AD2" s="61"/>
      <c r="AF2" s="8"/>
      <c r="AG2" s="3"/>
      <c r="AH2" s="3"/>
      <c r="AM2" s="6" t="s">
        <v>0</v>
      </c>
      <c r="AN2" s="90" t="s">
        <v>220</v>
      </c>
      <c r="AO2" s="90"/>
      <c r="AP2" s="90"/>
      <c r="AQ2" s="90"/>
      <c r="AR2" s="90"/>
      <c r="AS2" s="90"/>
      <c r="AT2" s="90"/>
      <c r="AU2" s="90"/>
      <c r="AV2" s="90"/>
      <c r="AW2" s="4" t="s">
        <v>292</v>
      </c>
      <c r="AX2" s="61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79" t="s">
        <v>1</v>
      </c>
      <c r="B3" s="89" t="s">
        <v>2</v>
      </c>
      <c r="C3" s="83" t="s">
        <v>222</v>
      </c>
      <c r="D3" s="82"/>
      <c r="E3" s="82"/>
      <c r="F3" s="82"/>
      <c r="G3" s="82"/>
      <c r="H3" s="82"/>
      <c r="I3" s="82"/>
      <c r="J3" s="89"/>
      <c r="K3" s="82" t="s">
        <v>223</v>
      </c>
      <c r="L3" s="94"/>
      <c r="M3" s="94"/>
      <c r="N3" s="94"/>
      <c r="O3" s="94"/>
      <c r="P3" s="94"/>
      <c r="Q3" s="94"/>
      <c r="R3" s="95"/>
      <c r="S3" s="79" t="s">
        <v>1</v>
      </c>
      <c r="T3" s="81" t="s">
        <v>224</v>
      </c>
      <c r="U3" s="70"/>
      <c r="V3" s="70"/>
      <c r="W3" s="70"/>
      <c r="X3" s="70"/>
      <c r="Y3" s="70"/>
      <c r="Z3" s="70"/>
      <c r="AA3" s="71"/>
      <c r="AB3" s="82" t="s">
        <v>225</v>
      </c>
      <c r="AC3" s="82"/>
      <c r="AD3" s="82"/>
      <c r="AE3" s="82"/>
      <c r="AF3" s="82"/>
      <c r="AG3" s="82"/>
      <c r="AH3" s="82"/>
      <c r="AI3" s="89"/>
      <c r="AJ3" s="73" t="s">
        <v>246</v>
      </c>
      <c r="AK3" s="74"/>
      <c r="AL3" s="74"/>
      <c r="AM3" s="74"/>
      <c r="AN3" s="79" t="s">
        <v>1</v>
      </c>
      <c r="AO3" s="81" t="s">
        <v>226</v>
      </c>
      <c r="AP3" s="82"/>
      <c r="AQ3" s="82"/>
      <c r="AR3" s="89"/>
      <c r="AS3" s="82" t="s">
        <v>247</v>
      </c>
      <c r="AT3" s="82"/>
      <c r="AU3" s="82"/>
      <c r="AV3" s="82"/>
      <c r="AW3" s="82"/>
      <c r="AX3" s="82"/>
      <c r="AY3" s="82"/>
      <c r="AZ3" s="89"/>
      <c r="BA3" s="83" t="s">
        <v>227</v>
      </c>
      <c r="BB3" s="82"/>
      <c r="BC3" s="82"/>
      <c r="BD3" s="82"/>
      <c r="BE3" s="82"/>
      <c r="BF3" s="82"/>
      <c r="BG3" s="82"/>
      <c r="BH3" s="82"/>
    </row>
    <row r="4" spans="1:60" s="10" customFormat="1" ht="48" customHeight="1" thickBot="1">
      <c r="A4" s="80"/>
      <c r="B4" s="93"/>
      <c r="C4" s="12" t="s">
        <v>3</v>
      </c>
      <c r="D4" s="12" t="s">
        <v>228</v>
      </c>
      <c r="E4" s="12" t="s">
        <v>4</v>
      </c>
      <c r="F4" s="12" t="s">
        <v>5</v>
      </c>
      <c r="G4" s="13" t="s">
        <v>6</v>
      </c>
      <c r="H4" s="14" t="s">
        <v>7</v>
      </c>
      <c r="I4" s="14" t="s">
        <v>229</v>
      </c>
      <c r="J4" s="13" t="s">
        <v>230</v>
      </c>
      <c r="K4" s="11" t="s">
        <v>3</v>
      </c>
      <c r="L4" s="15" t="s">
        <v>231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232</v>
      </c>
      <c r="R4" s="13" t="s">
        <v>233</v>
      </c>
      <c r="S4" s="80"/>
      <c r="T4" s="13" t="s">
        <v>234</v>
      </c>
      <c r="U4" s="12" t="s">
        <v>231</v>
      </c>
      <c r="V4" s="12" t="s">
        <v>4</v>
      </c>
      <c r="W4" s="11" t="s">
        <v>5</v>
      </c>
      <c r="X4" s="13" t="s">
        <v>6</v>
      </c>
      <c r="Y4" s="13" t="s">
        <v>7</v>
      </c>
      <c r="Z4" s="13" t="s">
        <v>232</v>
      </c>
      <c r="AA4" s="13" t="s">
        <v>233</v>
      </c>
      <c r="AB4" s="11" t="s">
        <v>3</v>
      </c>
      <c r="AC4" s="12" t="s">
        <v>245</v>
      </c>
      <c r="AD4" s="12" t="s">
        <v>4</v>
      </c>
      <c r="AE4" s="11" t="s">
        <v>5</v>
      </c>
      <c r="AF4" s="13" t="s">
        <v>6</v>
      </c>
      <c r="AG4" s="13" t="s">
        <v>7</v>
      </c>
      <c r="AH4" s="13" t="s">
        <v>232</v>
      </c>
      <c r="AI4" s="13" t="s">
        <v>233</v>
      </c>
      <c r="AJ4" s="11" t="s">
        <v>3</v>
      </c>
      <c r="AK4" s="12" t="s">
        <v>245</v>
      </c>
      <c r="AL4" s="12" t="s">
        <v>4</v>
      </c>
      <c r="AM4" s="11" t="s">
        <v>5</v>
      </c>
      <c r="AN4" s="80"/>
      <c r="AO4" s="13" t="s">
        <v>6</v>
      </c>
      <c r="AP4" s="13" t="s">
        <v>7</v>
      </c>
      <c r="AQ4" s="13" t="s">
        <v>232</v>
      </c>
      <c r="AR4" s="13" t="s">
        <v>233</v>
      </c>
      <c r="AS4" s="11" t="s">
        <v>235</v>
      </c>
      <c r="AT4" s="12" t="s">
        <v>236</v>
      </c>
      <c r="AU4" s="12" t="s">
        <v>4</v>
      </c>
      <c r="AV4" s="12" t="s">
        <v>5</v>
      </c>
      <c r="AW4" s="14" t="s">
        <v>6</v>
      </c>
      <c r="AX4" s="13" t="s">
        <v>7</v>
      </c>
      <c r="AY4" s="13" t="s">
        <v>232</v>
      </c>
      <c r="AZ4" s="13" t="s">
        <v>233</v>
      </c>
      <c r="BA4" s="11" t="s">
        <v>3</v>
      </c>
      <c r="BB4" s="12" t="s">
        <v>236</v>
      </c>
      <c r="BC4" s="12" t="s">
        <v>4</v>
      </c>
      <c r="BD4" s="12" t="s">
        <v>5</v>
      </c>
      <c r="BE4" s="13" t="s">
        <v>6</v>
      </c>
      <c r="BF4" s="13" t="s">
        <v>7</v>
      </c>
      <c r="BG4" s="13" t="s">
        <v>232</v>
      </c>
      <c r="BH4" s="17" t="s">
        <v>233</v>
      </c>
    </row>
    <row r="5" spans="1:60" s="19" customFormat="1" ht="24" customHeight="1">
      <c r="A5" s="18" t="s">
        <v>237</v>
      </c>
      <c r="B5" s="48">
        <f>SUM(B6+B13)</f>
        <v>35899</v>
      </c>
      <c r="C5" s="48">
        <f aca="true" t="shared" si="0" ref="C5:R5">SUM(C6+C13)</f>
        <v>31</v>
      </c>
      <c r="D5" s="48">
        <f t="shared" si="0"/>
        <v>29</v>
      </c>
      <c r="E5" s="48">
        <f t="shared" si="0"/>
        <v>0</v>
      </c>
      <c r="F5" s="48">
        <f t="shared" si="0"/>
        <v>2</v>
      </c>
      <c r="G5" s="48">
        <f>SUM(G6+G13)</f>
        <v>0</v>
      </c>
      <c r="H5" s="48">
        <f>SUM(H6+H13)</f>
        <v>0</v>
      </c>
      <c r="I5" s="48">
        <f>SUM(I6+I13)</f>
        <v>0</v>
      </c>
      <c r="J5" s="48">
        <f t="shared" si="0"/>
        <v>0</v>
      </c>
      <c r="K5" s="48">
        <f>SUM(K6+K13)</f>
        <v>1041</v>
      </c>
      <c r="L5" s="48">
        <f t="shared" si="0"/>
        <v>659</v>
      </c>
      <c r="M5" s="48">
        <f t="shared" si="0"/>
        <v>278</v>
      </c>
      <c r="N5" s="48">
        <f t="shared" si="0"/>
        <v>104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237</v>
      </c>
      <c r="T5" s="48">
        <f>SUM(T6+T13)</f>
        <v>3192</v>
      </c>
      <c r="U5" s="48">
        <f aca="true" t="shared" si="1" ref="U5:AI5">SUM(U6+U13)</f>
        <v>2465</v>
      </c>
      <c r="V5" s="48">
        <f t="shared" si="1"/>
        <v>156</v>
      </c>
      <c r="W5" s="48">
        <f t="shared" si="1"/>
        <v>341</v>
      </c>
      <c r="X5" s="48">
        <f t="shared" si="1"/>
        <v>27</v>
      </c>
      <c r="Y5" s="48">
        <f t="shared" si="1"/>
        <v>75</v>
      </c>
      <c r="Z5" s="48">
        <f t="shared" si="1"/>
        <v>63</v>
      </c>
      <c r="AA5" s="48">
        <f t="shared" si="1"/>
        <v>65</v>
      </c>
      <c r="AB5" s="48">
        <f t="shared" si="1"/>
        <v>803</v>
      </c>
      <c r="AC5" s="48">
        <f t="shared" si="1"/>
        <v>788</v>
      </c>
      <c r="AD5" s="48">
        <f t="shared" si="1"/>
        <v>4</v>
      </c>
      <c r="AE5" s="48">
        <f t="shared" si="1"/>
        <v>11</v>
      </c>
      <c r="AF5" s="48">
        <f t="shared" si="1"/>
        <v>0</v>
      </c>
      <c r="AG5" s="48">
        <f t="shared" si="1"/>
        <v>0</v>
      </c>
      <c r="AH5" s="48">
        <f t="shared" si="1"/>
        <v>0</v>
      </c>
      <c r="AI5" s="48">
        <f t="shared" si="1"/>
        <v>0</v>
      </c>
      <c r="AJ5" s="48">
        <f>SUM(AJ6+AJ13)</f>
        <v>304</v>
      </c>
      <c r="AK5" s="48">
        <f>SUM(AK6+AK13)</f>
        <v>272</v>
      </c>
      <c r="AL5" s="48">
        <f>SUM(AL6+AL13)</f>
        <v>5</v>
      </c>
      <c r="AM5" s="48">
        <f>SUM(AM6+AM13)</f>
        <v>12</v>
      </c>
      <c r="AN5" s="18" t="s">
        <v>237</v>
      </c>
      <c r="AO5" s="48">
        <f>SUM(AO6+AO13)</f>
        <v>3</v>
      </c>
      <c r="AP5" s="48">
        <f>SUM(AP6+AP13)</f>
        <v>9</v>
      </c>
      <c r="AQ5" s="48">
        <f>SUM(AQ6+AQ13)</f>
        <v>0</v>
      </c>
      <c r="AR5" s="48">
        <f>SUM(AR6+AR13)</f>
        <v>3</v>
      </c>
      <c r="AS5" s="48">
        <f>SUM(AS6+AS13)</f>
        <v>215</v>
      </c>
      <c r="AT5" s="48">
        <f aca="true" t="shared" si="2" ref="AT5:BH5">SUM(AT6+AT13)</f>
        <v>180</v>
      </c>
      <c r="AU5" s="48">
        <f t="shared" si="2"/>
        <v>14</v>
      </c>
      <c r="AV5" s="48">
        <f t="shared" si="2"/>
        <v>19</v>
      </c>
      <c r="AW5" s="48">
        <f t="shared" si="2"/>
        <v>0</v>
      </c>
      <c r="AX5" s="48">
        <f t="shared" si="2"/>
        <v>2</v>
      </c>
      <c r="AY5" s="48">
        <f t="shared" si="2"/>
        <v>0</v>
      </c>
      <c r="AZ5" s="48">
        <f t="shared" si="2"/>
        <v>0</v>
      </c>
      <c r="BA5" s="48">
        <f t="shared" si="2"/>
        <v>30313</v>
      </c>
      <c r="BB5" s="48">
        <f t="shared" si="2"/>
        <v>25345</v>
      </c>
      <c r="BC5" s="48">
        <f t="shared" si="2"/>
        <v>731</v>
      </c>
      <c r="BD5" s="48">
        <f t="shared" si="2"/>
        <v>2778</v>
      </c>
      <c r="BE5" s="48">
        <f t="shared" si="2"/>
        <v>288</v>
      </c>
      <c r="BF5" s="48">
        <f t="shared" si="2"/>
        <v>376</v>
      </c>
      <c r="BG5" s="48">
        <f t="shared" si="2"/>
        <v>286</v>
      </c>
      <c r="BH5" s="48">
        <f t="shared" si="2"/>
        <v>509</v>
      </c>
    </row>
    <row r="6" spans="1:60" s="19" customFormat="1" ht="36" customHeight="1">
      <c r="A6" s="18" t="s">
        <v>238</v>
      </c>
      <c r="B6" s="48">
        <f>SUM(B7:B12)</f>
        <v>34474</v>
      </c>
      <c r="C6" s="48">
        <f aca="true" t="shared" si="3" ref="C6:R6">SUM(C7:C12)</f>
        <v>27</v>
      </c>
      <c r="D6" s="48">
        <f t="shared" si="3"/>
        <v>25</v>
      </c>
      <c r="E6" s="48">
        <f t="shared" si="3"/>
        <v>0</v>
      </c>
      <c r="F6" s="48">
        <f t="shared" si="3"/>
        <v>2</v>
      </c>
      <c r="G6" s="48">
        <f>SUM(G7:G12)</f>
        <v>0</v>
      </c>
      <c r="H6" s="48">
        <f>SUM(H7:H12)</f>
        <v>0</v>
      </c>
      <c r="I6" s="48">
        <f>SUM(I7:I12)</f>
        <v>0</v>
      </c>
      <c r="J6" s="48">
        <f t="shared" si="3"/>
        <v>0</v>
      </c>
      <c r="K6" s="48">
        <f>SUM(K7:K12)</f>
        <v>917</v>
      </c>
      <c r="L6" s="48">
        <f t="shared" si="3"/>
        <v>604</v>
      </c>
      <c r="M6" s="48">
        <f t="shared" si="3"/>
        <v>232</v>
      </c>
      <c r="N6" s="48">
        <f t="shared" si="3"/>
        <v>81</v>
      </c>
      <c r="O6" s="48">
        <f t="shared" si="3"/>
        <v>0</v>
      </c>
      <c r="P6" s="48">
        <f t="shared" si="3"/>
        <v>0</v>
      </c>
      <c r="Q6" s="48">
        <f t="shared" si="3"/>
        <v>0</v>
      </c>
      <c r="R6" s="48">
        <f t="shared" si="3"/>
        <v>0</v>
      </c>
      <c r="S6" s="18" t="s">
        <v>238</v>
      </c>
      <c r="T6" s="48">
        <f>SUM(T7:T12)</f>
        <v>2787</v>
      </c>
      <c r="U6" s="48">
        <f aca="true" t="shared" si="4" ref="U6:AI6">SUM(U7:U12)</f>
        <v>2151</v>
      </c>
      <c r="V6" s="48">
        <f t="shared" si="4"/>
        <v>126</v>
      </c>
      <c r="W6" s="48">
        <f t="shared" si="4"/>
        <v>294</v>
      </c>
      <c r="X6" s="48">
        <f t="shared" si="4"/>
        <v>27</v>
      </c>
      <c r="Y6" s="48">
        <f t="shared" si="4"/>
        <v>72</v>
      </c>
      <c r="Z6" s="48">
        <f t="shared" si="4"/>
        <v>60</v>
      </c>
      <c r="AA6" s="48">
        <f t="shared" si="4"/>
        <v>57</v>
      </c>
      <c r="AB6" s="48">
        <f t="shared" si="4"/>
        <v>708</v>
      </c>
      <c r="AC6" s="48">
        <f t="shared" si="4"/>
        <v>695</v>
      </c>
      <c r="AD6" s="48">
        <f t="shared" si="4"/>
        <v>3</v>
      </c>
      <c r="AE6" s="48">
        <f t="shared" si="4"/>
        <v>10</v>
      </c>
      <c r="AF6" s="48">
        <f t="shared" si="4"/>
        <v>0</v>
      </c>
      <c r="AG6" s="48">
        <f t="shared" si="4"/>
        <v>0</v>
      </c>
      <c r="AH6" s="48">
        <f t="shared" si="4"/>
        <v>0</v>
      </c>
      <c r="AI6" s="48">
        <f t="shared" si="4"/>
        <v>0</v>
      </c>
      <c r="AJ6" s="48">
        <f>SUM(AJ7:AJ12)</f>
        <v>278</v>
      </c>
      <c r="AK6" s="48">
        <f>SUM(AK7:AK12)</f>
        <v>248</v>
      </c>
      <c r="AL6" s="48">
        <f>SUM(AL7:AL12)</f>
        <v>5</v>
      </c>
      <c r="AM6" s="48">
        <f>SUM(AM7:AM12)</f>
        <v>11</v>
      </c>
      <c r="AN6" s="18" t="s">
        <v>238</v>
      </c>
      <c r="AO6" s="48">
        <f>SUM(AO7:AO12)</f>
        <v>3</v>
      </c>
      <c r="AP6" s="48">
        <f>SUM(AP7:AP12)</f>
        <v>8</v>
      </c>
      <c r="AQ6" s="48">
        <f>SUM(AQ7:AQ12)</f>
        <v>0</v>
      </c>
      <c r="AR6" s="48">
        <f>SUM(AR7:AR12)</f>
        <v>3</v>
      </c>
      <c r="AS6" s="48">
        <f>SUM(AS7:AS12)</f>
        <v>206</v>
      </c>
      <c r="AT6" s="48">
        <f aca="true" t="shared" si="5" ref="AT6:BH6">SUM(AT7:AT12)</f>
        <v>172</v>
      </c>
      <c r="AU6" s="48">
        <f t="shared" si="5"/>
        <v>13</v>
      </c>
      <c r="AV6" s="48">
        <f t="shared" si="5"/>
        <v>19</v>
      </c>
      <c r="AW6" s="48">
        <f t="shared" si="5"/>
        <v>0</v>
      </c>
      <c r="AX6" s="48">
        <f t="shared" si="5"/>
        <v>2</v>
      </c>
      <c r="AY6" s="48">
        <f t="shared" si="5"/>
        <v>0</v>
      </c>
      <c r="AZ6" s="48">
        <f t="shared" si="5"/>
        <v>0</v>
      </c>
      <c r="BA6" s="48">
        <f t="shared" si="5"/>
        <v>29551</v>
      </c>
      <c r="BB6" s="48">
        <f t="shared" si="5"/>
        <v>24706</v>
      </c>
      <c r="BC6" s="48">
        <f t="shared" si="5"/>
        <v>692</v>
      </c>
      <c r="BD6" s="48">
        <f t="shared" si="5"/>
        <v>2726</v>
      </c>
      <c r="BE6" s="48">
        <f t="shared" si="5"/>
        <v>283</v>
      </c>
      <c r="BF6" s="48">
        <f t="shared" si="5"/>
        <v>366</v>
      </c>
      <c r="BG6" s="48">
        <f t="shared" si="5"/>
        <v>277</v>
      </c>
      <c r="BH6" s="48">
        <f t="shared" si="5"/>
        <v>501</v>
      </c>
    </row>
    <row r="7" spans="1:60" s="19" customFormat="1" ht="36" customHeight="1">
      <c r="A7" s="18" t="s">
        <v>8</v>
      </c>
      <c r="B7" s="48">
        <f aca="true" t="shared" si="6" ref="B7:B12">SUM(C7+K7+T7+AB7+AJ7+AS7+BA7)</f>
        <v>17868</v>
      </c>
      <c r="C7" s="48">
        <f aca="true" t="shared" si="7" ref="C7:C12">SUM(D7:J7)</f>
        <v>15</v>
      </c>
      <c r="D7" s="48">
        <v>15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f aca="true" t="shared" si="8" ref="K7:K12">SUM(L7:R7)</f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8</v>
      </c>
      <c r="T7" s="48">
        <f aca="true" t="shared" si="9" ref="T7:T12">SUM(U7:AA7)</f>
        <v>1920</v>
      </c>
      <c r="U7" s="48">
        <v>1556</v>
      </c>
      <c r="V7" s="48">
        <v>57</v>
      </c>
      <c r="W7" s="48">
        <v>270</v>
      </c>
      <c r="X7" s="48">
        <v>14</v>
      </c>
      <c r="Y7" s="48">
        <v>7</v>
      </c>
      <c r="Z7" s="48">
        <v>8</v>
      </c>
      <c r="AA7" s="48">
        <v>8</v>
      </c>
      <c r="AB7" s="48">
        <f aca="true" t="shared" si="10" ref="AB7:AB12">SUM(AC7:AI7)</f>
        <v>600</v>
      </c>
      <c r="AC7" s="48">
        <v>595</v>
      </c>
      <c r="AD7" s="48">
        <v>1</v>
      </c>
      <c r="AE7" s="48">
        <v>4</v>
      </c>
      <c r="AF7" s="48">
        <v>0</v>
      </c>
      <c r="AG7" s="48">
        <v>0</v>
      </c>
      <c r="AH7" s="48">
        <v>0</v>
      </c>
      <c r="AI7" s="48">
        <v>0</v>
      </c>
      <c r="AJ7" s="48">
        <f aca="true" t="shared" si="11" ref="AJ7:AJ12">SUM(AK7:AM7,AO7:AR7)</f>
        <v>127</v>
      </c>
      <c r="AK7" s="48">
        <v>117</v>
      </c>
      <c r="AL7" s="48">
        <v>0</v>
      </c>
      <c r="AM7" s="48">
        <v>5</v>
      </c>
      <c r="AN7" s="18" t="s">
        <v>8</v>
      </c>
      <c r="AO7" s="48">
        <v>0</v>
      </c>
      <c r="AP7" s="48">
        <v>5</v>
      </c>
      <c r="AQ7" s="48">
        <v>0</v>
      </c>
      <c r="AR7" s="48">
        <v>0</v>
      </c>
      <c r="AS7" s="48">
        <f aca="true" t="shared" si="12" ref="AS7:AS12">SUM(AT7:AZ7)</f>
        <v>57</v>
      </c>
      <c r="AT7" s="48">
        <v>52</v>
      </c>
      <c r="AU7" s="48">
        <v>0</v>
      </c>
      <c r="AV7" s="48">
        <v>4</v>
      </c>
      <c r="AW7" s="48">
        <v>0</v>
      </c>
      <c r="AX7" s="48">
        <v>1</v>
      </c>
      <c r="AY7" s="48">
        <v>0</v>
      </c>
      <c r="AZ7" s="48">
        <v>0</v>
      </c>
      <c r="BA7" s="48">
        <f aca="true" t="shared" si="13" ref="BA7:BA12">SUM(BB7:BH7)</f>
        <v>15149</v>
      </c>
      <c r="BB7" s="48">
        <v>12967</v>
      </c>
      <c r="BC7" s="48">
        <v>86</v>
      </c>
      <c r="BD7" s="48">
        <v>1781</v>
      </c>
      <c r="BE7" s="48">
        <v>24</v>
      </c>
      <c r="BF7" s="48">
        <v>6</v>
      </c>
      <c r="BG7" s="48">
        <v>119</v>
      </c>
      <c r="BH7" s="48">
        <v>166</v>
      </c>
    </row>
    <row r="8" spans="1:60" s="19" customFormat="1" ht="24" customHeight="1">
      <c r="A8" s="18" t="s">
        <v>9</v>
      </c>
      <c r="B8" s="48">
        <f t="shared" si="6"/>
        <v>6326</v>
      </c>
      <c r="C8" s="48">
        <f t="shared" si="7"/>
        <v>2</v>
      </c>
      <c r="D8" s="48">
        <v>0</v>
      </c>
      <c r="E8" s="48">
        <v>0</v>
      </c>
      <c r="F8" s="48">
        <v>2</v>
      </c>
      <c r="G8" s="48">
        <v>0</v>
      </c>
      <c r="H8" s="48">
        <v>0</v>
      </c>
      <c r="I8" s="48">
        <v>0</v>
      </c>
      <c r="J8" s="48">
        <v>0</v>
      </c>
      <c r="K8" s="48">
        <f t="shared" si="8"/>
        <v>851</v>
      </c>
      <c r="L8" s="48">
        <v>540</v>
      </c>
      <c r="M8" s="48">
        <v>232</v>
      </c>
      <c r="N8" s="48">
        <v>79</v>
      </c>
      <c r="O8" s="48">
        <v>0</v>
      </c>
      <c r="P8" s="48">
        <v>0</v>
      </c>
      <c r="Q8" s="48">
        <v>0</v>
      </c>
      <c r="R8" s="48">
        <v>0</v>
      </c>
      <c r="S8" s="18" t="s">
        <v>9</v>
      </c>
      <c r="T8" s="48">
        <f t="shared" si="9"/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f t="shared" si="10"/>
        <v>93</v>
      </c>
      <c r="AC8" s="48">
        <v>86</v>
      </c>
      <c r="AD8" s="48">
        <v>2</v>
      </c>
      <c r="AE8" s="48">
        <v>5</v>
      </c>
      <c r="AF8" s="48">
        <v>0</v>
      </c>
      <c r="AG8" s="48">
        <v>0</v>
      </c>
      <c r="AH8" s="48">
        <v>0</v>
      </c>
      <c r="AI8" s="48">
        <v>0</v>
      </c>
      <c r="AJ8" s="48">
        <f t="shared" si="11"/>
        <v>84</v>
      </c>
      <c r="AK8" s="48">
        <v>74</v>
      </c>
      <c r="AL8" s="48">
        <v>4</v>
      </c>
      <c r="AM8" s="48">
        <v>6</v>
      </c>
      <c r="AN8" s="18" t="s">
        <v>9</v>
      </c>
      <c r="AO8" s="48">
        <v>0</v>
      </c>
      <c r="AP8" s="48">
        <v>0</v>
      </c>
      <c r="AQ8" s="48">
        <v>0</v>
      </c>
      <c r="AR8" s="48">
        <v>0</v>
      </c>
      <c r="AS8" s="48">
        <f t="shared" si="12"/>
        <v>92</v>
      </c>
      <c r="AT8" s="48">
        <v>80</v>
      </c>
      <c r="AU8" s="48">
        <v>4</v>
      </c>
      <c r="AV8" s="48">
        <v>8</v>
      </c>
      <c r="AW8" s="48">
        <v>0</v>
      </c>
      <c r="AX8" s="48">
        <v>0</v>
      </c>
      <c r="AY8" s="48">
        <v>0</v>
      </c>
      <c r="AZ8" s="48">
        <v>0</v>
      </c>
      <c r="BA8" s="48">
        <f t="shared" si="13"/>
        <v>5204</v>
      </c>
      <c r="BB8" s="48">
        <v>4329</v>
      </c>
      <c r="BC8" s="48">
        <v>264</v>
      </c>
      <c r="BD8" s="48">
        <v>609</v>
      </c>
      <c r="BE8" s="48">
        <v>2</v>
      </c>
      <c r="BF8" s="48">
        <v>0</v>
      </c>
      <c r="BG8" s="48">
        <v>0</v>
      </c>
      <c r="BH8" s="48">
        <v>0</v>
      </c>
    </row>
    <row r="9" spans="1:60" s="19" customFormat="1" ht="24" customHeight="1">
      <c r="A9" s="18" t="s">
        <v>10</v>
      </c>
      <c r="B9" s="48">
        <f t="shared" si="6"/>
        <v>17</v>
      </c>
      <c r="C9" s="48">
        <f t="shared" si="7"/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 t="shared" si="8"/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 t="s">
        <v>10</v>
      </c>
      <c r="T9" s="48">
        <f t="shared" si="9"/>
        <v>16</v>
      </c>
      <c r="U9" s="48">
        <v>16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si="10"/>
        <v>1</v>
      </c>
      <c r="AC9" s="48">
        <v>1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f t="shared" si="11"/>
        <v>0</v>
      </c>
      <c r="AK9" s="48">
        <v>0</v>
      </c>
      <c r="AL9" s="48">
        <v>0</v>
      </c>
      <c r="AM9" s="48">
        <v>0</v>
      </c>
      <c r="AN9" s="18" t="s">
        <v>10</v>
      </c>
      <c r="AO9" s="48">
        <v>0</v>
      </c>
      <c r="AP9" s="48">
        <v>0</v>
      </c>
      <c r="AQ9" s="48">
        <v>0</v>
      </c>
      <c r="AR9" s="48">
        <v>0</v>
      </c>
      <c r="AS9" s="48">
        <f t="shared" si="12"/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f t="shared" si="13"/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</row>
    <row r="10" spans="1:60" s="19" customFormat="1" ht="24" customHeight="1">
      <c r="A10" s="18" t="s">
        <v>239</v>
      </c>
      <c r="B10" s="48">
        <f t="shared" si="6"/>
        <v>9480</v>
      </c>
      <c r="C10" s="48">
        <f t="shared" si="7"/>
        <v>9</v>
      </c>
      <c r="D10" s="48">
        <v>9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 t="shared" si="8"/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239</v>
      </c>
      <c r="T10" s="48">
        <f t="shared" si="9"/>
        <v>833</v>
      </c>
      <c r="U10" s="48">
        <v>579</v>
      </c>
      <c r="V10" s="48">
        <v>51</v>
      </c>
      <c r="W10" s="48">
        <v>24</v>
      </c>
      <c r="X10" s="48">
        <v>13</v>
      </c>
      <c r="Y10" s="48">
        <v>65</v>
      </c>
      <c r="Z10" s="48">
        <v>52</v>
      </c>
      <c r="AA10" s="48">
        <v>49</v>
      </c>
      <c r="AB10" s="48">
        <f t="shared" si="10"/>
        <v>13</v>
      </c>
      <c r="AC10" s="48">
        <v>13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f t="shared" si="11"/>
        <v>61</v>
      </c>
      <c r="AK10" s="48">
        <v>52</v>
      </c>
      <c r="AL10" s="48">
        <v>0</v>
      </c>
      <c r="AM10" s="48">
        <v>0</v>
      </c>
      <c r="AN10" s="18" t="s">
        <v>239</v>
      </c>
      <c r="AO10" s="48">
        <v>3</v>
      </c>
      <c r="AP10" s="48">
        <v>3</v>
      </c>
      <c r="AQ10" s="48">
        <v>0</v>
      </c>
      <c r="AR10" s="48">
        <v>3</v>
      </c>
      <c r="AS10" s="48">
        <f t="shared" si="12"/>
        <v>27</v>
      </c>
      <c r="AT10" s="48">
        <v>24</v>
      </c>
      <c r="AU10" s="48">
        <v>1</v>
      </c>
      <c r="AV10" s="48">
        <v>1</v>
      </c>
      <c r="AW10" s="48">
        <v>0</v>
      </c>
      <c r="AX10" s="48">
        <v>1</v>
      </c>
      <c r="AY10" s="48">
        <v>0</v>
      </c>
      <c r="AZ10" s="48">
        <v>0</v>
      </c>
      <c r="BA10" s="48">
        <f t="shared" si="13"/>
        <v>8537</v>
      </c>
      <c r="BB10" s="48">
        <v>6981</v>
      </c>
      <c r="BC10" s="48">
        <v>203</v>
      </c>
      <c r="BD10" s="48">
        <v>243</v>
      </c>
      <c r="BE10" s="48">
        <v>257</v>
      </c>
      <c r="BF10" s="48">
        <v>360</v>
      </c>
      <c r="BG10" s="48">
        <v>158</v>
      </c>
      <c r="BH10" s="48">
        <v>335</v>
      </c>
    </row>
    <row r="11" spans="1:60" s="19" customFormat="1" ht="24" customHeight="1">
      <c r="A11" s="18" t="s">
        <v>240</v>
      </c>
      <c r="B11" s="48">
        <f t="shared" si="6"/>
        <v>22</v>
      </c>
      <c r="C11" s="48">
        <f t="shared" si="7"/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f t="shared" si="8"/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18" t="s">
        <v>240</v>
      </c>
      <c r="T11" s="48">
        <f t="shared" si="9"/>
        <v>18</v>
      </c>
      <c r="U11" s="48">
        <v>0</v>
      </c>
      <c r="V11" s="48">
        <v>18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f t="shared" si="10"/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f t="shared" si="11"/>
        <v>0</v>
      </c>
      <c r="AK11" s="48">
        <v>0</v>
      </c>
      <c r="AL11" s="48">
        <v>0</v>
      </c>
      <c r="AM11" s="48">
        <v>0</v>
      </c>
      <c r="AN11" s="18" t="s">
        <v>240</v>
      </c>
      <c r="AO11" s="48">
        <v>0</v>
      </c>
      <c r="AP11" s="48">
        <v>0</v>
      </c>
      <c r="AQ11" s="48">
        <v>0</v>
      </c>
      <c r="AR11" s="48">
        <v>0</v>
      </c>
      <c r="AS11" s="48">
        <f t="shared" si="12"/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f t="shared" si="13"/>
        <v>4</v>
      </c>
      <c r="BB11" s="48">
        <v>0</v>
      </c>
      <c r="BC11" s="48">
        <v>4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</row>
    <row r="12" spans="1:60" s="19" customFormat="1" ht="24" customHeight="1">
      <c r="A12" s="18" t="s">
        <v>241</v>
      </c>
      <c r="B12" s="48">
        <f t="shared" si="6"/>
        <v>761</v>
      </c>
      <c r="C12" s="48">
        <f t="shared" si="7"/>
        <v>1</v>
      </c>
      <c r="D12" s="48">
        <v>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f t="shared" si="8"/>
        <v>66</v>
      </c>
      <c r="L12" s="48">
        <v>64</v>
      </c>
      <c r="M12" s="48">
        <v>0</v>
      </c>
      <c r="N12" s="48">
        <v>2</v>
      </c>
      <c r="O12" s="48">
        <v>0</v>
      </c>
      <c r="P12" s="48">
        <v>0</v>
      </c>
      <c r="Q12" s="48">
        <v>0</v>
      </c>
      <c r="R12" s="48">
        <v>0</v>
      </c>
      <c r="S12" s="18" t="s">
        <v>241</v>
      </c>
      <c r="T12" s="48">
        <f t="shared" si="9"/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f t="shared" si="10"/>
        <v>1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f t="shared" si="11"/>
        <v>6</v>
      </c>
      <c r="AK12" s="48">
        <v>5</v>
      </c>
      <c r="AL12" s="48">
        <v>1</v>
      </c>
      <c r="AM12" s="48">
        <v>0</v>
      </c>
      <c r="AN12" s="18" t="s">
        <v>241</v>
      </c>
      <c r="AO12" s="48">
        <v>0</v>
      </c>
      <c r="AP12" s="48">
        <v>0</v>
      </c>
      <c r="AQ12" s="48">
        <v>0</v>
      </c>
      <c r="AR12" s="48">
        <v>0</v>
      </c>
      <c r="AS12" s="48">
        <f t="shared" si="12"/>
        <v>30</v>
      </c>
      <c r="AT12" s="48">
        <v>16</v>
      </c>
      <c r="AU12" s="48">
        <v>8</v>
      </c>
      <c r="AV12" s="48">
        <v>6</v>
      </c>
      <c r="AW12" s="48">
        <v>0</v>
      </c>
      <c r="AX12" s="48">
        <v>0</v>
      </c>
      <c r="AY12" s="48">
        <v>0</v>
      </c>
      <c r="AZ12" s="48">
        <v>0</v>
      </c>
      <c r="BA12" s="48">
        <f t="shared" si="13"/>
        <v>657</v>
      </c>
      <c r="BB12" s="48">
        <v>429</v>
      </c>
      <c r="BC12" s="48">
        <v>135</v>
      </c>
      <c r="BD12" s="48">
        <v>93</v>
      </c>
      <c r="BE12" s="48">
        <v>0</v>
      </c>
      <c r="BF12" s="48">
        <v>0</v>
      </c>
      <c r="BG12" s="48">
        <v>0</v>
      </c>
      <c r="BH12" s="48">
        <v>0</v>
      </c>
    </row>
    <row r="13" spans="1:61" s="19" customFormat="1" ht="48" customHeight="1">
      <c r="A13" s="18" t="s">
        <v>242</v>
      </c>
      <c r="B13" s="48">
        <f>SUM(B15:B20)</f>
        <v>1425</v>
      </c>
      <c r="C13" s="48">
        <f aca="true" t="shared" si="14" ref="C13:BH13">SUM(C15:C20)</f>
        <v>4</v>
      </c>
      <c r="D13" s="48">
        <f t="shared" si="14"/>
        <v>4</v>
      </c>
      <c r="E13" s="48">
        <f t="shared" si="14"/>
        <v>0</v>
      </c>
      <c r="F13" s="48">
        <f t="shared" si="14"/>
        <v>0</v>
      </c>
      <c r="G13" s="48">
        <f>SUM(G15:G20)</f>
        <v>0</v>
      </c>
      <c r="H13" s="48">
        <f>SUM(H15:H20)</f>
        <v>0</v>
      </c>
      <c r="I13" s="48">
        <f>SUM(I15:I20)</f>
        <v>0</v>
      </c>
      <c r="J13" s="48">
        <f t="shared" si="14"/>
        <v>0</v>
      </c>
      <c r="K13" s="48">
        <f>SUM(K15:K20)</f>
        <v>124</v>
      </c>
      <c r="L13" s="48">
        <f t="shared" si="14"/>
        <v>55</v>
      </c>
      <c r="M13" s="48">
        <f t="shared" si="14"/>
        <v>46</v>
      </c>
      <c r="N13" s="48">
        <f t="shared" si="14"/>
        <v>23</v>
      </c>
      <c r="O13" s="48">
        <f t="shared" si="14"/>
        <v>0</v>
      </c>
      <c r="P13" s="48">
        <f t="shared" si="14"/>
        <v>0</v>
      </c>
      <c r="Q13" s="48">
        <f t="shared" si="14"/>
        <v>0</v>
      </c>
      <c r="R13" s="48">
        <f t="shared" si="14"/>
        <v>0</v>
      </c>
      <c r="S13" s="18" t="s">
        <v>242</v>
      </c>
      <c r="T13" s="48">
        <f>SUM(T15:T20)</f>
        <v>405</v>
      </c>
      <c r="U13" s="48">
        <f t="shared" si="14"/>
        <v>314</v>
      </c>
      <c r="V13" s="48">
        <f t="shared" si="14"/>
        <v>30</v>
      </c>
      <c r="W13" s="48">
        <f t="shared" si="14"/>
        <v>47</v>
      </c>
      <c r="X13" s="48">
        <f t="shared" si="14"/>
        <v>0</v>
      </c>
      <c r="Y13" s="48">
        <f t="shared" si="14"/>
        <v>3</v>
      </c>
      <c r="Z13" s="48">
        <f t="shared" si="14"/>
        <v>3</v>
      </c>
      <c r="AA13" s="48">
        <f t="shared" si="14"/>
        <v>8</v>
      </c>
      <c r="AB13" s="48">
        <f>SUM(AB15:AB20)</f>
        <v>95</v>
      </c>
      <c r="AC13" s="48">
        <f t="shared" si="14"/>
        <v>93</v>
      </c>
      <c r="AD13" s="48">
        <f t="shared" si="14"/>
        <v>1</v>
      </c>
      <c r="AE13" s="48">
        <f t="shared" si="14"/>
        <v>1</v>
      </c>
      <c r="AF13" s="48">
        <f t="shared" si="14"/>
        <v>0</v>
      </c>
      <c r="AG13" s="48">
        <f t="shared" si="14"/>
        <v>0</v>
      </c>
      <c r="AH13" s="48">
        <f t="shared" si="14"/>
        <v>0</v>
      </c>
      <c r="AI13" s="48">
        <f t="shared" si="14"/>
        <v>0</v>
      </c>
      <c r="AJ13" s="48">
        <f>SUM(AJ15:AJ20)</f>
        <v>26</v>
      </c>
      <c r="AK13" s="48">
        <f>SUM(AK15:AK20)</f>
        <v>24</v>
      </c>
      <c r="AL13" s="48">
        <f>SUM(AL15:AL20)</f>
        <v>0</v>
      </c>
      <c r="AM13" s="48">
        <f>SUM(AM15:AM20)</f>
        <v>1</v>
      </c>
      <c r="AN13" s="18" t="s">
        <v>242</v>
      </c>
      <c r="AO13" s="48">
        <f>SUM(AO15:AO20)</f>
        <v>0</v>
      </c>
      <c r="AP13" s="48">
        <f>SUM(AP15:AP20)</f>
        <v>1</v>
      </c>
      <c r="AQ13" s="48">
        <f>SUM(AQ15:AQ20)</f>
        <v>0</v>
      </c>
      <c r="AR13" s="48">
        <f>SUM(AR15:AR20)</f>
        <v>0</v>
      </c>
      <c r="AS13" s="48">
        <f>SUM(AS15:AS20)</f>
        <v>9</v>
      </c>
      <c r="AT13" s="48">
        <f t="shared" si="14"/>
        <v>8</v>
      </c>
      <c r="AU13" s="48">
        <f t="shared" si="14"/>
        <v>1</v>
      </c>
      <c r="AV13" s="48">
        <f t="shared" si="14"/>
        <v>0</v>
      </c>
      <c r="AW13" s="48">
        <f t="shared" si="14"/>
        <v>0</v>
      </c>
      <c r="AX13" s="48">
        <f t="shared" si="14"/>
        <v>0</v>
      </c>
      <c r="AY13" s="48">
        <f t="shared" si="14"/>
        <v>0</v>
      </c>
      <c r="AZ13" s="48">
        <f t="shared" si="14"/>
        <v>0</v>
      </c>
      <c r="BA13" s="48">
        <f>SUM(BA15:BA20)</f>
        <v>762</v>
      </c>
      <c r="BB13" s="48">
        <f t="shared" si="14"/>
        <v>639</v>
      </c>
      <c r="BC13" s="48">
        <f t="shared" si="14"/>
        <v>39</v>
      </c>
      <c r="BD13" s="48">
        <f t="shared" si="14"/>
        <v>52</v>
      </c>
      <c r="BE13" s="48">
        <f t="shared" si="14"/>
        <v>5</v>
      </c>
      <c r="BF13" s="48">
        <f t="shared" si="14"/>
        <v>10</v>
      </c>
      <c r="BG13" s="48">
        <f t="shared" si="14"/>
        <v>9</v>
      </c>
      <c r="BH13" s="48">
        <f t="shared" si="14"/>
        <v>8</v>
      </c>
      <c r="BI13" s="20"/>
    </row>
    <row r="14" spans="1:60" s="19" customFormat="1" ht="36" customHeight="1">
      <c r="A14" s="18" t="s">
        <v>243</v>
      </c>
      <c r="B14" s="21">
        <f aca="true" t="shared" si="15" ref="B14:AI14">IF(B6=0,0,B13/B6*100)</f>
        <v>4.133549921680107</v>
      </c>
      <c r="C14" s="21">
        <f t="shared" si="15"/>
        <v>14.814814814814813</v>
      </c>
      <c r="D14" s="21">
        <f t="shared" si="15"/>
        <v>16</v>
      </c>
      <c r="E14" s="21">
        <f t="shared" si="15"/>
        <v>0</v>
      </c>
      <c r="F14" s="21">
        <f t="shared" si="15"/>
        <v>0</v>
      </c>
      <c r="G14" s="21">
        <f t="shared" si="15"/>
        <v>0</v>
      </c>
      <c r="H14" s="21">
        <f t="shared" si="15"/>
        <v>0</v>
      </c>
      <c r="I14" s="21">
        <f t="shared" si="15"/>
        <v>0</v>
      </c>
      <c r="J14" s="21">
        <f t="shared" si="15"/>
        <v>0</v>
      </c>
      <c r="K14" s="21">
        <f t="shared" si="15"/>
        <v>13.522355507088331</v>
      </c>
      <c r="L14" s="21">
        <f t="shared" si="15"/>
        <v>9.105960264900661</v>
      </c>
      <c r="M14" s="21">
        <f t="shared" si="15"/>
        <v>19.82758620689655</v>
      </c>
      <c r="N14" s="21">
        <f t="shared" si="15"/>
        <v>28.39506172839506</v>
      </c>
      <c r="O14" s="21">
        <f t="shared" si="15"/>
        <v>0</v>
      </c>
      <c r="P14" s="21">
        <f t="shared" si="15"/>
        <v>0</v>
      </c>
      <c r="Q14" s="21">
        <f t="shared" si="15"/>
        <v>0</v>
      </c>
      <c r="R14" s="21">
        <f t="shared" si="15"/>
        <v>0</v>
      </c>
      <c r="S14" s="18" t="s">
        <v>243</v>
      </c>
      <c r="T14" s="21">
        <f t="shared" si="15"/>
        <v>14.531754574811625</v>
      </c>
      <c r="U14" s="21">
        <f t="shared" si="15"/>
        <v>14.597861459786147</v>
      </c>
      <c r="V14" s="21">
        <f t="shared" si="15"/>
        <v>23.809523809523807</v>
      </c>
      <c r="W14" s="21">
        <f t="shared" si="15"/>
        <v>15.98639455782313</v>
      </c>
      <c r="X14" s="21">
        <f t="shared" si="15"/>
        <v>0</v>
      </c>
      <c r="Y14" s="21">
        <f t="shared" si="15"/>
        <v>4.166666666666666</v>
      </c>
      <c r="Z14" s="21">
        <f t="shared" si="15"/>
        <v>5</v>
      </c>
      <c r="AA14" s="21">
        <f t="shared" si="15"/>
        <v>14.035087719298245</v>
      </c>
      <c r="AB14" s="21">
        <f t="shared" si="15"/>
        <v>13.418079096045199</v>
      </c>
      <c r="AC14" s="21">
        <f t="shared" si="15"/>
        <v>13.381294964028779</v>
      </c>
      <c r="AD14" s="21">
        <f t="shared" si="15"/>
        <v>33.33333333333333</v>
      </c>
      <c r="AE14" s="21">
        <f t="shared" si="15"/>
        <v>10</v>
      </c>
      <c r="AF14" s="21">
        <f t="shared" si="15"/>
        <v>0</v>
      </c>
      <c r="AG14" s="21">
        <f t="shared" si="15"/>
        <v>0</v>
      </c>
      <c r="AH14" s="21">
        <f t="shared" si="15"/>
        <v>0</v>
      </c>
      <c r="AI14" s="21">
        <f t="shared" si="15"/>
        <v>0</v>
      </c>
      <c r="AJ14" s="21">
        <f>IF(AJ6=0,0,AJ13/AJ6*100)</f>
        <v>9.352517985611511</v>
      </c>
      <c r="AK14" s="21">
        <f>IF(AK6=0,0,AK13/AK6*100)</f>
        <v>9.67741935483871</v>
      </c>
      <c r="AL14" s="21">
        <f>IF(AL6=0,0,AL13/AL6*100)</f>
        <v>0</v>
      </c>
      <c r="AM14" s="21">
        <f>IF(AM6=0,0,AM13/AM6*100)</f>
        <v>9.090909090909092</v>
      </c>
      <c r="AN14" s="18" t="s">
        <v>243</v>
      </c>
      <c r="AO14" s="21">
        <f>IF(AO6=0,0,AO13/AO6*100)</f>
        <v>0</v>
      </c>
      <c r="AP14" s="21">
        <f>IF(AP6=0,0,AP13/AP6*100)</f>
        <v>12.5</v>
      </c>
      <c r="AQ14" s="21">
        <f>IF(AQ6=0,0,AQ13/AQ6*100)</f>
        <v>0</v>
      </c>
      <c r="AR14" s="21">
        <f>IF(AR6=0,0,AR13/AR6*100)</f>
        <v>0</v>
      </c>
      <c r="AS14" s="21">
        <f>IF(AS6=0,0,AS13/AS6*100)</f>
        <v>4.368932038834951</v>
      </c>
      <c r="AT14" s="21">
        <f aca="true" t="shared" si="16" ref="AT14:BH14">IF(AT6=0,0,AT13/AT6*100)</f>
        <v>4.651162790697675</v>
      </c>
      <c r="AU14" s="21">
        <f t="shared" si="16"/>
        <v>7.6923076923076925</v>
      </c>
      <c r="AV14" s="21">
        <f t="shared" si="16"/>
        <v>0</v>
      </c>
      <c r="AW14" s="21">
        <f t="shared" si="16"/>
        <v>0</v>
      </c>
      <c r="AX14" s="21">
        <f t="shared" si="16"/>
        <v>0</v>
      </c>
      <c r="AY14" s="21">
        <f t="shared" si="16"/>
        <v>0</v>
      </c>
      <c r="AZ14" s="21">
        <f t="shared" si="16"/>
        <v>0</v>
      </c>
      <c r="BA14" s="21">
        <f t="shared" si="16"/>
        <v>2.5785929410172246</v>
      </c>
      <c r="BB14" s="21">
        <f t="shared" si="16"/>
        <v>2.5864162551606897</v>
      </c>
      <c r="BC14" s="21">
        <f t="shared" si="16"/>
        <v>5.635838150289017</v>
      </c>
      <c r="BD14" s="21">
        <f t="shared" si="16"/>
        <v>1.9075568598679384</v>
      </c>
      <c r="BE14" s="21">
        <f t="shared" si="16"/>
        <v>1.76678445229682</v>
      </c>
      <c r="BF14" s="21">
        <f t="shared" si="16"/>
        <v>2.73224043715847</v>
      </c>
      <c r="BG14" s="21">
        <f t="shared" si="16"/>
        <v>3.2490974729241873</v>
      </c>
      <c r="BH14" s="21">
        <f t="shared" si="16"/>
        <v>1.5968063872255487</v>
      </c>
    </row>
    <row r="15" spans="1:60" s="19" customFormat="1" ht="36" customHeight="1">
      <c r="A15" s="18" t="s">
        <v>8</v>
      </c>
      <c r="B15" s="48">
        <f aca="true" t="shared" si="17" ref="B15:B20">SUM(C15+K15+T15+AB15+AJ15+AS15+BA15)</f>
        <v>584</v>
      </c>
      <c r="C15" s="48">
        <f aca="true" t="shared" si="18" ref="C15:C20">SUM(D15:J15)</f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 aca="true" t="shared" si="19" ref="K15:K20">SUM(L15:R15)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8</v>
      </c>
      <c r="T15" s="48">
        <f aca="true" t="shared" si="20" ref="T15:T20">SUM(U15:AA15)</f>
        <v>233</v>
      </c>
      <c r="U15" s="48">
        <v>167</v>
      </c>
      <c r="V15" s="48">
        <v>17</v>
      </c>
      <c r="W15" s="48">
        <v>47</v>
      </c>
      <c r="X15" s="48">
        <v>0</v>
      </c>
      <c r="Y15" s="48">
        <v>1</v>
      </c>
      <c r="Z15" s="48">
        <v>1</v>
      </c>
      <c r="AA15" s="48">
        <v>0</v>
      </c>
      <c r="AB15" s="48">
        <f aca="true" t="shared" si="21" ref="AB15:AB20">SUM(AC15:AI15)</f>
        <v>74</v>
      </c>
      <c r="AC15" s="48">
        <v>74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f aca="true" t="shared" si="22" ref="AJ15:AJ20">SUM(AK15:AM15,AO15:AR15)</f>
        <v>11</v>
      </c>
      <c r="AK15" s="48">
        <v>11</v>
      </c>
      <c r="AL15" s="48">
        <v>0</v>
      </c>
      <c r="AM15" s="48">
        <v>0</v>
      </c>
      <c r="AN15" s="18" t="s">
        <v>8</v>
      </c>
      <c r="AO15" s="48">
        <v>0</v>
      </c>
      <c r="AP15" s="48">
        <v>0</v>
      </c>
      <c r="AQ15" s="48">
        <v>0</v>
      </c>
      <c r="AR15" s="48">
        <v>0</v>
      </c>
      <c r="AS15" s="48">
        <f aca="true" t="shared" si="23" ref="AS15:AS20">SUM(AT15:AZ15)</f>
        <v>3</v>
      </c>
      <c r="AT15" s="48">
        <v>3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f aca="true" t="shared" si="24" ref="BA15:BA20">SUM(BB15:BH15)</f>
        <v>263</v>
      </c>
      <c r="BB15" s="48">
        <v>229</v>
      </c>
      <c r="BC15" s="48">
        <v>5</v>
      </c>
      <c r="BD15" s="48">
        <v>25</v>
      </c>
      <c r="BE15" s="48">
        <v>0</v>
      </c>
      <c r="BF15" s="48">
        <v>1</v>
      </c>
      <c r="BG15" s="48">
        <v>2</v>
      </c>
      <c r="BH15" s="48">
        <v>1</v>
      </c>
    </row>
    <row r="16" spans="1:60" s="19" customFormat="1" ht="24" customHeight="1">
      <c r="A16" s="18" t="s">
        <v>9</v>
      </c>
      <c r="B16" s="48">
        <f t="shared" si="17"/>
        <v>365</v>
      </c>
      <c r="C16" s="48">
        <f t="shared" si="18"/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 t="shared" si="19"/>
        <v>120</v>
      </c>
      <c r="L16" s="48">
        <v>53</v>
      </c>
      <c r="M16" s="48">
        <v>46</v>
      </c>
      <c r="N16" s="48">
        <v>21</v>
      </c>
      <c r="O16" s="48">
        <v>0</v>
      </c>
      <c r="P16" s="48">
        <v>0</v>
      </c>
      <c r="Q16" s="48">
        <v>0</v>
      </c>
      <c r="R16" s="48">
        <v>0</v>
      </c>
      <c r="S16" s="18" t="s">
        <v>9</v>
      </c>
      <c r="T16" s="48">
        <f t="shared" si="20"/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 t="shared" si="21"/>
        <v>14</v>
      </c>
      <c r="AC16" s="48">
        <v>12</v>
      </c>
      <c r="AD16" s="48">
        <v>1</v>
      </c>
      <c r="AE16" s="48">
        <v>1</v>
      </c>
      <c r="AF16" s="48">
        <v>0</v>
      </c>
      <c r="AG16" s="48">
        <v>0</v>
      </c>
      <c r="AH16" s="48">
        <v>0</v>
      </c>
      <c r="AI16" s="48">
        <v>0</v>
      </c>
      <c r="AJ16" s="48">
        <f t="shared" si="22"/>
        <v>8</v>
      </c>
      <c r="AK16" s="48">
        <v>7</v>
      </c>
      <c r="AL16" s="48">
        <v>0</v>
      </c>
      <c r="AM16" s="48">
        <v>1</v>
      </c>
      <c r="AN16" s="18" t="s">
        <v>9</v>
      </c>
      <c r="AO16" s="48">
        <v>0</v>
      </c>
      <c r="AP16" s="48">
        <v>0</v>
      </c>
      <c r="AQ16" s="48">
        <v>0</v>
      </c>
      <c r="AR16" s="48">
        <v>0</v>
      </c>
      <c r="AS16" s="48">
        <f t="shared" si="23"/>
        <v>5</v>
      </c>
      <c r="AT16" s="48">
        <v>5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f t="shared" si="24"/>
        <v>218</v>
      </c>
      <c r="BB16" s="48">
        <v>181</v>
      </c>
      <c r="BC16" s="48">
        <v>15</v>
      </c>
      <c r="BD16" s="48">
        <v>22</v>
      </c>
      <c r="BE16" s="48">
        <v>0</v>
      </c>
      <c r="BF16" s="48">
        <v>0</v>
      </c>
      <c r="BG16" s="48">
        <v>0</v>
      </c>
      <c r="BH16" s="48">
        <v>0</v>
      </c>
    </row>
    <row r="17" spans="1:60" s="19" customFormat="1" ht="24" customHeight="1">
      <c r="A17" s="18" t="s">
        <v>10</v>
      </c>
      <c r="B17" s="48">
        <f t="shared" si="17"/>
        <v>3</v>
      </c>
      <c r="C17" s="48">
        <f t="shared" si="18"/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f t="shared" si="19"/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18" t="s">
        <v>10</v>
      </c>
      <c r="T17" s="48">
        <f t="shared" si="20"/>
        <v>2</v>
      </c>
      <c r="U17" s="48">
        <v>2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f t="shared" si="21"/>
        <v>1</v>
      </c>
      <c r="AC17" s="48">
        <v>1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f t="shared" si="22"/>
        <v>0</v>
      </c>
      <c r="AK17" s="48">
        <v>0</v>
      </c>
      <c r="AL17" s="48">
        <v>0</v>
      </c>
      <c r="AM17" s="48">
        <v>0</v>
      </c>
      <c r="AN17" s="18" t="s">
        <v>10</v>
      </c>
      <c r="AO17" s="48">
        <v>0</v>
      </c>
      <c r="AP17" s="48">
        <v>0</v>
      </c>
      <c r="AQ17" s="48">
        <v>0</v>
      </c>
      <c r="AR17" s="48">
        <v>0</v>
      </c>
      <c r="AS17" s="48">
        <f t="shared" si="23"/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f t="shared" si="24"/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</row>
    <row r="18" spans="1:60" s="19" customFormat="1" ht="24" customHeight="1">
      <c r="A18" s="18" t="s">
        <v>239</v>
      </c>
      <c r="B18" s="48">
        <f t="shared" si="17"/>
        <v>451</v>
      </c>
      <c r="C18" s="48">
        <f t="shared" si="18"/>
        <v>4</v>
      </c>
      <c r="D18" s="48">
        <v>4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f t="shared" si="19"/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18" t="s">
        <v>239</v>
      </c>
      <c r="T18" s="48">
        <f t="shared" si="20"/>
        <v>166</v>
      </c>
      <c r="U18" s="48">
        <v>145</v>
      </c>
      <c r="V18" s="48">
        <v>9</v>
      </c>
      <c r="W18" s="48">
        <v>0</v>
      </c>
      <c r="X18" s="48">
        <v>0</v>
      </c>
      <c r="Y18" s="48">
        <v>2</v>
      </c>
      <c r="Z18" s="48">
        <v>2</v>
      </c>
      <c r="AA18" s="48">
        <v>8</v>
      </c>
      <c r="AB18" s="48">
        <f t="shared" si="21"/>
        <v>6</v>
      </c>
      <c r="AC18" s="48">
        <v>6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f t="shared" si="22"/>
        <v>5</v>
      </c>
      <c r="AK18" s="48">
        <v>4</v>
      </c>
      <c r="AL18" s="48">
        <v>0</v>
      </c>
      <c r="AM18" s="48">
        <v>0</v>
      </c>
      <c r="AN18" s="18" t="s">
        <v>239</v>
      </c>
      <c r="AO18" s="48">
        <v>0</v>
      </c>
      <c r="AP18" s="48">
        <v>1</v>
      </c>
      <c r="AQ18" s="48">
        <v>0</v>
      </c>
      <c r="AR18" s="48">
        <v>0</v>
      </c>
      <c r="AS18" s="48">
        <f t="shared" si="23"/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f t="shared" si="24"/>
        <v>270</v>
      </c>
      <c r="BB18" s="48">
        <v>222</v>
      </c>
      <c r="BC18" s="48">
        <v>15</v>
      </c>
      <c r="BD18" s="48">
        <v>5</v>
      </c>
      <c r="BE18" s="48">
        <v>5</v>
      </c>
      <c r="BF18" s="48">
        <v>9</v>
      </c>
      <c r="BG18" s="48">
        <v>7</v>
      </c>
      <c r="BH18" s="48">
        <v>7</v>
      </c>
    </row>
    <row r="19" spans="1:60" s="19" customFormat="1" ht="24" customHeight="1">
      <c r="A19" s="18" t="s">
        <v>240</v>
      </c>
      <c r="B19" s="48">
        <f t="shared" si="17"/>
        <v>4</v>
      </c>
      <c r="C19" s="48">
        <f t="shared" si="18"/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19"/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18" t="s">
        <v>240</v>
      </c>
      <c r="T19" s="48">
        <f t="shared" si="20"/>
        <v>4</v>
      </c>
      <c r="U19" s="48">
        <v>0</v>
      </c>
      <c r="V19" s="48">
        <v>4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f t="shared" si="21"/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f t="shared" si="22"/>
        <v>0</v>
      </c>
      <c r="AK19" s="48">
        <v>0</v>
      </c>
      <c r="AL19" s="48">
        <v>0</v>
      </c>
      <c r="AM19" s="48">
        <v>0</v>
      </c>
      <c r="AN19" s="18" t="s">
        <v>240</v>
      </c>
      <c r="AO19" s="48">
        <v>0</v>
      </c>
      <c r="AP19" s="48">
        <v>0</v>
      </c>
      <c r="AQ19" s="48">
        <v>0</v>
      </c>
      <c r="AR19" s="48">
        <v>0</v>
      </c>
      <c r="AS19" s="48">
        <f t="shared" si="23"/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f t="shared" si="24"/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</row>
    <row r="20" spans="1:60" s="19" customFormat="1" ht="24" customHeight="1" thickBot="1">
      <c r="A20" s="18" t="s">
        <v>241</v>
      </c>
      <c r="B20" s="48">
        <f t="shared" si="17"/>
        <v>18</v>
      </c>
      <c r="C20" s="48">
        <f t="shared" si="18"/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19"/>
        <v>4</v>
      </c>
      <c r="L20" s="48">
        <v>2</v>
      </c>
      <c r="M20" s="48">
        <v>0</v>
      </c>
      <c r="N20" s="48">
        <v>2</v>
      </c>
      <c r="O20" s="48">
        <v>0</v>
      </c>
      <c r="P20" s="48">
        <v>0</v>
      </c>
      <c r="Q20" s="48">
        <v>0</v>
      </c>
      <c r="R20" s="48">
        <v>0</v>
      </c>
      <c r="S20" s="18" t="s">
        <v>241</v>
      </c>
      <c r="T20" s="48">
        <f t="shared" si="20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f t="shared" si="21"/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f t="shared" si="22"/>
        <v>2</v>
      </c>
      <c r="AK20" s="48">
        <v>2</v>
      </c>
      <c r="AL20" s="48">
        <v>0</v>
      </c>
      <c r="AM20" s="48">
        <v>0</v>
      </c>
      <c r="AN20" s="18" t="s">
        <v>241</v>
      </c>
      <c r="AO20" s="48">
        <v>0</v>
      </c>
      <c r="AP20" s="48">
        <v>0</v>
      </c>
      <c r="AQ20" s="48">
        <v>0</v>
      </c>
      <c r="AR20" s="48">
        <v>0</v>
      </c>
      <c r="AS20" s="48">
        <f t="shared" si="23"/>
        <v>1</v>
      </c>
      <c r="AT20" s="48">
        <v>0</v>
      </c>
      <c r="AU20" s="48">
        <v>1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f t="shared" si="24"/>
        <v>11</v>
      </c>
      <c r="BB20" s="48">
        <v>7</v>
      </c>
      <c r="BC20" s="48">
        <v>4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</row>
    <row r="21" spans="1:60" s="19" customFormat="1" ht="12" customHeight="1">
      <c r="A21" s="92" t="s">
        <v>277</v>
      </c>
      <c r="B21" s="92"/>
      <c r="C21" s="92"/>
      <c r="D21" s="92"/>
      <c r="E21" s="92"/>
      <c r="F21" s="92"/>
      <c r="G21" s="92"/>
      <c r="H21" s="9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="19" customFormat="1" ht="91.5" customHeight="1">
      <c r="A22" s="23"/>
    </row>
    <row r="23" spans="1:60" s="19" customFormat="1" ht="11.25" customHeight="1">
      <c r="A23" s="84" t="s">
        <v>335</v>
      </c>
      <c r="B23" s="84"/>
      <c r="C23" s="84"/>
      <c r="D23" s="84"/>
      <c r="E23" s="84"/>
      <c r="F23" s="84"/>
      <c r="G23" s="84"/>
      <c r="H23" s="84"/>
      <c r="I23" s="84" t="s">
        <v>336</v>
      </c>
      <c r="J23" s="84"/>
      <c r="K23" s="84"/>
      <c r="L23" s="84"/>
      <c r="M23" s="84"/>
      <c r="N23" s="84"/>
      <c r="O23" s="84"/>
      <c r="P23" s="84"/>
      <c r="Q23" s="84"/>
      <c r="R23" s="84"/>
      <c r="S23" s="84" t="s">
        <v>337</v>
      </c>
      <c r="T23" s="84"/>
      <c r="U23" s="84"/>
      <c r="V23" s="84"/>
      <c r="W23" s="84"/>
      <c r="X23" s="84"/>
      <c r="Y23" s="84"/>
      <c r="Z23" s="84"/>
      <c r="AA23" s="84"/>
      <c r="AB23" s="75" t="s">
        <v>338</v>
      </c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84" t="s">
        <v>339</v>
      </c>
      <c r="AO23" s="84"/>
      <c r="AP23" s="84"/>
      <c r="AQ23" s="84"/>
      <c r="AR23" s="84"/>
      <c r="AS23" s="84"/>
      <c r="AT23" s="84"/>
      <c r="AU23" s="84"/>
      <c r="AV23" s="84"/>
      <c r="AW23" s="84" t="s">
        <v>340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</sheetData>
  <mergeCells count="25"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S23:AA23"/>
    <mergeCell ref="AO3:AR3"/>
    <mergeCell ref="BA3:BH3"/>
    <mergeCell ref="AS3:AZ3"/>
    <mergeCell ref="AN3:AN4"/>
  </mergeCells>
  <dataValidations count="1">
    <dataValidation type="whole" allowBlank="1" showInputMessage="1" showErrorMessage="1" errorTitle="嘿嘿！你粉混喔" error="數字必須素整數而且不得小於 0 也應該不會大於 50000000 吧" sqref="AK15:AM20 AP7:AR12 BB7:BH12 AT15:AZ20 U15:AA20 D7:J12 U7:AA12 AC15:AI20 BB15:BH20 L15:R20 L7:R12 AK7:AM12 AP15:AR20 AC7:AI12 AT7:AZ12 D15:J20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10.25390625" style="46" customWidth="1"/>
    <col min="3" max="3" width="9.875" style="46" customWidth="1"/>
    <col min="4" max="5" width="9.50390625" style="46" customWidth="1"/>
    <col min="6" max="6" width="9.375" style="46" customWidth="1"/>
    <col min="7" max="7" width="9.75390625" style="46" customWidth="1"/>
    <col min="8" max="8" width="11.625" style="46" customWidth="1"/>
    <col min="9" max="9" width="11.25390625" style="46" customWidth="1"/>
    <col min="10" max="10" width="11.50390625" style="46" customWidth="1"/>
    <col min="11" max="11" width="11.625" style="46" customWidth="1"/>
    <col min="12" max="12" width="11.875" style="46" customWidth="1"/>
    <col min="13" max="13" width="11.375" style="46" customWidth="1"/>
    <col min="14" max="14" width="11.50390625" style="46" customWidth="1"/>
    <col min="15" max="15" width="22.625" style="46" customWidth="1"/>
    <col min="16" max="16" width="8.625" style="46" customWidth="1"/>
    <col min="17" max="17" width="8.50390625" style="46" customWidth="1"/>
    <col min="18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91" t="s">
        <v>11</v>
      </c>
      <c r="B1" s="91"/>
      <c r="C1" s="91"/>
      <c r="D1" s="91"/>
      <c r="E1" s="91"/>
      <c r="F1" s="91"/>
      <c r="G1" s="91"/>
      <c r="H1" s="72" t="s">
        <v>12</v>
      </c>
      <c r="I1" s="72"/>
      <c r="J1" s="72"/>
      <c r="K1" s="72"/>
      <c r="L1" s="72"/>
      <c r="M1" s="72"/>
      <c r="N1" s="72"/>
      <c r="O1" s="91" t="s">
        <v>13</v>
      </c>
      <c r="P1" s="91"/>
      <c r="Q1" s="91"/>
      <c r="R1" s="91"/>
      <c r="S1" s="91"/>
      <c r="T1" s="91"/>
      <c r="U1" s="91"/>
      <c r="V1" s="91"/>
      <c r="W1" s="72" t="s">
        <v>14</v>
      </c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s="29" customFormat="1" ht="12.75" customHeight="1" thickBot="1">
      <c r="A2" s="111" t="s">
        <v>15</v>
      </c>
      <c r="B2" s="111"/>
      <c r="C2" s="111"/>
      <c r="D2" s="111"/>
      <c r="E2" s="111"/>
      <c r="F2" s="111"/>
      <c r="G2" s="111"/>
      <c r="H2" s="112" t="s">
        <v>292</v>
      </c>
      <c r="I2" s="112"/>
      <c r="J2" s="112"/>
      <c r="K2" s="112"/>
      <c r="L2" s="112"/>
      <c r="M2" s="112"/>
      <c r="N2" s="27" t="s">
        <v>16</v>
      </c>
      <c r="O2" s="113" t="s">
        <v>15</v>
      </c>
      <c r="P2" s="113"/>
      <c r="Q2" s="113"/>
      <c r="R2" s="113"/>
      <c r="S2" s="113"/>
      <c r="T2" s="113"/>
      <c r="U2" s="113"/>
      <c r="V2" s="113"/>
      <c r="W2" s="114" t="s">
        <v>292</v>
      </c>
      <c r="X2" s="114"/>
      <c r="Y2" s="114"/>
      <c r="Z2" s="114"/>
      <c r="AA2" s="114"/>
      <c r="AB2" s="114"/>
      <c r="AC2" s="114"/>
      <c r="AD2" s="114"/>
      <c r="AE2" s="28"/>
      <c r="AF2" s="28"/>
      <c r="AG2" s="27" t="s">
        <v>16</v>
      </c>
    </row>
    <row r="3" spans="1:33" s="32" customFormat="1" ht="24" customHeight="1">
      <c r="A3" s="101" t="s">
        <v>17</v>
      </c>
      <c r="B3" s="105" t="s">
        <v>18</v>
      </c>
      <c r="C3" s="110" t="s">
        <v>19</v>
      </c>
      <c r="D3" s="104"/>
      <c r="E3" s="104"/>
      <c r="F3" s="104"/>
      <c r="G3" s="104"/>
      <c r="H3" s="106" t="s">
        <v>20</v>
      </c>
      <c r="I3" s="107"/>
      <c r="J3" s="107"/>
      <c r="K3" s="107"/>
      <c r="L3" s="107"/>
      <c r="M3" s="107"/>
      <c r="N3" s="107"/>
      <c r="O3" s="101" t="s">
        <v>17</v>
      </c>
      <c r="P3" s="103" t="s">
        <v>21</v>
      </c>
      <c r="Q3" s="104"/>
      <c r="R3" s="104"/>
      <c r="S3" s="104"/>
      <c r="T3" s="104"/>
      <c r="U3" s="104"/>
      <c r="V3" s="105"/>
      <c r="W3" s="106" t="s">
        <v>22</v>
      </c>
      <c r="X3" s="107"/>
      <c r="Y3" s="107"/>
      <c r="Z3" s="107"/>
      <c r="AA3" s="108"/>
      <c r="AB3" s="78" t="s">
        <v>23</v>
      </c>
      <c r="AC3" s="78" t="s">
        <v>24</v>
      </c>
      <c r="AD3" s="97" t="s">
        <v>25</v>
      </c>
      <c r="AE3" s="97" t="s">
        <v>26</v>
      </c>
      <c r="AF3" s="99" t="s">
        <v>188</v>
      </c>
      <c r="AG3" s="99" t="s">
        <v>27</v>
      </c>
    </row>
    <row r="4" spans="1:33" s="32" customFormat="1" ht="48" customHeight="1" thickBot="1">
      <c r="A4" s="102"/>
      <c r="B4" s="109"/>
      <c r="C4" s="33" t="s">
        <v>3</v>
      </c>
      <c r="D4" s="34" t="s">
        <v>28</v>
      </c>
      <c r="E4" s="34" t="s">
        <v>29</v>
      </c>
      <c r="F4" s="34" t="s">
        <v>30</v>
      </c>
      <c r="G4" s="34" t="s">
        <v>31</v>
      </c>
      <c r="H4" s="33" t="s">
        <v>32</v>
      </c>
      <c r="I4" s="35" t="s">
        <v>33</v>
      </c>
      <c r="J4" s="35" t="s">
        <v>34</v>
      </c>
      <c r="K4" s="35" t="s">
        <v>35</v>
      </c>
      <c r="L4" s="35" t="s">
        <v>36</v>
      </c>
      <c r="M4" s="35" t="s">
        <v>37</v>
      </c>
      <c r="N4" s="35" t="s">
        <v>38</v>
      </c>
      <c r="O4" s="102"/>
      <c r="P4" s="33" t="s">
        <v>39</v>
      </c>
      <c r="Q4" s="34" t="s">
        <v>40</v>
      </c>
      <c r="R4" s="34" t="s">
        <v>41</v>
      </c>
      <c r="S4" s="34" t="s">
        <v>42</v>
      </c>
      <c r="T4" s="34" t="s">
        <v>43</v>
      </c>
      <c r="U4" s="34" t="s">
        <v>44</v>
      </c>
      <c r="V4" s="34" t="s">
        <v>45</v>
      </c>
      <c r="W4" s="33" t="s">
        <v>46</v>
      </c>
      <c r="X4" s="35" t="s">
        <v>47</v>
      </c>
      <c r="Y4" s="35" t="s">
        <v>48</v>
      </c>
      <c r="Z4" s="35" t="s">
        <v>49</v>
      </c>
      <c r="AA4" s="35" t="s">
        <v>50</v>
      </c>
      <c r="AB4" s="96"/>
      <c r="AC4" s="96"/>
      <c r="AD4" s="98"/>
      <c r="AE4" s="98"/>
      <c r="AF4" s="100"/>
      <c r="AG4" s="100"/>
    </row>
    <row r="5" spans="1:33" s="38" customFormat="1" ht="24" customHeight="1">
      <c r="A5" s="36" t="s">
        <v>51</v>
      </c>
      <c r="B5" s="63">
        <f aca="true" t="shared" si="0" ref="B5:N5">SUM(B6+B7)</f>
        <v>30313</v>
      </c>
      <c r="C5" s="63">
        <f t="shared" si="0"/>
        <v>25345</v>
      </c>
      <c r="D5" s="63">
        <f t="shared" si="0"/>
        <v>3545</v>
      </c>
      <c r="E5" s="63">
        <f t="shared" si="0"/>
        <v>617</v>
      </c>
      <c r="F5" s="63">
        <f t="shared" si="0"/>
        <v>5245</v>
      </c>
      <c r="G5" s="63">
        <f t="shared" si="0"/>
        <v>914</v>
      </c>
      <c r="H5" s="63">
        <f t="shared" si="0"/>
        <v>658</v>
      </c>
      <c r="I5" s="63">
        <f t="shared" si="0"/>
        <v>2378</v>
      </c>
      <c r="J5" s="63">
        <f t="shared" si="0"/>
        <v>1102</v>
      </c>
      <c r="K5" s="63">
        <f t="shared" si="0"/>
        <v>405</v>
      </c>
      <c r="L5" s="63">
        <f t="shared" si="0"/>
        <v>973</v>
      </c>
      <c r="M5" s="63">
        <f t="shared" si="0"/>
        <v>536</v>
      </c>
      <c r="N5" s="63">
        <f t="shared" si="0"/>
        <v>2237</v>
      </c>
      <c r="O5" s="36" t="s">
        <v>52</v>
      </c>
      <c r="P5" s="63">
        <f aca="true" t="shared" si="1" ref="P5:AG5">SUM(P6+P7)</f>
        <v>2918</v>
      </c>
      <c r="Q5" s="63">
        <f t="shared" si="1"/>
        <v>648</v>
      </c>
      <c r="R5" s="63">
        <f t="shared" si="1"/>
        <v>66</v>
      </c>
      <c r="S5" s="63">
        <f t="shared" si="1"/>
        <v>568</v>
      </c>
      <c r="T5" s="63">
        <f t="shared" si="1"/>
        <v>49</v>
      </c>
      <c r="U5" s="63">
        <f t="shared" si="1"/>
        <v>516</v>
      </c>
      <c r="V5" s="63">
        <f t="shared" si="1"/>
        <v>214</v>
      </c>
      <c r="W5" s="63">
        <f t="shared" si="1"/>
        <v>881</v>
      </c>
      <c r="X5" s="63">
        <f t="shared" si="1"/>
        <v>165</v>
      </c>
      <c r="Y5" s="63">
        <f t="shared" si="1"/>
        <v>611</v>
      </c>
      <c r="Z5" s="63">
        <f t="shared" si="1"/>
        <v>74</v>
      </c>
      <c r="AA5" s="63">
        <f t="shared" si="1"/>
        <v>25</v>
      </c>
      <c r="AB5" s="63">
        <f t="shared" si="1"/>
        <v>731</v>
      </c>
      <c r="AC5" s="63">
        <f t="shared" si="1"/>
        <v>2778</v>
      </c>
      <c r="AD5" s="63">
        <f t="shared" si="1"/>
        <v>288</v>
      </c>
      <c r="AE5" s="63">
        <f t="shared" si="1"/>
        <v>376</v>
      </c>
      <c r="AF5" s="63">
        <f t="shared" si="1"/>
        <v>286</v>
      </c>
      <c r="AG5" s="63">
        <f t="shared" si="1"/>
        <v>509</v>
      </c>
    </row>
    <row r="6" spans="1:33" s="38" customFormat="1" ht="24" customHeight="1">
      <c r="A6" s="39" t="s">
        <v>53</v>
      </c>
      <c r="B6" s="48">
        <f aca="true" t="shared" si="2" ref="B6:AG7">SUM(B12+B15+B18+B21+B24+B27)</f>
        <v>29501</v>
      </c>
      <c r="C6" s="48">
        <f t="shared" si="2"/>
        <v>24653</v>
      </c>
      <c r="D6" s="48">
        <f t="shared" si="2"/>
        <v>3394</v>
      </c>
      <c r="E6" s="48">
        <f t="shared" si="2"/>
        <v>609</v>
      </c>
      <c r="F6" s="48">
        <f t="shared" si="2"/>
        <v>5114</v>
      </c>
      <c r="G6" s="48">
        <f t="shared" si="2"/>
        <v>873</v>
      </c>
      <c r="H6" s="48">
        <f t="shared" si="2"/>
        <v>646</v>
      </c>
      <c r="I6" s="48">
        <f t="shared" si="2"/>
        <v>2337</v>
      </c>
      <c r="J6" s="48">
        <f t="shared" si="2"/>
        <v>1076</v>
      </c>
      <c r="K6" s="48">
        <f t="shared" si="2"/>
        <v>395</v>
      </c>
      <c r="L6" s="48">
        <f t="shared" si="2"/>
        <v>954</v>
      </c>
      <c r="M6" s="48">
        <f t="shared" si="2"/>
        <v>520</v>
      </c>
      <c r="N6" s="48">
        <f t="shared" si="2"/>
        <v>2190</v>
      </c>
      <c r="O6" s="39" t="s">
        <v>54</v>
      </c>
      <c r="P6" s="64">
        <f t="shared" si="2"/>
        <v>2845</v>
      </c>
      <c r="Q6" s="64">
        <f t="shared" si="2"/>
        <v>625</v>
      </c>
      <c r="R6" s="64">
        <f t="shared" si="2"/>
        <v>65</v>
      </c>
      <c r="S6" s="64">
        <f t="shared" si="2"/>
        <v>556</v>
      </c>
      <c r="T6" s="64">
        <f t="shared" si="2"/>
        <v>47</v>
      </c>
      <c r="U6" s="64">
        <f t="shared" si="2"/>
        <v>498</v>
      </c>
      <c r="V6" s="64">
        <f t="shared" si="2"/>
        <v>210</v>
      </c>
      <c r="W6" s="64">
        <f t="shared" si="2"/>
        <v>848</v>
      </c>
      <c r="X6" s="64">
        <f>SUM(X12+X15+X18+X21+X24+X27)</f>
        <v>161</v>
      </c>
      <c r="Y6" s="64">
        <f>SUM(Y12+Y15+Y18+Y21+Y24+Y27)</f>
        <v>595</v>
      </c>
      <c r="Z6" s="64">
        <f t="shared" si="2"/>
        <v>70</v>
      </c>
      <c r="AA6" s="64">
        <f t="shared" si="2"/>
        <v>25</v>
      </c>
      <c r="AB6" s="64">
        <f t="shared" si="2"/>
        <v>688</v>
      </c>
      <c r="AC6" s="64">
        <f t="shared" si="2"/>
        <v>2729</v>
      </c>
      <c r="AD6" s="64">
        <f t="shared" si="2"/>
        <v>283</v>
      </c>
      <c r="AE6" s="64">
        <f t="shared" si="2"/>
        <v>368</v>
      </c>
      <c r="AF6" s="64">
        <f>SUM(AF12+AF15+AF18+AF21+AF24+AF27)</f>
        <v>277</v>
      </c>
      <c r="AG6" s="64">
        <f t="shared" si="2"/>
        <v>503</v>
      </c>
    </row>
    <row r="7" spans="1:35" s="38" customFormat="1" ht="12" customHeight="1">
      <c r="A7" s="40" t="s">
        <v>55</v>
      </c>
      <c r="B7" s="48">
        <f t="shared" si="2"/>
        <v>812</v>
      </c>
      <c r="C7" s="48">
        <f t="shared" si="2"/>
        <v>692</v>
      </c>
      <c r="D7" s="48">
        <f t="shared" si="2"/>
        <v>151</v>
      </c>
      <c r="E7" s="48">
        <f t="shared" si="2"/>
        <v>8</v>
      </c>
      <c r="F7" s="48">
        <f t="shared" si="2"/>
        <v>131</v>
      </c>
      <c r="G7" s="48">
        <f t="shared" si="2"/>
        <v>41</v>
      </c>
      <c r="H7" s="48">
        <f t="shared" si="2"/>
        <v>12</v>
      </c>
      <c r="I7" s="48">
        <f t="shared" si="2"/>
        <v>41</v>
      </c>
      <c r="J7" s="48">
        <f t="shared" si="2"/>
        <v>26</v>
      </c>
      <c r="K7" s="48">
        <f t="shared" si="2"/>
        <v>10</v>
      </c>
      <c r="L7" s="48">
        <f t="shared" si="2"/>
        <v>19</v>
      </c>
      <c r="M7" s="48">
        <f t="shared" si="2"/>
        <v>16</v>
      </c>
      <c r="N7" s="48">
        <f t="shared" si="2"/>
        <v>47</v>
      </c>
      <c r="O7" s="39" t="s">
        <v>56</v>
      </c>
      <c r="P7" s="64">
        <f t="shared" si="2"/>
        <v>73</v>
      </c>
      <c r="Q7" s="64">
        <f t="shared" si="2"/>
        <v>23</v>
      </c>
      <c r="R7" s="64">
        <f t="shared" si="2"/>
        <v>1</v>
      </c>
      <c r="S7" s="64">
        <f t="shared" si="2"/>
        <v>12</v>
      </c>
      <c r="T7" s="64">
        <f t="shared" si="2"/>
        <v>2</v>
      </c>
      <c r="U7" s="64">
        <f t="shared" si="2"/>
        <v>18</v>
      </c>
      <c r="V7" s="64">
        <f t="shared" si="2"/>
        <v>4</v>
      </c>
      <c r="W7" s="64">
        <f t="shared" si="2"/>
        <v>33</v>
      </c>
      <c r="X7" s="64">
        <f>SUM(X13+X16+X19+X22+X25+X28)</f>
        <v>4</v>
      </c>
      <c r="Y7" s="64">
        <f>SUM(Y13+Y16+Y19+Y22+Y25+Y28)</f>
        <v>16</v>
      </c>
      <c r="Z7" s="64">
        <f t="shared" si="2"/>
        <v>4</v>
      </c>
      <c r="AA7" s="64">
        <f>SUM(AA13+AA16+AA19+AA22+AA25+AA28)</f>
        <v>0</v>
      </c>
      <c r="AB7" s="64">
        <f t="shared" si="2"/>
        <v>43</v>
      </c>
      <c r="AC7" s="64">
        <f t="shared" si="2"/>
        <v>49</v>
      </c>
      <c r="AD7" s="64">
        <f t="shared" si="2"/>
        <v>5</v>
      </c>
      <c r="AE7" s="64">
        <f t="shared" si="2"/>
        <v>8</v>
      </c>
      <c r="AF7" s="64">
        <f>SUM(AF13+AF16+AF19+AF22+AF25+AF28)</f>
        <v>9</v>
      </c>
      <c r="AG7" s="64">
        <f t="shared" si="2"/>
        <v>6</v>
      </c>
      <c r="AH7" s="37"/>
      <c r="AI7" s="37"/>
    </row>
    <row r="8" spans="1:33" s="38" customFormat="1" ht="24" customHeight="1">
      <c r="A8" s="40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39" t="s">
        <v>58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s="38" customFormat="1" ht="24" customHeight="1">
      <c r="A9" s="36" t="s">
        <v>59</v>
      </c>
      <c r="B9" s="21">
        <f>IF(B6+B7=0,0,B6/(B6+B7)*100)</f>
        <v>97.32128129845282</v>
      </c>
      <c r="C9" s="21">
        <f>IF(C6+C7=0,0,C6/(C6+C7)*100)</f>
        <v>97.26967843756165</v>
      </c>
      <c r="D9" s="21">
        <f aca="true" t="shared" si="3" ref="D9:N9">IF(D6+D7=0,0,D6/(D6+D7)*100)</f>
        <v>95.74047954866009</v>
      </c>
      <c r="E9" s="21">
        <f t="shared" si="3"/>
        <v>98.70340356564019</v>
      </c>
      <c r="F9" s="21">
        <f t="shared" si="3"/>
        <v>97.50238322211631</v>
      </c>
      <c r="G9" s="21">
        <f t="shared" si="3"/>
        <v>95.51422319474835</v>
      </c>
      <c r="H9" s="21">
        <f t="shared" si="3"/>
        <v>98.17629179331307</v>
      </c>
      <c r="I9" s="21">
        <f t="shared" si="3"/>
        <v>98.27586206896551</v>
      </c>
      <c r="J9" s="21">
        <f t="shared" si="3"/>
        <v>97.64065335753176</v>
      </c>
      <c r="K9" s="21">
        <f t="shared" si="3"/>
        <v>97.53086419753086</v>
      </c>
      <c r="L9" s="21">
        <f t="shared" si="3"/>
        <v>98.04727646454265</v>
      </c>
      <c r="M9" s="21">
        <f t="shared" si="3"/>
        <v>97.01492537313433</v>
      </c>
      <c r="N9" s="21">
        <f t="shared" si="3"/>
        <v>97.89897183728208</v>
      </c>
      <c r="O9" s="36" t="s">
        <v>63</v>
      </c>
      <c r="P9" s="21">
        <f>IF(P6+P7=0,0,P6/(P6+P7)*100)</f>
        <v>97.4982864976011</v>
      </c>
      <c r="Q9" s="21">
        <f>IF(Q6+Q7=0,0,Q6/(Q6+Q7)*100)</f>
        <v>96.4506172839506</v>
      </c>
      <c r="R9" s="21">
        <f aca="true" t="shared" si="4" ref="R9:X9">IF(R6+R7=0,0,R6/(R6+R7)*100)</f>
        <v>98.48484848484848</v>
      </c>
      <c r="S9" s="21">
        <f t="shared" si="4"/>
        <v>97.88732394366197</v>
      </c>
      <c r="T9" s="21">
        <f t="shared" si="4"/>
        <v>95.91836734693877</v>
      </c>
      <c r="U9" s="21">
        <f t="shared" si="4"/>
        <v>96.51162790697676</v>
      </c>
      <c r="V9" s="21">
        <f t="shared" si="4"/>
        <v>98.13084112149532</v>
      </c>
      <c r="W9" s="21">
        <f t="shared" si="4"/>
        <v>96.25425652667423</v>
      </c>
      <c r="X9" s="21">
        <f t="shared" si="4"/>
        <v>97.57575757575758</v>
      </c>
      <c r="Y9" s="21">
        <f aca="true" t="shared" si="5" ref="Y9:AG9">IF(Y6+Y7=0,0,Y6/(Y6+Y7)*100)</f>
        <v>97.38134206219313</v>
      </c>
      <c r="Z9" s="21">
        <f t="shared" si="5"/>
        <v>94.5945945945946</v>
      </c>
      <c r="AA9" s="21">
        <f t="shared" si="5"/>
        <v>100</v>
      </c>
      <c r="AB9" s="21">
        <f t="shared" si="5"/>
        <v>94.11764705882352</v>
      </c>
      <c r="AC9" s="21">
        <f t="shared" si="5"/>
        <v>98.23614110871131</v>
      </c>
      <c r="AD9" s="21">
        <f t="shared" si="5"/>
        <v>98.26388888888889</v>
      </c>
      <c r="AE9" s="21">
        <f t="shared" si="5"/>
        <v>97.87234042553192</v>
      </c>
      <c r="AF9" s="21">
        <f t="shared" si="5"/>
        <v>96.85314685314685</v>
      </c>
      <c r="AG9" s="21">
        <f t="shared" si="5"/>
        <v>98.82121807465619</v>
      </c>
    </row>
    <row r="10" spans="1:33" s="38" customFormat="1" ht="12" customHeight="1">
      <c r="A10" s="36" t="s">
        <v>61</v>
      </c>
      <c r="B10" s="21">
        <f>IF(B6+B7=0,0,B7/(B6+B7)*100)</f>
        <v>2.678718701547191</v>
      </c>
      <c r="C10" s="21">
        <f>IF(C6+C7=0,0,C7/(C6+C7)*100)</f>
        <v>2.730321562438351</v>
      </c>
      <c r="D10" s="21">
        <f aca="true" t="shared" si="6" ref="D10:N10">IF(D6+D7=0,0,D7/(D6+D7)*100)</f>
        <v>4.259520451339915</v>
      </c>
      <c r="E10" s="21">
        <f t="shared" si="6"/>
        <v>1.2965964343598055</v>
      </c>
      <c r="F10" s="21">
        <f t="shared" si="6"/>
        <v>2.4976167778836986</v>
      </c>
      <c r="G10" s="21">
        <f t="shared" si="6"/>
        <v>4.485776805251642</v>
      </c>
      <c r="H10" s="21">
        <f t="shared" si="6"/>
        <v>1.82370820668693</v>
      </c>
      <c r="I10" s="21">
        <f t="shared" si="6"/>
        <v>1.7241379310344827</v>
      </c>
      <c r="J10" s="21">
        <f t="shared" si="6"/>
        <v>2.35934664246824</v>
      </c>
      <c r="K10" s="21">
        <f>IF(K6+K7=0,0,K7/(K6+K7)*100)</f>
        <v>2.4691358024691357</v>
      </c>
      <c r="L10" s="21">
        <f t="shared" si="6"/>
        <v>1.9527235354573484</v>
      </c>
      <c r="M10" s="21">
        <f t="shared" si="6"/>
        <v>2.9850746268656714</v>
      </c>
      <c r="N10" s="21">
        <f t="shared" si="6"/>
        <v>2.1010281627179257</v>
      </c>
      <c r="O10" s="36" t="s">
        <v>64</v>
      </c>
      <c r="P10" s="21">
        <f>IF(P6+P7=0,0,P7/(P6+P7)*100)</f>
        <v>2.5017135023989034</v>
      </c>
      <c r="Q10" s="21">
        <f>IF(Q6+Q7=0,0,Q7/(Q6+Q7)*100)</f>
        <v>3.5493827160493825</v>
      </c>
      <c r="R10" s="21">
        <f aca="true" t="shared" si="7" ref="R10:X10">IF(R6+R7=0,0,R7/(R6+R7)*100)</f>
        <v>1.5151515151515151</v>
      </c>
      <c r="S10" s="21">
        <f t="shared" si="7"/>
        <v>2.112676056338028</v>
      </c>
      <c r="T10" s="21">
        <f t="shared" si="7"/>
        <v>4.081632653061225</v>
      </c>
      <c r="U10" s="21">
        <f t="shared" si="7"/>
        <v>3.488372093023256</v>
      </c>
      <c r="V10" s="21">
        <f t="shared" si="7"/>
        <v>1.8691588785046727</v>
      </c>
      <c r="W10" s="21">
        <f t="shared" si="7"/>
        <v>3.745743473325766</v>
      </c>
      <c r="X10" s="21">
        <f t="shared" si="7"/>
        <v>2.4242424242424243</v>
      </c>
      <c r="Y10" s="21">
        <f aca="true" t="shared" si="8" ref="Y10:AG10">IF(Y6+Y7=0,0,Y7/(Y6+Y7)*100)</f>
        <v>2.618657937806874</v>
      </c>
      <c r="Z10" s="21">
        <f t="shared" si="8"/>
        <v>5.405405405405405</v>
      </c>
      <c r="AA10" s="21">
        <f t="shared" si="8"/>
        <v>0</v>
      </c>
      <c r="AB10" s="21">
        <f t="shared" si="8"/>
        <v>5.88235294117647</v>
      </c>
      <c r="AC10" s="21">
        <f t="shared" si="8"/>
        <v>1.7638588912886968</v>
      </c>
      <c r="AD10" s="21">
        <f t="shared" si="8"/>
        <v>1.7361111111111112</v>
      </c>
      <c r="AE10" s="21">
        <f t="shared" si="8"/>
        <v>2.127659574468085</v>
      </c>
      <c r="AF10" s="21">
        <f t="shared" si="8"/>
        <v>3.146853146853147</v>
      </c>
      <c r="AG10" s="21">
        <f t="shared" si="8"/>
        <v>1.1787819253438114</v>
      </c>
    </row>
    <row r="11" spans="1:33" s="38" customFormat="1" ht="24" customHeight="1">
      <c r="A11" s="36" t="s">
        <v>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36" t="s">
        <v>8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s="38" customFormat="1" ht="24" customHeight="1">
      <c r="A12" s="36" t="s">
        <v>62</v>
      </c>
      <c r="B12" s="48">
        <f>SUM(C12,AB12:AG12)</f>
        <v>15137</v>
      </c>
      <c r="C12" s="48">
        <f>SUM(D12:N12,P12:AA12)</f>
        <v>12947</v>
      </c>
      <c r="D12" s="64">
        <v>1182</v>
      </c>
      <c r="E12" s="64">
        <v>402</v>
      </c>
      <c r="F12" s="64">
        <v>2194</v>
      </c>
      <c r="G12" s="64">
        <v>302</v>
      </c>
      <c r="H12" s="64">
        <v>319</v>
      </c>
      <c r="I12" s="64">
        <v>1484</v>
      </c>
      <c r="J12" s="64">
        <v>495</v>
      </c>
      <c r="K12" s="64">
        <v>192</v>
      </c>
      <c r="L12" s="64">
        <v>479</v>
      </c>
      <c r="M12" s="64">
        <v>279</v>
      </c>
      <c r="N12" s="64">
        <v>1511</v>
      </c>
      <c r="O12" s="36" t="s">
        <v>63</v>
      </c>
      <c r="P12" s="64">
        <v>2092</v>
      </c>
      <c r="Q12" s="64">
        <v>442</v>
      </c>
      <c r="R12" s="64">
        <v>34</v>
      </c>
      <c r="S12" s="64">
        <v>419</v>
      </c>
      <c r="T12" s="64">
        <v>25</v>
      </c>
      <c r="U12" s="64">
        <v>231</v>
      </c>
      <c r="V12" s="64">
        <v>85</v>
      </c>
      <c r="W12" s="64">
        <v>376</v>
      </c>
      <c r="X12" s="64">
        <v>67</v>
      </c>
      <c r="Y12" s="64">
        <v>318</v>
      </c>
      <c r="Z12" s="64">
        <v>8</v>
      </c>
      <c r="AA12" s="64">
        <v>11</v>
      </c>
      <c r="AB12" s="64">
        <v>86</v>
      </c>
      <c r="AC12" s="64">
        <v>1787</v>
      </c>
      <c r="AD12" s="64">
        <v>24</v>
      </c>
      <c r="AE12" s="64">
        <v>7</v>
      </c>
      <c r="AF12" s="64">
        <v>120</v>
      </c>
      <c r="AG12" s="64">
        <v>166</v>
      </c>
    </row>
    <row r="13" spans="1:33" s="38" customFormat="1" ht="12" customHeight="1">
      <c r="A13" s="36" t="s">
        <v>64</v>
      </c>
      <c r="B13" s="48">
        <f>SUM(C13,AB13:AG13)</f>
        <v>275</v>
      </c>
      <c r="C13" s="48">
        <f>SUM(D13:N13,P13:AA13)</f>
        <v>249</v>
      </c>
      <c r="D13" s="64">
        <v>34</v>
      </c>
      <c r="E13" s="64">
        <v>8</v>
      </c>
      <c r="F13" s="64">
        <v>56</v>
      </c>
      <c r="G13" s="64">
        <v>2</v>
      </c>
      <c r="H13" s="64">
        <v>4</v>
      </c>
      <c r="I13" s="64">
        <v>16</v>
      </c>
      <c r="J13" s="64">
        <v>10</v>
      </c>
      <c r="K13" s="64">
        <v>0</v>
      </c>
      <c r="L13" s="64">
        <v>10</v>
      </c>
      <c r="M13" s="64">
        <v>6</v>
      </c>
      <c r="N13" s="64">
        <v>29</v>
      </c>
      <c r="O13" s="36" t="s">
        <v>64</v>
      </c>
      <c r="P13" s="64">
        <v>40</v>
      </c>
      <c r="Q13" s="64">
        <v>14</v>
      </c>
      <c r="R13" s="64">
        <v>0</v>
      </c>
      <c r="S13" s="64">
        <v>7</v>
      </c>
      <c r="T13" s="64">
        <v>0</v>
      </c>
      <c r="U13" s="64">
        <v>9</v>
      </c>
      <c r="V13" s="64">
        <v>0</v>
      </c>
      <c r="W13" s="64">
        <v>1</v>
      </c>
      <c r="X13" s="64">
        <v>2</v>
      </c>
      <c r="Y13" s="64">
        <v>1</v>
      </c>
      <c r="Z13" s="64">
        <v>0</v>
      </c>
      <c r="AA13" s="64">
        <v>0</v>
      </c>
      <c r="AB13" s="64">
        <v>5</v>
      </c>
      <c r="AC13" s="64">
        <v>19</v>
      </c>
      <c r="AD13" s="64">
        <v>0</v>
      </c>
      <c r="AE13" s="64">
        <v>0</v>
      </c>
      <c r="AF13" s="64">
        <v>1</v>
      </c>
      <c r="AG13" s="64">
        <v>1</v>
      </c>
    </row>
    <row r="14" spans="1:33" s="38" customFormat="1" ht="24" customHeight="1">
      <c r="A14" s="36" t="s">
        <v>9</v>
      </c>
      <c r="B14" s="48"/>
      <c r="C14" s="48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6" t="s">
        <v>9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s="38" customFormat="1" ht="24" customHeight="1">
      <c r="A15" s="36" t="s">
        <v>62</v>
      </c>
      <c r="B15" s="48">
        <f>SUM(C15,AB15:AG15)</f>
        <v>5177</v>
      </c>
      <c r="C15" s="48">
        <f>SUM(D15:N15,P15:AA15)</f>
        <v>4303</v>
      </c>
      <c r="D15" s="64">
        <v>878</v>
      </c>
      <c r="E15" s="64">
        <v>131</v>
      </c>
      <c r="F15" s="64">
        <v>565</v>
      </c>
      <c r="G15" s="64">
        <v>125</v>
      </c>
      <c r="H15" s="64">
        <v>128</v>
      </c>
      <c r="I15" s="64">
        <v>377</v>
      </c>
      <c r="J15" s="64">
        <v>235</v>
      </c>
      <c r="K15" s="64">
        <v>95</v>
      </c>
      <c r="L15" s="64">
        <v>244</v>
      </c>
      <c r="M15" s="64">
        <v>58</v>
      </c>
      <c r="N15" s="64">
        <v>215</v>
      </c>
      <c r="O15" s="36" t="s">
        <v>63</v>
      </c>
      <c r="P15" s="64">
        <v>418</v>
      </c>
      <c r="Q15" s="64">
        <v>117</v>
      </c>
      <c r="R15" s="64">
        <v>23</v>
      </c>
      <c r="S15" s="64">
        <v>97</v>
      </c>
      <c r="T15" s="64">
        <v>15</v>
      </c>
      <c r="U15" s="64">
        <v>103</v>
      </c>
      <c r="V15" s="64">
        <v>60</v>
      </c>
      <c r="W15" s="64">
        <v>186</v>
      </c>
      <c r="X15" s="64">
        <v>68</v>
      </c>
      <c r="Y15" s="64">
        <v>109</v>
      </c>
      <c r="Z15" s="64">
        <v>44</v>
      </c>
      <c r="AA15" s="64">
        <v>12</v>
      </c>
      <c r="AB15" s="64">
        <v>267</v>
      </c>
      <c r="AC15" s="64">
        <v>605</v>
      </c>
      <c r="AD15" s="64">
        <v>2</v>
      </c>
      <c r="AE15" s="64">
        <v>0</v>
      </c>
      <c r="AF15" s="64">
        <v>0</v>
      </c>
      <c r="AG15" s="64">
        <v>0</v>
      </c>
    </row>
    <row r="16" spans="1:33" s="38" customFormat="1" ht="12" customHeight="1">
      <c r="A16" s="36" t="s">
        <v>64</v>
      </c>
      <c r="B16" s="48">
        <f>SUM(C16,AB16:AG16)</f>
        <v>245</v>
      </c>
      <c r="C16" s="48">
        <f>SUM(D16:N16,P16:AA16)</f>
        <v>207</v>
      </c>
      <c r="D16" s="64">
        <v>61</v>
      </c>
      <c r="E16" s="64">
        <v>0</v>
      </c>
      <c r="F16" s="64">
        <v>26</v>
      </c>
      <c r="G16" s="64">
        <v>11</v>
      </c>
      <c r="H16" s="64">
        <v>5</v>
      </c>
      <c r="I16" s="64">
        <v>9</v>
      </c>
      <c r="J16" s="64">
        <v>4</v>
      </c>
      <c r="K16" s="64">
        <v>8</v>
      </c>
      <c r="L16" s="64">
        <v>6</v>
      </c>
      <c r="M16" s="64">
        <v>6</v>
      </c>
      <c r="N16" s="64">
        <v>4</v>
      </c>
      <c r="O16" s="36" t="s">
        <v>64</v>
      </c>
      <c r="P16" s="64">
        <v>18</v>
      </c>
      <c r="Q16" s="64">
        <v>4</v>
      </c>
      <c r="R16" s="64">
        <v>1</v>
      </c>
      <c r="S16" s="64">
        <v>2</v>
      </c>
      <c r="T16" s="64">
        <v>2</v>
      </c>
      <c r="U16" s="64">
        <v>3</v>
      </c>
      <c r="V16" s="64">
        <v>3</v>
      </c>
      <c r="W16" s="64">
        <v>16</v>
      </c>
      <c r="X16" s="64">
        <v>2</v>
      </c>
      <c r="Y16" s="64">
        <v>12</v>
      </c>
      <c r="Z16" s="64">
        <v>4</v>
      </c>
      <c r="AA16" s="64">
        <v>0</v>
      </c>
      <c r="AB16" s="64">
        <v>12</v>
      </c>
      <c r="AC16" s="64">
        <v>26</v>
      </c>
      <c r="AD16" s="64">
        <v>0</v>
      </c>
      <c r="AE16" s="64">
        <v>0</v>
      </c>
      <c r="AF16" s="64">
        <v>0</v>
      </c>
      <c r="AG16" s="64">
        <v>0</v>
      </c>
    </row>
    <row r="17" spans="1:33" s="38" customFormat="1" ht="24" customHeight="1">
      <c r="A17" s="36" t="s">
        <v>10</v>
      </c>
      <c r="B17" s="48"/>
      <c r="C17" s="4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36" t="s">
        <v>10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38" customFormat="1" ht="24" customHeight="1">
      <c r="A18" s="36" t="s">
        <v>62</v>
      </c>
      <c r="B18" s="48">
        <f>SUM(C18,AB18:AG18)</f>
        <v>0</v>
      </c>
      <c r="C18" s="48">
        <f>SUM(D18:N18,P18:AA18)</f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36" t="s">
        <v>63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</row>
    <row r="19" spans="1:33" s="38" customFormat="1" ht="12" customHeight="1">
      <c r="A19" s="36" t="s">
        <v>64</v>
      </c>
      <c r="B19" s="48">
        <f>SUM(C19,AB19:AG19)</f>
        <v>0</v>
      </c>
      <c r="C19" s="48">
        <f>SUM(D19:N19,P19:AA19)</f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36" t="s">
        <v>64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</row>
    <row r="20" spans="1:33" s="38" customFormat="1" ht="24" customHeight="1">
      <c r="A20" s="36" t="s">
        <v>65</v>
      </c>
      <c r="B20" s="48"/>
      <c r="C20" s="4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36" t="s">
        <v>66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s="38" customFormat="1" ht="24" customHeight="1">
      <c r="A21" s="36" t="s">
        <v>62</v>
      </c>
      <c r="B21" s="48">
        <f>SUM(C21,AB21:AG21)</f>
        <v>8534</v>
      </c>
      <c r="C21" s="48">
        <f>SUM(D21:N21,P21:AA21)</f>
        <v>6976</v>
      </c>
      <c r="D21" s="64">
        <v>1132</v>
      </c>
      <c r="E21" s="64">
        <v>76</v>
      </c>
      <c r="F21" s="64">
        <v>2342</v>
      </c>
      <c r="G21" s="64">
        <v>446</v>
      </c>
      <c r="H21" s="64">
        <v>194</v>
      </c>
      <c r="I21" s="64">
        <v>450</v>
      </c>
      <c r="J21" s="64">
        <v>346</v>
      </c>
      <c r="K21" s="64">
        <v>107</v>
      </c>
      <c r="L21" s="64">
        <v>230</v>
      </c>
      <c r="M21" s="64">
        <v>183</v>
      </c>
      <c r="N21" s="64">
        <v>464</v>
      </c>
      <c r="O21" s="36" t="s">
        <v>63</v>
      </c>
      <c r="P21" s="64">
        <v>334</v>
      </c>
      <c r="Q21" s="64">
        <v>66</v>
      </c>
      <c r="R21" s="64">
        <v>8</v>
      </c>
      <c r="S21" s="64">
        <v>36</v>
      </c>
      <c r="T21" s="64">
        <v>7</v>
      </c>
      <c r="U21" s="64">
        <v>51</v>
      </c>
      <c r="V21" s="64">
        <v>59</v>
      </c>
      <c r="W21" s="64">
        <v>247</v>
      </c>
      <c r="X21" s="64">
        <v>24</v>
      </c>
      <c r="Y21" s="64">
        <v>155</v>
      </c>
      <c r="Z21" s="64">
        <v>18</v>
      </c>
      <c r="AA21" s="64">
        <v>1</v>
      </c>
      <c r="AB21" s="64">
        <v>202</v>
      </c>
      <c r="AC21" s="64">
        <v>244</v>
      </c>
      <c r="AD21" s="64">
        <v>257</v>
      </c>
      <c r="AE21" s="64">
        <v>361</v>
      </c>
      <c r="AF21" s="64">
        <v>157</v>
      </c>
      <c r="AG21" s="64">
        <v>337</v>
      </c>
    </row>
    <row r="22" spans="1:33" s="38" customFormat="1" ht="12" customHeight="1">
      <c r="A22" s="36" t="s">
        <v>64</v>
      </c>
      <c r="B22" s="48">
        <f>SUM(C22,AB22:AG22)</f>
        <v>273</v>
      </c>
      <c r="C22" s="48">
        <f>SUM(D22:N22,P22:AA22)</f>
        <v>227</v>
      </c>
      <c r="D22" s="64">
        <v>50</v>
      </c>
      <c r="E22" s="64">
        <v>0</v>
      </c>
      <c r="F22" s="64">
        <v>49</v>
      </c>
      <c r="G22" s="64">
        <v>28</v>
      </c>
      <c r="H22" s="64">
        <v>3</v>
      </c>
      <c r="I22" s="64">
        <v>16</v>
      </c>
      <c r="J22" s="64">
        <v>12</v>
      </c>
      <c r="K22" s="64">
        <v>2</v>
      </c>
      <c r="L22" s="64">
        <v>3</v>
      </c>
      <c r="M22" s="64">
        <v>4</v>
      </c>
      <c r="N22" s="64">
        <v>14</v>
      </c>
      <c r="O22" s="36" t="s">
        <v>64</v>
      </c>
      <c r="P22" s="64">
        <v>14</v>
      </c>
      <c r="Q22" s="64">
        <v>5</v>
      </c>
      <c r="R22" s="64">
        <v>0</v>
      </c>
      <c r="S22" s="64">
        <v>3</v>
      </c>
      <c r="T22" s="64">
        <v>0</v>
      </c>
      <c r="U22" s="64">
        <v>6</v>
      </c>
      <c r="V22" s="64">
        <v>1</v>
      </c>
      <c r="W22" s="64">
        <v>14</v>
      </c>
      <c r="X22" s="64">
        <v>0</v>
      </c>
      <c r="Y22" s="64">
        <v>3</v>
      </c>
      <c r="Z22" s="64">
        <v>0</v>
      </c>
      <c r="AA22" s="64">
        <v>0</v>
      </c>
      <c r="AB22" s="64">
        <v>16</v>
      </c>
      <c r="AC22" s="64">
        <v>4</v>
      </c>
      <c r="AD22" s="64">
        <v>5</v>
      </c>
      <c r="AE22" s="64">
        <v>8</v>
      </c>
      <c r="AF22" s="64">
        <v>8</v>
      </c>
      <c r="AG22" s="64">
        <v>5</v>
      </c>
    </row>
    <row r="23" spans="1:33" s="38" customFormat="1" ht="24" customHeight="1">
      <c r="A23" s="36" t="s">
        <v>67</v>
      </c>
      <c r="B23" s="48"/>
      <c r="C23" s="4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36" t="s">
        <v>67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s="38" customFormat="1" ht="24" customHeight="1">
      <c r="A24" s="36" t="s">
        <v>62</v>
      </c>
      <c r="B24" s="48">
        <f>SUM(C24,AB24:AG24)</f>
        <v>3</v>
      </c>
      <c r="C24" s="48">
        <f>SUM(D24:N24,P24:AA24)</f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36" t="s">
        <v>63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3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</row>
    <row r="25" spans="1:33" s="38" customFormat="1" ht="12" customHeight="1">
      <c r="A25" s="36" t="s">
        <v>64</v>
      </c>
      <c r="B25" s="48">
        <f>SUM(C25,AB25:AG25)</f>
        <v>1</v>
      </c>
      <c r="C25" s="48">
        <f>SUM(D25:N25,P25:AA25)</f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36" t="s">
        <v>64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1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</row>
    <row r="26" spans="1:33" s="38" customFormat="1" ht="24" customHeight="1">
      <c r="A26" s="36" t="s">
        <v>68</v>
      </c>
      <c r="B26" s="48"/>
      <c r="C26" s="48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6" t="s">
        <v>69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1:33" s="38" customFormat="1" ht="24" customHeight="1">
      <c r="A27" s="36" t="s">
        <v>62</v>
      </c>
      <c r="B27" s="48">
        <f>SUM(C27,AB27:AG27)</f>
        <v>650</v>
      </c>
      <c r="C27" s="48">
        <f>SUM(D27:N27,P27:AA27)</f>
        <v>427</v>
      </c>
      <c r="D27" s="64">
        <v>202</v>
      </c>
      <c r="E27" s="64">
        <v>0</v>
      </c>
      <c r="F27" s="64">
        <v>13</v>
      </c>
      <c r="G27" s="64">
        <v>0</v>
      </c>
      <c r="H27" s="64">
        <v>5</v>
      </c>
      <c r="I27" s="64">
        <v>26</v>
      </c>
      <c r="J27" s="64">
        <v>0</v>
      </c>
      <c r="K27" s="64">
        <v>1</v>
      </c>
      <c r="L27" s="64">
        <v>1</v>
      </c>
      <c r="M27" s="64">
        <v>0</v>
      </c>
      <c r="N27" s="64">
        <v>0</v>
      </c>
      <c r="O27" s="36" t="s">
        <v>63</v>
      </c>
      <c r="P27" s="64">
        <v>1</v>
      </c>
      <c r="Q27" s="64">
        <v>0</v>
      </c>
      <c r="R27" s="64">
        <v>0</v>
      </c>
      <c r="S27" s="64">
        <v>4</v>
      </c>
      <c r="T27" s="64">
        <v>0</v>
      </c>
      <c r="U27" s="64">
        <v>113</v>
      </c>
      <c r="V27" s="64">
        <v>6</v>
      </c>
      <c r="W27" s="64">
        <v>39</v>
      </c>
      <c r="X27" s="64">
        <v>2</v>
      </c>
      <c r="Y27" s="64">
        <v>13</v>
      </c>
      <c r="Z27" s="64">
        <v>0</v>
      </c>
      <c r="AA27" s="64">
        <v>1</v>
      </c>
      <c r="AB27" s="64">
        <v>130</v>
      </c>
      <c r="AC27" s="64">
        <v>93</v>
      </c>
      <c r="AD27" s="64">
        <v>0</v>
      </c>
      <c r="AE27" s="64">
        <v>0</v>
      </c>
      <c r="AF27" s="64">
        <v>0</v>
      </c>
      <c r="AG27" s="64">
        <v>0</v>
      </c>
    </row>
    <row r="28" spans="1:33" s="38" customFormat="1" ht="12" customHeight="1" thickBot="1">
      <c r="A28" s="42" t="s">
        <v>64</v>
      </c>
      <c r="B28" s="48">
        <f>SUM(C28,AB28:AG28)</f>
        <v>18</v>
      </c>
      <c r="C28" s="48">
        <f>SUM(D28:N28,P28:AA28)</f>
        <v>9</v>
      </c>
      <c r="D28" s="64">
        <v>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36" t="s">
        <v>64</v>
      </c>
      <c r="P28" s="64">
        <v>1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2</v>
      </c>
      <c r="X28" s="64">
        <v>0</v>
      </c>
      <c r="Y28" s="64">
        <v>0</v>
      </c>
      <c r="Z28" s="64">
        <v>0</v>
      </c>
      <c r="AA28" s="64">
        <v>0</v>
      </c>
      <c r="AB28" s="64">
        <v>9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</row>
    <row r="29" spans="1:33" s="38" customFormat="1" ht="23.25" customHeight="1">
      <c r="A29" s="92" t="s">
        <v>70</v>
      </c>
      <c r="B29" s="92"/>
      <c r="C29" s="92"/>
      <c r="D29" s="92"/>
      <c r="E29" s="92"/>
      <c r="F29" s="92"/>
      <c r="G29" s="9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="38" customFormat="1" ht="53.25" customHeight="1">
      <c r="A30" s="44"/>
    </row>
    <row r="31" spans="1:33" s="38" customFormat="1" ht="12" customHeight="1">
      <c r="A31" s="76" t="s">
        <v>341</v>
      </c>
      <c r="B31" s="77"/>
      <c r="C31" s="77"/>
      <c r="D31" s="77"/>
      <c r="E31" s="77"/>
      <c r="F31" s="77"/>
      <c r="G31" s="77"/>
      <c r="H31" s="76" t="s">
        <v>342</v>
      </c>
      <c r="I31" s="77"/>
      <c r="J31" s="77"/>
      <c r="K31" s="77"/>
      <c r="L31" s="77"/>
      <c r="M31" s="77"/>
      <c r="N31" s="77"/>
      <c r="O31" s="76" t="s">
        <v>343</v>
      </c>
      <c r="P31" s="77"/>
      <c r="Q31" s="77"/>
      <c r="R31" s="77"/>
      <c r="S31" s="77"/>
      <c r="T31" s="77"/>
      <c r="U31" s="77"/>
      <c r="V31" s="77"/>
      <c r="W31" s="76" t="s">
        <v>278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</sheetData>
  <mergeCells count="26">
    <mergeCell ref="A1:G1"/>
    <mergeCell ref="H1:N1"/>
    <mergeCell ref="O1:V1"/>
    <mergeCell ref="W1:AG1"/>
    <mergeCell ref="A2:G2"/>
    <mergeCell ref="H2:M2"/>
    <mergeCell ref="O2:V2"/>
    <mergeCell ref="W2:AD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31:AG31"/>
    <mergeCell ref="A29:G29"/>
    <mergeCell ref="A31:G31"/>
    <mergeCell ref="H31:N31"/>
    <mergeCell ref="O31:V31"/>
  </mergeCells>
  <dataValidations count="1">
    <dataValidation type="whole" allowBlank="1" showInputMessage="1" showErrorMessage="1" errorTitle="嘿嘿！你粉混喔" error="數字必須素整數而且不得小於 0 也應該不會大於 50000000 吧" sqref="D21:N22 D24:N25 D18:N19 D12:N13 D27:N28 D15:N16 P18:AG19 P21:AG22 P12:AG13 P27:AG28 P24:AG25 P15:AG16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875" style="46" customWidth="1"/>
    <col min="3" max="3" width="8.875" style="46" customWidth="1"/>
    <col min="4" max="4" width="9.25390625" style="46" customWidth="1"/>
    <col min="5" max="7" width="8.50390625" style="46" customWidth="1"/>
    <col min="8" max="8" width="8.125" style="46" customWidth="1"/>
    <col min="9" max="15" width="11.375" style="46" customWidth="1"/>
    <col min="16" max="16" width="18.625" style="46" customWidth="1"/>
    <col min="17" max="17" width="8.875" style="46" customWidth="1"/>
    <col min="18" max="19" width="8.75390625" style="46" customWidth="1"/>
    <col min="20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91" t="s">
        <v>71</v>
      </c>
      <c r="B1" s="91"/>
      <c r="C1" s="91"/>
      <c r="D1" s="91"/>
      <c r="E1" s="91"/>
      <c r="F1" s="91"/>
      <c r="G1" s="91"/>
      <c r="H1" s="91"/>
      <c r="I1" s="1" t="s">
        <v>72</v>
      </c>
      <c r="J1" s="1"/>
      <c r="K1" s="1"/>
      <c r="L1" s="1"/>
      <c r="M1" s="1"/>
      <c r="N1" s="1"/>
      <c r="O1" s="1"/>
      <c r="P1" s="91" t="s">
        <v>71</v>
      </c>
      <c r="Q1" s="91"/>
      <c r="R1" s="91"/>
      <c r="S1" s="91"/>
      <c r="T1" s="91"/>
      <c r="U1" s="91"/>
      <c r="V1" s="91"/>
      <c r="W1" s="91"/>
      <c r="X1" s="1" t="s">
        <v>73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9" customFormat="1" ht="12.75" customHeight="1" thickBot="1">
      <c r="A2" s="117" t="s">
        <v>15</v>
      </c>
      <c r="B2" s="117"/>
      <c r="C2" s="117"/>
      <c r="D2" s="117"/>
      <c r="E2" s="117"/>
      <c r="F2" s="117"/>
      <c r="G2" s="117"/>
      <c r="H2" s="117"/>
      <c r="I2" s="47" t="s">
        <v>292</v>
      </c>
      <c r="J2" s="47"/>
      <c r="K2" s="47"/>
      <c r="L2" s="47"/>
      <c r="M2" s="47"/>
      <c r="N2" s="47"/>
      <c r="O2" s="27" t="s">
        <v>0</v>
      </c>
      <c r="P2" s="117" t="s">
        <v>15</v>
      </c>
      <c r="Q2" s="117"/>
      <c r="R2" s="117"/>
      <c r="S2" s="117"/>
      <c r="T2" s="117"/>
      <c r="U2" s="117"/>
      <c r="V2" s="117"/>
      <c r="W2" s="117"/>
      <c r="X2" s="47" t="s">
        <v>292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101" t="s">
        <v>74</v>
      </c>
      <c r="B3" s="116" t="s">
        <v>75</v>
      </c>
      <c r="C3" s="97" t="s">
        <v>76</v>
      </c>
      <c r="D3" s="110" t="s">
        <v>19</v>
      </c>
      <c r="E3" s="104"/>
      <c r="F3" s="104"/>
      <c r="G3" s="104"/>
      <c r="H3" s="104"/>
      <c r="I3" s="31" t="s">
        <v>77</v>
      </c>
      <c r="J3" s="30"/>
      <c r="K3" s="30"/>
      <c r="L3" s="30"/>
      <c r="M3" s="30"/>
      <c r="N3" s="30"/>
      <c r="O3" s="30"/>
      <c r="P3" s="101" t="s">
        <v>78</v>
      </c>
      <c r="Q3" s="103" t="s">
        <v>79</v>
      </c>
      <c r="R3" s="104"/>
      <c r="S3" s="104"/>
      <c r="T3" s="104"/>
      <c r="U3" s="104"/>
      <c r="V3" s="104"/>
      <c r="W3" s="104"/>
      <c r="X3" s="106" t="s">
        <v>80</v>
      </c>
      <c r="Y3" s="107"/>
      <c r="Z3" s="107"/>
      <c r="AA3" s="107"/>
      <c r="AB3" s="108"/>
      <c r="AC3" s="78" t="s">
        <v>81</v>
      </c>
      <c r="AD3" s="78" t="s">
        <v>82</v>
      </c>
      <c r="AE3" s="97" t="s">
        <v>83</v>
      </c>
      <c r="AF3" s="97" t="s">
        <v>84</v>
      </c>
      <c r="AG3" s="99" t="s">
        <v>189</v>
      </c>
      <c r="AH3" s="99" t="s">
        <v>85</v>
      </c>
    </row>
    <row r="4" spans="1:34" s="32" customFormat="1" ht="48" customHeight="1" thickBot="1">
      <c r="A4" s="102"/>
      <c r="B4" s="109"/>
      <c r="C4" s="96"/>
      <c r="D4" s="33" t="s">
        <v>3</v>
      </c>
      <c r="E4" s="34" t="s">
        <v>86</v>
      </c>
      <c r="F4" s="34" t="s">
        <v>87</v>
      </c>
      <c r="G4" s="34" t="s">
        <v>88</v>
      </c>
      <c r="H4" s="34" t="s">
        <v>89</v>
      </c>
      <c r="I4" s="33" t="s">
        <v>90</v>
      </c>
      <c r="J4" s="34" t="s">
        <v>91</v>
      </c>
      <c r="K4" s="34" t="s">
        <v>92</v>
      </c>
      <c r="L4" s="34" t="s">
        <v>93</v>
      </c>
      <c r="M4" s="34" t="s">
        <v>94</v>
      </c>
      <c r="N4" s="34" t="s">
        <v>95</v>
      </c>
      <c r="O4" s="34" t="s">
        <v>96</v>
      </c>
      <c r="P4" s="102"/>
      <c r="Q4" s="33" t="s">
        <v>97</v>
      </c>
      <c r="R4" s="34" t="s">
        <v>98</v>
      </c>
      <c r="S4" s="34" t="s">
        <v>99</v>
      </c>
      <c r="T4" s="34" t="s">
        <v>100</v>
      </c>
      <c r="U4" s="34" t="s">
        <v>101</v>
      </c>
      <c r="V4" s="34" t="s">
        <v>102</v>
      </c>
      <c r="W4" s="34" t="s">
        <v>103</v>
      </c>
      <c r="X4" s="33" t="s">
        <v>104</v>
      </c>
      <c r="Y4" s="35" t="s">
        <v>105</v>
      </c>
      <c r="Z4" s="35" t="s">
        <v>106</v>
      </c>
      <c r="AA4" s="35" t="s">
        <v>107</v>
      </c>
      <c r="AB4" s="35" t="s">
        <v>108</v>
      </c>
      <c r="AC4" s="96"/>
      <c r="AD4" s="96"/>
      <c r="AE4" s="96"/>
      <c r="AF4" s="96"/>
      <c r="AG4" s="100"/>
      <c r="AH4" s="100"/>
    </row>
    <row r="5" spans="1:34" s="38" customFormat="1" ht="46.5" customHeight="1">
      <c r="A5" s="36" t="s">
        <v>109</v>
      </c>
      <c r="B5" s="48">
        <f>SUM(B7:B12)</f>
        <v>43097</v>
      </c>
      <c r="C5" s="49"/>
      <c r="D5" s="48">
        <f aca="true" t="shared" si="0" ref="D5:O5">SUM(D7:D12)</f>
        <v>35232</v>
      </c>
      <c r="E5" s="48">
        <f t="shared" si="0"/>
        <v>4417</v>
      </c>
      <c r="F5" s="48">
        <f t="shared" si="0"/>
        <v>919</v>
      </c>
      <c r="G5" s="48">
        <f t="shared" si="0"/>
        <v>6690</v>
      </c>
      <c r="H5" s="48">
        <f t="shared" si="0"/>
        <v>1145</v>
      </c>
      <c r="I5" s="48">
        <f t="shared" si="0"/>
        <v>909</v>
      </c>
      <c r="J5" s="48">
        <f t="shared" si="0"/>
        <v>3514</v>
      </c>
      <c r="K5" s="48">
        <f t="shared" si="0"/>
        <v>1785</v>
      </c>
      <c r="L5" s="48">
        <f t="shared" si="0"/>
        <v>550</v>
      </c>
      <c r="M5" s="48">
        <f t="shared" si="0"/>
        <v>1382</v>
      </c>
      <c r="N5" s="48">
        <f t="shared" si="0"/>
        <v>740</v>
      </c>
      <c r="O5" s="48">
        <f t="shared" si="0"/>
        <v>3340</v>
      </c>
      <c r="P5" s="36" t="s">
        <v>109</v>
      </c>
      <c r="Q5" s="48">
        <f aca="true" t="shared" si="1" ref="Q5:AH5">SUM(Q7:Q12)</f>
        <v>4545</v>
      </c>
      <c r="R5" s="48">
        <f t="shared" si="1"/>
        <v>952</v>
      </c>
      <c r="S5" s="48">
        <f t="shared" si="1"/>
        <v>115</v>
      </c>
      <c r="T5" s="48">
        <f t="shared" si="1"/>
        <v>730</v>
      </c>
      <c r="U5" s="48">
        <f t="shared" si="1"/>
        <v>63</v>
      </c>
      <c r="V5" s="48">
        <f t="shared" si="1"/>
        <v>544</v>
      </c>
      <c r="W5" s="48">
        <f t="shared" si="1"/>
        <v>352</v>
      </c>
      <c r="X5" s="48">
        <f t="shared" si="1"/>
        <v>1193</v>
      </c>
      <c r="Y5" s="48">
        <f t="shared" si="1"/>
        <v>250</v>
      </c>
      <c r="Z5" s="48">
        <f t="shared" si="1"/>
        <v>966</v>
      </c>
      <c r="AA5" s="48">
        <f t="shared" si="1"/>
        <v>105</v>
      </c>
      <c r="AB5" s="48">
        <f t="shared" si="1"/>
        <v>26</v>
      </c>
      <c r="AC5" s="48">
        <f t="shared" si="1"/>
        <v>1747</v>
      </c>
      <c r="AD5" s="48">
        <f t="shared" si="1"/>
        <v>4313</v>
      </c>
      <c r="AE5" s="48">
        <f t="shared" si="1"/>
        <v>393</v>
      </c>
      <c r="AF5" s="48">
        <f t="shared" si="1"/>
        <v>426</v>
      </c>
      <c r="AG5" s="48">
        <f>SUM(AG7:AG12)</f>
        <v>398</v>
      </c>
      <c r="AH5" s="48">
        <f t="shared" si="1"/>
        <v>588</v>
      </c>
    </row>
    <row r="6" spans="1:34" s="38" customFormat="1" ht="46.5" customHeight="1">
      <c r="A6" s="36" t="s">
        <v>110</v>
      </c>
      <c r="B6" s="37"/>
      <c r="C6" s="21">
        <f>SUM(C7:C12)</f>
        <v>99.99999999999999</v>
      </c>
      <c r="D6" s="21">
        <f>IF(D5&gt;$B$5,999,IF($B$5=0,0,D5/$B$5*100))</f>
        <v>81.75046987029259</v>
      </c>
      <c r="E6" s="21">
        <f aca="true" t="shared" si="2" ref="E6:O6">IF(E5&gt;$B$5,999,IF($B$5=0,0,E5/$B$5*100))</f>
        <v>10.24897324639766</v>
      </c>
      <c r="F6" s="21">
        <f t="shared" si="2"/>
        <v>2.132399006891431</v>
      </c>
      <c r="G6" s="21">
        <f t="shared" si="2"/>
        <v>15.523122259089961</v>
      </c>
      <c r="H6" s="21">
        <f t="shared" si="2"/>
        <v>2.656797456899552</v>
      </c>
      <c r="I6" s="21">
        <f t="shared" si="2"/>
        <v>2.1091955356521335</v>
      </c>
      <c r="J6" s="21">
        <f t="shared" si="2"/>
        <v>8.153699793489105</v>
      </c>
      <c r="K6" s="21">
        <f t="shared" si="2"/>
        <v>4.141819616214586</v>
      </c>
      <c r="L6" s="21">
        <f t="shared" si="2"/>
        <v>1.2761909181613569</v>
      </c>
      <c r="M6" s="21">
        <f t="shared" si="2"/>
        <v>3.2067197252709003</v>
      </c>
      <c r="N6" s="21">
        <f t="shared" si="2"/>
        <v>1.7170568717080077</v>
      </c>
      <c r="O6" s="21">
        <f t="shared" si="2"/>
        <v>7.74995939392533</v>
      </c>
      <c r="P6" s="36" t="s">
        <v>110</v>
      </c>
      <c r="Q6" s="21">
        <f aca="true" t="shared" si="3" ref="Q6:AH6">IF(Q5&gt;$B$5,999,IF($B$5=0,0,Q5/$B$5*100))</f>
        <v>10.545977678260668</v>
      </c>
      <c r="R6" s="21">
        <f t="shared" si="3"/>
        <v>2.2089704619811124</v>
      </c>
      <c r="S6" s="21">
        <f t="shared" si="3"/>
        <v>0.2668399192519201</v>
      </c>
      <c r="T6" s="21">
        <f t="shared" si="3"/>
        <v>1.69385340046871</v>
      </c>
      <c r="U6" s="21">
        <f t="shared" si="3"/>
        <v>0.1461818688075736</v>
      </c>
      <c r="V6" s="21">
        <f t="shared" si="3"/>
        <v>1.2622688354177785</v>
      </c>
      <c r="W6" s="21">
        <f t="shared" si="3"/>
        <v>0.8167621876232684</v>
      </c>
      <c r="X6" s="21">
        <f t="shared" si="3"/>
        <v>2.7681741188481794</v>
      </c>
      <c r="Y6" s="21">
        <f t="shared" si="3"/>
        <v>0.5800867809824349</v>
      </c>
      <c r="Z6" s="21">
        <f t="shared" si="3"/>
        <v>2.2414553217161286</v>
      </c>
      <c r="AA6" s="21">
        <f t="shared" si="3"/>
        <v>0.2436364480126227</v>
      </c>
      <c r="AB6" s="21">
        <f t="shared" si="3"/>
        <v>0.06032902522217323</v>
      </c>
      <c r="AC6" s="21">
        <f t="shared" si="3"/>
        <v>4.053646425505256</v>
      </c>
      <c r="AD6" s="21">
        <f t="shared" si="3"/>
        <v>10.007657145508968</v>
      </c>
      <c r="AE6" s="21">
        <f t="shared" si="3"/>
        <v>0.9118964197043878</v>
      </c>
      <c r="AF6" s="21">
        <f t="shared" si="3"/>
        <v>0.9884678747940692</v>
      </c>
      <c r="AG6" s="21">
        <f t="shared" si="3"/>
        <v>0.9234981553240365</v>
      </c>
      <c r="AH6" s="21">
        <f t="shared" si="3"/>
        <v>1.364364108870687</v>
      </c>
    </row>
    <row r="7" spans="1:34" s="38" customFormat="1" ht="49.5" customHeight="1">
      <c r="A7" s="36" t="s">
        <v>111</v>
      </c>
      <c r="B7" s="48">
        <f aca="true" t="shared" si="4" ref="B7:B12">SUM(D7,AC7:AH7)</f>
        <v>24356</v>
      </c>
      <c r="C7" s="21">
        <f aca="true" t="shared" si="5" ref="C7:C12">B7/$B$5*100</f>
        <v>56.51437455043274</v>
      </c>
      <c r="D7" s="48">
        <f aca="true" t="shared" si="6" ref="D7:D12">SUM(E7:O7,Q7:AB7)</f>
        <v>20629</v>
      </c>
      <c r="E7" s="48">
        <v>1703</v>
      </c>
      <c r="F7" s="48">
        <v>572</v>
      </c>
      <c r="G7" s="48">
        <v>3471</v>
      </c>
      <c r="H7" s="48">
        <v>495</v>
      </c>
      <c r="I7" s="48">
        <v>484</v>
      </c>
      <c r="J7" s="48">
        <v>2414</v>
      </c>
      <c r="K7" s="48">
        <v>954</v>
      </c>
      <c r="L7" s="48">
        <v>298</v>
      </c>
      <c r="M7" s="48">
        <v>823</v>
      </c>
      <c r="N7" s="48">
        <v>400</v>
      </c>
      <c r="O7" s="48">
        <v>2494</v>
      </c>
      <c r="P7" s="36" t="s">
        <v>111</v>
      </c>
      <c r="Q7" s="48">
        <v>3467</v>
      </c>
      <c r="R7" s="48">
        <v>690</v>
      </c>
      <c r="S7" s="48">
        <v>57</v>
      </c>
      <c r="T7" s="48">
        <v>539</v>
      </c>
      <c r="U7" s="48">
        <v>32</v>
      </c>
      <c r="V7" s="48">
        <v>292</v>
      </c>
      <c r="W7" s="48">
        <v>113</v>
      </c>
      <c r="X7" s="48">
        <v>608</v>
      </c>
      <c r="Y7" s="48">
        <v>83</v>
      </c>
      <c r="Z7" s="48">
        <v>610</v>
      </c>
      <c r="AA7" s="48">
        <v>12</v>
      </c>
      <c r="AB7" s="48">
        <v>18</v>
      </c>
      <c r="AC7" s="48">
        <v>262</v>
      </c>
      <c r="AD7" s="48">
        <v>2884</v>
      </c>
      <c r="AE7" s="48">
        <v>115</v>
      </c>
      <c r="AF7" s="48">
        <v>32</v>
      </c>
      <c r="AG7" s="48">
        <v>213</v>
      </c>
      <c r="AH7" s="48">
        <v>221</v>
      </c>
    </row>
    <row r="8" spans="1:34" s="38" customFormat="1" ht="49.5" customHeight="1">
      <c r="A8" s="36" t="s">
        <v>112</v>
      </c>
      <c r="B8" s="48">
        <f t="shared" si="4"/>
        <v>8947</v>
      </c>
      <c r="C8" s="21">
        <f t="shared" si="5"/>
        <v>20.760145717799382</v>
      </c>
      <c r="D8" s="48">
        <f t="shared" si="6"/>
        <v>6870</v>
      </c>
      <c r="E8" s="48">
        <v>1289</v>
      </c>
      <c r="F8" s="48">
        <v>266</v>
      </c>
      <c r="G8" s="48">
        <v>741</v>
      </c>
      <c r="H8" s="48">
        <v>180</v>
      </c>
      <c r="I8" s="48">
        <v>212</v>
      </c>
      <c r="J8" s="48">
        <v>583</v>
      </c>
      <c r="K8" s="48">
        <v>466</v>
      </c>
      <c r="L8" s="48">
        <v>143</v>
      </c>
      <c r="M8" s="48">
        <v>311</v>
      </c>
      <c r="N8" s="48">
        <v>153</v>
      </c>
      <c r="O8" s="48">
        <v>355</v>
      </c>
      <c r="P8" s="36" t="s">
        <v>112</v>
      </c>
      <c r="Q8" s="48">
        <v>735</v>
      </c>
      <c r="R8" s="48">
        <v>184</v>
      </c>
      <c r="S8" s="48">
        <v>49</v>
      </c>
      <c r="T8" s="48">
        <v>151</v>
      </c>
      <c r="U8" s="48">
        <v>24</v>
      </c>
      <c r="V8" s="48">
        <v>170</v>
      </c>
      <c r="W8" s="48">
        <v>154</v>
      </c>
      <c r="X8" s="48">
        <v>304</v>
      </c>
      <c r="Y8" s="48">
        <v>141</v>
      </c>
      <c r="Z8" s="48">
        <v>177</v>
      </c>
      <c r="AA8" s="48">
        <v>75</v>
      </c>
      <c r="AB8" s="48">
        <v>7</v>
      </c>
      <c r="AC8" s="48">
        <v>1004</v>
      </c>
      <c r="AD8" s="48">
        <v>1067</v>
      </c>
      <c r="AE8" s="48">
        <v>5</v>
      </c>
      <c r="AF8" s="48">
        <v>0</v>
      </c>
      <c r="AG8" s="48">
        <v>0</v>
      </c>
      <c r="AH8" s="48">
        <v>1</v>
      </c>
    </row>
    <row r="9" spans="1:34" s="38" customFormat="1" ht="49.5" customHeight="1">
      <c r="A9" s="36" t="s">
        <v>113</v>
      </c>
      <c r="B9" s="48">
        <f t="shared" si="4"/>
        <v>2</v>
      </c>
      <c r="C9" s="21">
        <f t="shared" si="5"/>
        <v>0.004640694247859479</v>
      </c>
      <c r="D9" s="48">
        <f t="shared" si="6"/>
        <v>2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36" t="s">
        <v>113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2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9.5" customHeight="1">
      <c r="A10" s="36" t="s">
        <v>114</v>
      </c>
      <c r="B10" s="48">
        <f t="shared" si="4"/>
        <v>9077</v>
      </c>
      <c r="C10" s="21">
        <f t="shared" si="5"/>
        <v>21.06179084391025</v>
      </c>
      <c r="D10" s="48">
        <f t="shared" si="6"/>
        <v>7376</v>
      </c>
      <c r="E10" s="48">
        <v>1216</v>
      </c>
      <c r="F10" s="48">
        <v>81</v>
      </c>
      <c r="G10" s="48">
        <v>2458</v>
      </c>
      <c r="H10" s="48">
        <v>465</v>
      </c>
      <c r="I10" s="48">
        <v>205</v>
      </c>
      <c r="J10" s="48">
        <v>493</v>
      </c>
      <c r="K10" s="48">
        <v>364</v>
      </c>
      <c r="L10" s="48">
        <v>108</v>
      </c>
      <c r="M10" s="48">
        <v>247</v>
      </c>
      <c r="N10" s="48">
        <v>184</v>
      </c>
      <c r="O10" s="48">
        <v>490</v>
      </c>
      <c r="P10" s="36" t="s">
        <v>114</v>
      </c>
      <c r="Q10" s="48">
        <v>342</v>
      </c>
      <c r="R10" s="48">
        <v>78</v>
      </c>
      <c r="S10" s="48">
        <v>9</v>
      </c>
      <c r="T10" s="48">
        <v>35</v>
      </c>
      <c r="U10" s="48">
        <v>7</v>
      </c>
      <c r="V10" s="48">
        <v>66</v>
      </c>
      <c r="W10" s="48">
        <v>61</v>
      </c>
      <c r="X10" s="48">
        <v>254</v>
      </c>
      <c r="Y10" s="48">
        <v>24</v>
      </c>
      <c r="Z10" s="48">
        <v>170</v>
      </c>
      <c r="AA10" s="48">
        <v>18</v>
      </c>
      <c r="AB10" s="48">
        <v>1</v>
      </c>
      <c r="AC10" s="48">
        <v>226</v>
      </c>
      <c r="AD10" s="48">
        <v>257</v>
      </c>
      <c r="AE10" s="48">
        <v>273</v>
      </c>
      <c r="AF10" s="48">
        <v>394</v>
      </c>
      <c r="AG10" s="48">
        <v>185</v>
      </c>
      <c r="AH10" s="48">
        <v>366</v>
      </c>
    </row>
    <row r="11" spans="1:34" s="38" customFormat="1" ht="49.5" customHeight="1">
      <c r="A11" s="36" t="s">
        <v>115</v>
      </c>
      <c r="B11" s="48">
        <f t="shared" si="4"/>
        <v>18</v>
      </c>
      <c r="C11" s="21">
        <f t="shared" si="5"/>
        <v>0.04176624823073532</v>
      </c>
      <c r="D11" s="48">
        <f t="shared" si="6"/>
        <v>1</v>
      </c>
      <c r="E11" s="48">
        <v>1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36" t="s">
        <v>115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17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9.5" customHeight="1" thickBot="1">
      <c r="A12" s="36" t="s">
        <v>116</v>
      </c>
      <c r="B12" s="48">
        <f t="shared" si="4"/>
        <v>697</v>
      </c>
      <c r="C12" s="21">
        <f t="shared" si="5"/>
        <v>1.6172819453790288</v>
      </c>
      <c r="D12" s="48">
        <f t="shared" si="6"/>
        <v>354</v>
      </c>
      <c r="E12" s="48">
        <v>208</v>
      </c>
      <c r="F12" s="48">
        <v>0</v>
      </c>
      <c r="G12" s="48">
        <v>20</v>
      </c>
      <c r="H12" s="48">
        <v>5</v>
      </c>
      <c r="I12" s="48">
        <v>8</v>
      </c>
      <c r="J12" s="48">
        <v>24</v>
      </c>
      <c r="K12" s="48">
        <v>1</v>
      </c>
      <c r="L12" s="48">
        <v>1</v>
      </c>
      <c r="M12" s="48">
        <v>1</v>
      </c>
      <c r="N12" s="48">
        <v>3</v>
      </c>
      <c r="O12" s="48">
        <v>1</v>
      </c>
      <c r="P12" s="36" t="s">
        <v>116</v>
      </c>
      <c r="Q12" s="48">
        <v>1</v>
      </c>
      <c r="R12" s="48">
        <v>0</v>
      </c>
      <c r="S12" s="48">
        <v>0</v>
      </c>
      <c r="T12" s="48">
        <v>5</v>
      </c>
      <c r="U12" s="48">
        <v>0</v>
      </c>
      <c r="V12" s="48">
        <v>16</v>
      </c>
      <c r="W12" s="48">
        <v>24</v>
      </c>
      <c r="X12" s="48">
        <v>25</v>
      </c>
      <c r="Y12" s="48">
        <v>2</v>
      </c>
      <c r="Z12" s="48">
        <v>9</v>
      </c>
      <c r="AA12" s="48">
        <v>0</v>
      </c>
      <c r="AB12" s="48">
        <v>0</v>
      </c>
      <c r="AC12" s="48">
        <v>238</v>
      </c>
      <c r="AD12" s="48">
        <v>105</v>
      </c>
      <c r="AE12" s="48">
        <v>0</v>
      </c>
      <c r="AF12" s="48">
        <v>0</v>
      </c>
      <c r="AG12" s="48">
        <v>0</v>
      </c>
      <c r="AH12" s="48">
        <v>0</v>
      </c>
    </row>
    <row r="13" spans="1:34" s="29" customFormat="1" ht="22.5" customHeight="1">
      <c r="A13" s="115" t="s">
        <v>117</v>
      </c>
      <c r="B13" s="115"/>
      <c r="C13" s="115"/>
      <c r="D13" s="115"/>
      <c r="E13" s="115"/>
      <c r="F13" s="115"/>
      <c r="G13" s="115"/>
      <c r="H13" s="115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="38" customFormat="1" ht="144" customHeight="1">
      <c r="A14" s="38" t="s">
        <v>118</v>
      </c>
    </row>
    <row r="15" spans="1:34" s="38" customFormat="1" ht="11.25" customHeight="1">
      <c r="A15" s="76" t="s">
        <v>344</v>
      </c>
      <c r="B15" s="77"/>
      <c r="C15" s="77"/>
      <c r="D15" s="77"/>
      <c r="E15" s="77"/>
      <c r="F15" s="77"/>
      <c r="G15" s="77"/>
      <c r="H15" s="77"/>
      <c r="I15" s="77" t="s">
        <v>345</v>
      </c>
      <c r="J15" s="77"/>
      <c r="K15" s="77"/>
      <c r="L15" s="77"/>
      <c r="M15" s="77"/>
      <c r="N15" s="77"/>
      <c r="O15" s="77"/>
      <c r="P15" s="77" t="s">
        <v>346</v>
      </c>
      <c r="Q15" s="77"/>
      <c r="R15" s="77"/>
      <c r="S15" s="77"/>
      <c r="T15" s="77"/>
      <c r="U15" s="77"/>
      <c r="V15" s="77"/>
      <c r="W15" s="77"/>
      <c r="X15" s="77" t="s">
        <v>347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</sheetData>
  <mergeCells count="22">
    <mergeCell ref="A1:H1"/>
    <mergeCell ref="P1:W1"/>
    <mergeCell ref="A2:H2"/>
    <mergeCell ref="P2:W2"/>
    <mergeCell ref="A3:A4"/>
    <mergeCell ref="B3:B4"/>
    <mergeCell ref="C3:C4"/>
    <mergeCell ref="D3:H3"/>
    <mergeCell ref="P3:P4"/>
    <mergeCell ref="Q3:W3"/>
    <mergeCell ref="X3:AB3"/>
    <mergeCell ref="AC3:AC4"/>
    <mergeCell ref="AD3:AD4"/>
    <mergeCell ref="AE3:AE4"/>
    <mergeCell ref="AF3:AF4"/>
    <mergeCell ref="AH3:AH4"/>
    <mergeCell ref="AG3:AG4"/>
    <mergeCell ref="X15:AH15"/>
    <mergeCell ref="A13:H13"/>
    <mergeCell ref="A15:H15"/>
    <mergeCell ref="I15:O15"/>
    <mergeCell ref="P15:W15"/>
  </mergeCells>
  <dataValidations count="1">
    <dataValidation type="whole" allowBlank="1" showInputMessage="1" showErrorMessage="1" errorTitle="嘿嘿！你粉混喔" error="數字必須素整數而且不得小於 0 也應該不會大於 50000000 吧" sqref="E7:O12 Q7:AH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9.375" style="25" customWidth="1"/>
    <col min="4" max="8" width="8.625" style="25" customWidth="1"/>
    <col min="9" max="9" width="8.25390625" style="25" customWidth="1"/>
    <col min="10" max="10" width="8.125" style="25" customWidth="1"/>
    <col min="11" max="11" width="8.375" style="25" customWidth="1"/>
    <col min="12" max="14" width="8.25390625" style="25" customWidth="1"/>
    <col min="15" max="17" width="8.125" style="25" customWidth="1"/>
    <col min="18" max="18" width="8.25390625" style="25" customWidth="1"/>
    <col min="19" max="19" width="18.625" style="24" customWidth="1"/>
    <col min="20" max="20" width="11.625" style="25" customWidth="1"/>
    <col min="21" max="25" width="10.125" style="25" customWidth="1"/>
    <col min="26" max="27" width="8.125" style="25" customWidth="1"/>
    <col min="28" max="33" width="8.25390625" style="25" customWidth="1"/>
    <col min="34" max="34" width="8.125" style="25" customWidth="1"/>
    <col min="35" max="35" width="8.25390625" style="25" customWidth="1"/>
    <col min="36" max="36" width="18.625" style="25" customWidth="1"/>
    <col min="37" max="37" width="11.25390625" style="25" customWidth="1"/>
    <col min="38" max="38" width="10.625" style="25" customWidth="1"/>
    <col min="39" max="42" width="10.125" style="25" customWidth="1"/>
    <col min="43" max="44" width="8.125" style="25" customWidth="1"/>
    <col min="45" max="50" width="8.25390625" style="25" customWidth="1"/>
    <col min="51" max="52" width="8.125" style="25" customWidth="1"/>
    <col min="53" max="53" width="18.625" style="25" customWidth="1"/>
    <col min="54" max="59" width="10.25390625" style="25" customWidth="1"/>
    <col min="60" max="69" width="8.25390625" style="25" customWidth="1"/>
    <col min="70" max="16384" width="9.00390625" style="25" customWidth="1"/>
  </cols>
  <sheetData>
    <row r="1" spans="1:69" s="2" customFormat="1" ht="45" customHeight="1">
      <c r="A1" s="91" t="s">
        <v>252</v>
      </c>
      <c r="B1" s="91"/>
      <c r="C1" s="91"/>
      <c r="D1" s="91"/>
      <c r="E1" s="91"/>
      <c r="F1" s="91"/>
      <c r="G1" s="91"/>
      <c r="H1" s="91"/>
      <c r="I1" s="72" t="s">
        <v>190</v>
      </c>
      <c r="J1" s="72"/>
      <c r="K1" s="72"/>
      <c r="L1" s="72"/>
      <c r="M1" s="72"/>
      <c r="N1" s="1"/>
      <c r="O1" s="1"/>
      <c r="P1" s="1"/>
      <c r="Q1" s="1"/>
      <c r="R1" s="1"/>
      <c r="S1" s="91" t="s">
        <v>252</v>
      </c>
      <c r="T1" s="91"/>
      <c r="U1" s="91"/>
      <c r="V1" s="91"/>
      <c r="W1" s="91"/>
      <c r="X1" s="91"/>
      <c r="Y1" s="91"/>
      <c r="Z1" s="72" t="s">
        <v>248</v>
      </c>
      <c r="AA1" s="72"/>
      <c r="AB1" s="72"/>
      <c r="AC1" s="72"/>
      <c r="AD1" s="72"/>
      <c r="AE1" s="1"/>
      <c r="AF1" s="1"/>
      <c r="AG1" s="1"/>
      <c r="AH1" s="1"/>
      <c r="AI1" s="1"/>
      <c r="AJ1" s="91" t="s">
        <v>253</v>
      </c>
      <c r="AK1" s="91"/>
      <c r="AL1" s="91"/>
      <c r="AM1" s="91"/>
      <c r="AN1" s="91"/>
      <c r="AO1" s="91"/>
      <c r="AP1" s="91"/>
      <c r="AQ1" s="72" t="s">
        <v>249</v>
      </c>
      <c r="AR1" s="72"/>
      <c r="AS1" s="72"/>
      <c r="AT1" s="72"/>
      <c r="AU1" s="72"/>
      <c r="AV1" s="72"/>
      <c r="AW1" s="72"/>
      <c r="AX1" s="72"/>
      <c r="AY1" s="72"/>
      <c r="AZ1" s="72"/>
      <c r="BA1" s="91" t="s">
        <v>244</v>
      </c>
      <c r="BB1" s="91"/>
      <c r="BC1" s="91"/>
      <c r="BD1" s="91"/>
      <c r="BE1" s="91"/>
      <c r="BF1" s="91"/>
      <c r="BG1" s="91"/>
      <c r="BH1" s="72" t="s">
        <v>254</v>
      </c>
      <c r="BI1" s="72"/>
      <c r="BJ1" s="72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61"/>
      <c r="C2" s="61"/>
      <c r="D2" s="61"/>
      <c r="E2" s="61"/>
      <c r="F2" s="61"/>
      <c r="G2" s="61"/>
      <c r="H2" s="61" t="s">
        <v>255</v>
      </c>
      <c r="I2" s="3" t="s">
        <v>292</v>
      </c>
      <c r="J2" s="61"/>
      <c r="L2" s="4"/>
      <c r="M2" s="4"/>
      <c r="N2" s="4"/>
      <c r="O2" s="4"/>
      <c r="P2" s="4"/>
      <c r="Q2" s="4"/>
      <c r="R2" s="6" t="s">
        <v>0</v>
      </c>
      <c r="T2" s="61"/>
      <c r="U2" s="61"/>
      <c r="V2" s="61"/>
      <c r="W2" s="61"/>
      <c r="X2" s="61"/>
      <c r="Y2" s="61" t="s">
        <v>255</v>
      </c>
      <c r="Z2" s="3" t="s">
        <v>292</v>
      </c>
      <c r="AA2" s="61"/>
      <c r="AC2" s="4"/>
      <c r="AD2" s="4"/>
      <c r="AE2" s="4"/>
      <c r="AF2" s="4"/>
      <c r="AG2" s="4"/>
      <c r="AH2" s="4"/>
      <c r="AI2" s="6" t="s">
        <v>0</v>
      </c>
      <c r="AJ2" s="120" t="s">
        <v>15</v>
      </c>
      <c r="AK2" s="120"/>
      <c r="AL2" s="120"/>
      <c r="AM2" s="120"/>
      <c r="AN2" s="120"/>
      <c r="AO2" s="120"/>
      <c r="AP2" s="120"/>
      <c r="AQ2" s="118" t="s">
        <v>292</v>
      </c>
      <c r="AR2" s="118"/>
      <c r="AS2" s="118"/>
      <c r="AT2" s="62"/>
      <c r="AU2" s="62"/>
      <c r="AV2" s="62"/>
      <c r="AW2" s="62"/>
      <c r="AX2" s="62"/>
      <c r="AY2" s="62"/>
      <c r="AZ2" s="62"/>
      <c r="BA2" s="3"/>
      <c r="BC2" s="4"/>
      <c r="BD2" s="4"/>
      <c r="BG2" s="6" t="s">
        <v>255</v>
      </c>
      <c r="BH2" s="4" t="s">
        <v>292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79" t="s">
        <v>1</v>
      </c>
      <c r="B3" s="89" t="s">
        <v>2</v>
      </c>
      <c r="C3" s="83" t="s">
        <v>256</v>
      </c>
      <c r="D3" s="82"/>
      <c r="E3" s="82"/>
      <c r="F3" s="82"/>
      <c r="G3" s="82"/>
      <c r="H3" s="82"/>
      <c r="I3" s="82"/>
      <c r="J3" s="89"/>
      <c r="K3" s="82" t="s">
        <v>279</v>
      </c>
      <c r="L3" s="94"/>
      <c r="M3" s="94"/>
      <c r="N3" s="94"/>
      <c r="O3" s="94"/>
      <c r="P3" s="94"/>
      <c r="Q3" s="94"/>
      <c r="R3" s="95"/>
      <c r="S3" s="79" t="s">
        <v>1</v>
      </c>
      <c r="T3" s="83" t="s">
        <v>280</v>
      </c>
      <c r="U3" s="82"/>
      <c r="V3" s="82"/>
      <c r="W3" s="82"/>
      <c r="X3" s="82"/>
      <c r="Y3" s="82"/>
      <c r="Z3" s="82"/>
      <c r="AA3" s="89"/>
      <c r="AB3" s="82" t="s">
        <v>257</v>
      </c>
      <c r="AC3" s="94"/>
      <c r="AD3" s="94"/>
      <c r="AE3" s="94"/>
      <c r="AF3" s="94"/>
      <c r="AG3" s="94"/>
      <c r="AH3" s="94"/>
      <c r="AI3" s="95"/>
      <c r="AJ3" s="79" t="s">
        <v>1</v>
      </c>
      <c r="AK3" s="81" t="s">
        <v>258</v>
      </c>
      <c r="AL3" s="70"/>
      <c r="AM3" s="70"/>
      <c r="AN3" s="70"/>
      <c r="AO3" s="70"/>
      <c r="AP3" s="70"/>
      <c r="AQ3" s="70"/>
      <c r="AR3" s="71"/>
      <c r="AS3" s="82" t="s">
        <v>259</v>
      </c>
      <c r="AT3" s="94"/>
      <c r="AU3" s="94"/>
      <c r="AV3" s="94"/>
      <c r="AW3" s="94"/>
      <c r="AX3" s="94"/>
      <c r="AY3" s="94"/>
      <c r="AZ3" s="95"/>
      <c r="BA3" s="79" t="s">
        <v>1</v>
      </c>
      <c r="BB3" s="82" t="s">
        <v>250</v>
      </c>
      <c r="BC3" s="94"/>
      <c r="BD3" s="94"/>
      <c r="BE3" s="94"/>
      <c r="BF3" s="94"/>
      <c r="BG3" s="94"/>
      <c r="BH3" s="94"/>
      <c r="BI3" s="95"/>
      <c r="BJ3" s="82" t="s">
        <v>260</v>
      </c>
      <c r="BK3" s="94"/>
      <c r="BL3" s="94"/>
      <c r="BM3" s="94"/>
      <c r="BN3" s="94"/>
      <c r="BO3" s="94"/>
      <c r="BP3" s="94"/>
      <c r="BQ3" s="94"/>
    </row>
    <row r="4" spans="1:69" s="10" customFormat="1" ht="48" customHeight="1" thickBot="1">
      <c r="A4" s="80"/>
      <c r="B4" s="93"/>
      <c r="C4" s="12" t="s">
        <v>3</v>
      </c>
      <c r="D4" s="12" t="s">
        <v>261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262</v>
      </c>
      <c r="J4" s="13" t="s">
        <v>263</v>
      </c>
      <c r="K4" s="11" t="s">
        <v>3</v>
      </c>
      <c r="L4" s="15" t="s">
        <v>264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262</v>
      </c>
      <c r="R4" s="13" t="s">
        <v>265</v>
      </c>
      <c r="S4" s="80"/>
      <c r="T4" s="12" t="s">
        <v>3</v>
      </c>
      <c r="U4" s="12" t="s">
        <v>261</v>
      </c>
      <c r="V4" s="12" t="s">
        <v>4</v>
      </c>
      <c r="W4" s="12" t="s">
        <v>5</v>
      </c>
      <c r="X4" s="13" t="s">
        <v>6</v>
      </c>
      <c r="Y4" s="13" t="s">
        <v>7</v>
      </c>
      <c r="Z4" s="14" t="s">
        <v>262</v>
      </c>
      <c r="AA4" s="13" t="s">
        <v>263</v>
      </c>
      <c r="AB4" s="11" t="s">
        <v>3</v>
      </c>
      <c r="AC4" s="15" t="s">
        <v>264</v>
      </c>
      <c r="AD4" s="15" t="s">
        <v>4</v>
      </c>
      <c r="AE4" s="15" t="s">
        <v>5</v>
      </c>
      <c r="AF4" s="16" t="s">
        <v>6</v>
      </c>
      <c r="AG4" s="16" t="s">
        <v>7</v>
      </c>
      <c r="AH4" s="13" t="s">
        <v>262</v>
      </c>
      <c r="AI4" s="13" t="s">
        <v>265</v>
      </c>
      <c r="AJ4" s="80"/>
      <c r="AK4" s="13" t="s">
        <v>266</v>
      </c>
      <c r="AL4" s="12" t="s">
        <v>267</v>
      </c>
      <c r="AM4" s="12" t="s">
        <v>4</v>
      </c>
      <c r="AN4" s="11" t="s">
        <v>5</v>
      </c>
      <c r="AO4" s="13" t="s">
        <v>6</v>
      </c>
      <c r="AP4" s="13" t="s">
        <v>7</v>
      </c>
      <c r="AQ4" s="14" t="s">
        <v>262</v>
      </c>
      <c r="AR4" s="13" t="s">
        <v>263</v>
      </c>
      <c r="AS4" s="11" t="s">
        <v>3</v>
      </c>
      <c r="AT4" s="11" t="s">
        <v>264</v>
      </c>
      <c r="AU4" s="15" t="s">
        <v>4</v>
      </c>
      <c r="AV4" s="15" t="s">
        <v>5</v>
      </c>
      <c r="AW4" s="16" t="s">
        <v>6</v>
      </c>
      <c r="AX4" s="16" t="s">
        <v>7</v>
      </c>
      <c r="AY4" s="13" t="s">
        <v>262</v>
      </c>
      <c r="AZ4" s="13" t="s">
        <v>265</v>
      </c>
      <c r="BA4" s="80"/>
      <c r="BB4" s="11" t="s">
        <v>268</v>
      </c>
      <c r="BC4" s="12" t="s">
        <v>264</v>
      </c>
      <c r="BD4" s="12" t="s">
        <v>4</v>
      </c>
      <c r="BE4" s="12" t="s">
        <v>5</v>
      </c>
      <c r="BF4" s="14" t="s">
        <v>6</v>
      </c>
      <c r="BG4" s="13" t="s">
        <v>7</v>
      </c>
      <c r="BH4" s="14" t="s">
        <v>262</v>
      </c>
      <c r="BI4" s="13" t="s">
        <v>265</v>
      </c>
      <c r="BJ4" s="11" t="s">
        <v>3</v>
      </c>
      <c r="BK4" s="12" t="s">
        <v>264</v>
      </c>
      <c r="BL4" s="12" t="s">
        <v>4</v>
      </c>
      <c r="BM4" s="12" t="s">
        <v>5</v>
      </c>
      <c r="BN4" s="13" t="s">
        <v>6</v>
      </c>
      <c r="BO4" s="16" t="s">
        <v>7</v>
      </c>
      <c r="BP4" s="13" t="s">
        <v>262</v>
      </c>
      <c r="BQ4" s="17" t="s">
        <v>265</v>
      </c>
    </row>
    <row r="5" spans="1:69" s="19" customFormat="1" ht="35.25" customHeight="1">
      <c r="A5" s="18" t="s">
        <v>269</v>
      </c>
      <c r="B5" s="48">
        <f aca="true" t="shared" si="0" ref="B5:R5">SUM(B6+B11)</f>
        <v>69467</v>
      </c>
      <c r="C5" s="48">
        <f t="shared" si="0"/>
        <v>196</v>
      </c>
      <c r="D5" s="48">
        <f t="shared" si="0"/>
        <v>195</v>
      </c>
      <c r="E5" s="48">
        <f t="shared" si="0"/>
        <v>0</v>
      </c>
      <c r="F5" s="48">
        <f t="shared" si="0"/>
        <v>1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1967</v>
      </c>
      <c r="L5" s="48">
        <f t="shared" si="0"/>
        <v>1936</v>
      </c>
      <c r="M5" s="48">
        <f t="shared" si="0"/>
        <v>0</v>
      </c>
      <c r="N5" s="48">
        <f t="shared" si="0"/>
        <v>31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269</v>
      </c>
      <c r="T5" s="48">
        <f aca="true" t="shared" si="1" ref="T5:AI5">SUM(T6+T11)</f>
        <v>2495</v>
      </c>
      <c r="U5" s="48">
        <f t="shared" si="1"/>
        <v>2461</v>
      </c>
      <c r="V5" s="48">
        <f t="shared" si="1"/>
        <v>0</v>
      </c>
      <c r="W5" s="48">
        <f t="shared" si="1"/>
        <v>33</v>
      </c>
      <c r="X5" s="48">
        <f t="shared" si="1"/>
        <v>1</v>
      </c>
      <c r="Y5" s="48">
        <f t="shared" si="1"/>
        <v>0</v>
      </c>
      <c r="Z5" s="48">
        <f t="shared" si="1"/>
        <v>0</v>
      </c>
      <c r="AA5" s="48">
        <f t="shared" si="1"/>
        <v>0</v>
      </c>
      <c r="AB5" s="48">
        <f t="shared" si="1"/>
        <v>2729</v>
      </c>
      <c r="AC5" s="48">
        <f t="shared" si="1"/>
        <v>2101</v>
      </c>
      <c r="AD5" s="48">
        <f t="shared" si="1"/>
        <v>38</v>
      </c>
      <c r="AE5" s="48">
        <f t="shared" si="1"/>
        <v>158</v>
      </c>
      <c r="AF5" s="48">
        <f t="shared" si="1"/>
        <v>301</v>
      </c>
      <c r="AG5" s="48">
        <f t="shared" si="1"/>
        <v>44</v>
      </c>
      <c r="AH5" s="48">
        <f t="shared" si="1"/>
        <v>33</v>
      </c>
      <c r="AI5" s="48">
        <f t="shared" si="1"/>
        <v>54</v>
      </c>
      <c r="AJ5" s="18" t="s">
        <v>269</v>
      </c>
      <c r="AK5" s="48">
        <f aca="true" t="shared" si="2" ref="AK5:AZ5">SUM(AK6+AK11)</f>
        <v>53</v>
      </c>
      <c r="AL5" s="48">
        <f t="shared" si="2"/>
        <v>50</v>
      </c>
      <c r="AM5" s="48">
        <f t="shared" si="2"/>
        <v>0</v>
      </c>
      <c r="AN5" s="48">
        <f t="shared" si="2"/>
        <v>3</v>
      </c>
      <c r="AO5" s="48">
        <f t="shared" si="2"/>
        <v>0</v>
      </c>
      <c r="AP5" s="48">
        <f t="shared" si="2"/>
        <v>0</v>
      </c>
      <c r="AQ5" s="48">
        <f t="shared" si="2"/>
        <v>0</v>
      </c>
      <c r="AR5" s="48">
        <f t="shared" si="2"/>
        <v>0</v>
      </c>
      <c r="AS5" s="48">
        <f t="shared" si="2"/>
        <v>1766</v>
      </c>
      <c r="AT5" s="48">
        <f t="shared" si="2"/>
        <v>1578</v>
      </c>
      <c r="AU5" s="48">
        <f t="shared" si="2"/>
        <v>30</v>
      </c>
      <c r="AV5" s="48">
        <f t="shared" si="2"/>
        <v>135</v>
      </c>
      <c r="AW5" s="48">
        <f t="shared" si="2"/>
        <v>18</v>
      </c>
      <c r="AX5" s="48">
        <f t="shared" si="2"/>
        <v>0</v>
      </c>
      <c r="AY5" s="48">
        <f t="shared" si="2"/>
        <v>4</v>
      </c>
      <c r="AZ5" s="48">
        <f t="shared" si="2"/>
        <v>1</v>
      </c>
      <c r="BA5" s="18" t="s">
        <v>269</v>
      </c>
      <c r="BB5" s="48">
        <f aca="true" t="shared" si="3" ref="BB5:BQ5">SUM(BB6+BB11)</f>
        <v>271</v>
      </c>
      <c r="BC5" s="48">
        <f t="shared" si="3"/>
        <v>233</v>
      </c>
      <c r="BD5" s="48">
        <f t="shared" si="3"/>
        <v>4</v>
      </c>
      <c r="BE5" s="48">
        <f t="shared" si="3"/>
        <v>34</v>
      </c>
      <c r="BF5" s="48">
        <f t="shared" si="3"/>
        <v>0</v>
      </c>
      <c r="BG5" s="48">
        <f t="shared" si="3"/>
        <v>0</v>
      </c>
      <c r="BH5" s="48">
        <f t="shared" si="3"/>
        <v>0</v>
      </c>
      <c r="BI5" s="48">
        <f t="shared" si="3"/>
        <v>0</v>
      </c>
      <c r="BJ5" s="48">
        <f t="shared" si="3"/>
        <v>59990</v>
      </c>
      <c r="BK5" s="48">
        <f t="shared" si="3"/>
        <v>50211</v>
      </c>
      <c r="BL5" s="48">
        <f t="shared" si="3"/>
        <v>959</v>
      </c>
      <c r="BM5" s="48">
        <f t="shared" si="3"/>
        <v>7268</v>
      </c>
      <c r="BN5" s="48">
        <f t="shared" si="3"/>
        <v>239</v>
      </c>
      <c r="BO5" s="48">
        <f t="shared" si="3"/>
        <v>687</v>
      </c>
      <c r="BP5" s="48">
        <f t="shared" si="3"/>
        <v>170</v>
      </c>
      <c r="BQ5" s="48">
        <f t="shared" si="3"/>
        <v>456</v>
      </c>
    </row>
    <row r="6" spans="1:69" s="19" customFormat="1" ht="45" customHeight="1">
      <c r="A6" s="18" t="s">
        <v>270</v>
      </c>
      <c r="B6" s="48">
        <f aca="true" t="shared" si="4" ref="B6:R6">SUM(B7:B10)</f>
        <v>68900</v>
      </c>
      <c r="C6" s="48">
        <f t="shared" si="4"/>
        <v>56</v>
      </c>
      <c r="D6" s="48">
        <f t="shared" si="4"/>
        <v>55</v>
      </c>
      <c r="E6" s="48">
        <f t="shared" si="4"/>
        <v>0</v>
      </c>
      <c r="F6" s="48">
        <f t="shared" si="4"/>
        <v>1</v>
      </c>
      <c r="G6" s="48">
        <f t="shared" si="4"/>
        <v>0</v>
      </c>
      <c r="H6" s="48">
        <f t="shared" si="4"/>
        <v>0</v>
      </c>
      <c r="I6" s="48">
        <f t="shared" si="4"/>
        <v>0</v>
      </c>
      <c r="J6" s="48">
        <f t="shared" si="4"/>
        <v>0</v>
      </c>
      <c r="K6" s="48">
        <f t="shared" si="4"/>
        <v>1962</v>
      </c>
      <c r="L6" s="48">
        <f t="shared" si="4"/>
        <v>1931</v>
      </c>
      <c r="M6" s="48">
        <f t="shared" si="4"/>
        <v>0</v>
      </c>
      <c r="N6" s="48">
        <f t="shared" si="4"/>
        <v>31</v>
      </c>
      <c r="O6" s="48">
        <f t="shared" si="4"/>
        <v>0</v>
      </c>
      <c r="P6" s="48">
        <f t="shared" si="4"/>
        <v>0</v>
      </c>
      <c r="Q6" s="48">
        <f t="shared" si="4"/>
        <v>0</v>
      </c>
      <c r="R6" s="48">
        <f t="shared" si="4"/>
        <v>0</v>
      </c>
      <c r="S6" s="18" t="s">
        <v>270</v>
      </c>
      <c r="T6" s="48">
        <f aca="true" t="shared" si="5" ref="T6:AI6">SUM(T7:T10)</f>
        <v>2474</v>
      </c>
      <c r="U6" s="48">
        <f t="shared" si="5"/>
        <v>2440</v>
      </c>
      <c r="V6" s="48">
        <f t="shared" si="5"/>
        <v>0</v>
      </c>
      <c r="W6" s="48">
        <f t="shared" si="5"/>
        <v>33</v>
      </c>
      <c r="X6" s="48">
        <f t="shared" si="5"/>
        <v>1</v>
      </c>
      <c r="Y6" s="48">
        <f t="shared" si="5"/>
        <v>0</v>
      </c>
      <c r="Z6" s="48">
        <f t="shared" si="5"/>
        <v>0</v>
      </c>
      <c r="AA6" s="48">
        <f t="shared" si="5"/>
        <v>0</v>
      </c>
      <c r="AB6" s="48">
        <f t="shared" si="5"/>
        <v>2685</v>
      </c>
      <c r="AC6" s="48">
        <f t="shared" si="5"/>
        <v>2067</v>
      </c>
      <c r="AD6" s="48">
        <f t="shared" si="5"/>
        <v>38</v>
      </c>
      <c r="AE6" s="48">
        <f t="shared" si="5"/>
        <v>154</v>
      </c>
      <c r="AF6" s="48">
        <f t="shared" si="5"/>
        <v>297</v>
      </c>
      <c r="AG6" s="48">
        <f t="shared" si="5"/>
        <v>43</v>
      </c>
      <c r="AH6" s="48">
        <f t="shared" si="5"/>
        <v>33</v>
      </c>
      <c r="AI6" s="48">
        <f t="shared" si="5"/>
        <v>53</v>
      </c>
      <c r="AJ6" s="18" t="s">
        <v>270</v>
      </c>
      <c r="AK6" s="48">
        <f aca="true" t="shared" si="6" ref="AK6:AZ6">SUM(AK7:AK10)</f>
        <v>49</v>
      </c>
      <c r="AL6" s="48">
        <f t="shared" si="6"/>
        <v>46</v>
      </c>
      <c r="AM6" s="48">
        <f t="shared" si="6"/>
        <v>0</v>
      </c>
      <c r="AN6" s="48">
        <f t="shared" si="6"/>
        <v>3</v>
      </c>
      <c r="AO6" s="48">
        <f t="shared" si="6"/>
        <v>0</v>
      </c>
      <c r="AP6" s="48">
        <f t="shared" si="6"/>
        <v>0</v>
      </c>
      <c r="AQ6" s="48">
        <f t="shared" si="6"/>
        <v>0</v>
      </c>
      <c r="AR6" s="48">
        <f t="shared" si="6"/>
        <v>0</v>
      </c>
      <c r="AS6" s="48">
        <f t="shared" si="6"/>
        <v>1738</v>
      </c>
      <c r="AT6" s="48">
        <f t="shared" si="6"/>
        <v>1553</v>
      </c>
      <c r="AU6" s="48">
        <f t="shared" si="6"/>
        <v>30</v>
      </c>
      <c r="AV6" s="48">
        <f t="shared" si="6"/>
        <v>132</v>
      </c>
      <c r="AW6" s="48">
        <f t="shared" si="6"/>
        <v>18</v>
      </c>
      <c r="AX6" s="48">
        <f t="shared" si="6"/>
        <v>0</v>
      </c>
      <c r="AY6" s="48">
        <f t="shared" si="6"/>
        <v>4</v>
      </c>
      <c r="AZ6" s="48">
        <f t="shared" si="6"/>
        <v>1</v>
      </c>
      <c r="BA6" s="18" t="s">
        <v>270</v>
      </c>
      <c r="BB6" s="48">
        <f aca="true" t="shared" si="7" ref="BB6:BG6">SUM(BB7:BB10)</f>
        <v>267</v>
      </c>
      <c r="BC6" s="48">
        <f t="shared" si="7"/>
        <v>232</v>
      </c>
      <c r="BD6" s="48">
        <f t="shared" si="7"/>
        <v>4</v>
      </c>
      <c r="BE6" s="48">
        <f t="shared" si="7"/>
        <v>31</v>
      </c>
      <c r="BF6" s="48">
        <f t="shared" si="7"/>
        <v>0</v>
      </c>
      <c r="BG6" s="48">
        <f t="shared" si="7"/>
        <v>0</v>
      </c>
      <c r="BH6" s="48"/>
      <c r="BI6" s="48">
        <f aca="true" t="shared" si="8" ref="BI6:BQ6">SUM(BI7:BI10)</f>
        <v>0</v>
      </c>
      <c r="BJ6" s="48">
        <f t="shared" si="8"/>
        <v>59669</v>
      </c>
      <c r="BK6" s="48">
        <f t="shared" si="8"/>
        <v>49936</v>
      </c>
      <c r="BL6" s="48">
        <f t="shared" si="8"/>
        <v>954</v>
      </c>
      <c r="BM6" s="48">
        <f t="shared" si="8"/>
        <v>7231</v>
      </c>
      <c r="BN6" s="48">
        <f t="shared" si="8"/>
        <v>239</v>
      </c>
      <c r="BO6" s="48">
        <f t="shared" si="8"/>
        <v>686</v>
      </c>
      <c r="BP6" s="48">
        <f t="shared" si="8"/>
        <v>170</v>
      </c>
      <c r="BQ6" s="48">
        <f t="shared" si="8"/>
        <v>453</v>
      </c>
    </row>
    <row r="7" spans="1:69" s="19" customFormat="1" ht="36" customHeight="1">
      <c r="A7" s="18" t="s">
        <v>271</v>
      </c>
      <c r="B7" s="48">
        <f>SUM(C7+K7+T7+AB7+AK7+AS7+BB7+BJ7)</f>
        <v>7288</v>
      </c>
      <c r="C7" s="48">
        <f>SUM(D7:J7)</f>
        <v>13</v>
      </c>
      <c r="D7" s="48">
        <v>13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f>SUM(L7:R7)</f>
        <v>123</v>
      </c>
      <c r="L7" s="48">
        <v>123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271</v>
      </c>
      <c r="T7" s="48">
        <f>SUM(U7:AA7)</f>
        <v>239</v>
      </c>
      <c r="U7" s="48">
        <v>239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f>SUM(AC7:AI7)</f>
        <v>269</v>
      </c>
      <c r="AC7" s="48">
        <v>255</v>
      </c>
      <c r="AD7" s="48">
        <v>5</v>
      </c>
      <c r="AE7" s="48">
        <v>1</v>
      </c>
      <c r="AF7" s="48">
        <v>2</v>
      </c>
      <c r="AG7" s="48">
        <v>2</v>
      </c>
      <c r="AH7" s="48">
        <v>4</v>
      </c>
      <c r="AI7" s="48">
        <v>0</v>
      </c>
      <c r="AJ7" s="18" t="s">
        <v>271</v>
      </c>
      <c r="AK7" s="48">
        <f>SUM(AL7:AR7)</f>
        <v>6</v>
      </c>
      <c r="AL7" s="48">
        <v>6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f>SUM(AT7:AZ7)</f>
        <v>125</v>
      </c>
      <c r="AT7" s="48">
        <v>122</v>
      </c>
      <c r="AU7" s="48">
        <v>0</v>
      </c>
      <c r="AV7" s="48">
        <v>3</v>
      </c>
      <c r="AW7" s="48">
        <v>0</v>
      </c>
      <c r="AX7" s="48">
        <v>0</v>
      </c>
      <c r="AY7" s="48">
        <v>0</v>
      </c>
      <c r="AZ7" s="48">
        <v>0</v>
      </c>
      <c r="BA7" s="18" t="s">
        <v>271</v>
      </c>
      <c r="BB7" s="48">
        <f>SUM(BC7:BI7)</f>
        <v>61</v>
      </c>
      <c r="BC7" s="48">
        <v>53</v>
      </c>
      <c r="BD7" s="48">
        <v>3</v>
      </c>
      <c r="BE7" s="48">
        <v>5</v>
      </c>
      <c r="BF7" s="48">
        <v>0</v>
      </c>
      <c r="BG7" s="48">
        <v>0</v>
      </c>
      <c r="BH7" s="48">
        <v>0</v>
      </c>
      <c r="BI7" s="48">
        <v>0</v>
      </c>
      <c r="BJ7" s="48">
        <f>SUM(BK7:BQ7)</f>
        <v>6452</v>
      </c>
      <c r="BK7" s="48">
        <v>5860</v>
      </c>
      <c r="BL7" s="48">
        <v>156</v>
      </c>
      <c r="BM7" s="48">
        <v>260</v>
      </c>
      <c r="BN7" s="48">
        <v>23</v>
      </c>
      <c r="BO7" s="48">
        <v>125</v>
      </c>
      <c r="BP7" s="48">
        <v>6</v>
      </c>
      <c r="BQ7" s="48">
        <v>22</v>
      </c>
    </row>
    <row r="8" spans="1:69" s="19" customFormat="1" ht="36" customHeight="1">
      <c r="A8" s="18" t="s">
        <v>272</v>
      </c>
      <c r="B8" s="48">
        <f>SUM(C8+K8+T8+AB8+AK8+AS8+BB8+BJ8)</f>
        <v>29559</v>
      </c>
      <c r="C8" s="48">
        <f>SUM(D8:J8)</f>
        <v>20</v>
      </c>
      <c r="D8" s="48">
        <v>20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f>SUM(L8:R8)</f>
        <v>1125</v>
      </c>
      <c r="L8" s="48">
        <v>1114</v>
      </c>
      <c r="M8" s="48">
        <v>0</v>
      </c>
      <c r="N8" s="48">
        <v>11</v>
      </c>
      <c r="O8" s="48">
        <v>0</v>
      </c>
      <c r="P8" s="48">
        <v>0</v>
      </c>
      <c r="Q8" s="48">
        <v>0</v>
      </c>
      <c r="R8" s="48">
        <v>0</v>
      </c>
      <c r="S8" s="18" t="s">
        <v>272</v>
      </c>
      <c r="T8" s="48">
        <f>SUM(U8:AA8)</f>
        <v>1232</v>
      </c>
      <c r="U8" s="48">
        <v>1221</v>
      </c>
      <c r="V8" s="48">
        <v>0</v>
      </c>
      <c r="W8" s="48">
        <v>11</v>
      </c>
      <c r="X8" s="48">
        <v>0</v>
      </c>
      <c r="Y8" s="48">
        <v>0</v>
      </c>
      <c r="Z8" s="48">
        <v>0</v>
      </c>
      <c r="AA8" s="48">
        <v>0</v>
      </c>
      <c r="AB8" s="48">
        <f>SUM(AC8:AI8)</f>
        <v>1135</v>
      </c>
      <c r="AC8" s="48">
        <v>931</v>
      </c>
      <c r="AD8" s="48">
        <v>26</v>
      </c>
      <c r="AE8" s="48">
        <v>58</v>
      </c>
      <c r="AF8" s="48">
        <v>113</v>
      </c>
      <c r="AG8" s="48">
        <v>1</v>
      </c>
      <c r="AH8" s="48">
        <v>2</v>
      </c>
      <c r="AI8" s="48">
        <v>4</v>
      </c>
      <c r="AJ8" s="18" t="s">
        <v>272</v>
      </c>
      <c r="AK8" s="48">
        <f>SUM(AL8:AR8)</f>
        <v>32</v>
      </c>
      <c r="AL8" s="48">
        <v>30</v>
      </c>
      <c r="AM8" s="48">
        <v>0</v>
      </c>
      <c r="AN8" s="48">
        <v>2</v>
      </c>
      <c r="AO8" s="48">
        <v>0</v>
      </c>
      <c r="AP8" s="48">
        <v>0</v>
      </c>
      <c r="AQ8" s="48">
        <v>0</v>
      </c>
      <c r="AR8" s="48">
        <v>0</v>
      </c>
      <c r="AS8" s="48">
        <f>SUM(AT8:AZ8)</f>
        <v>585</v>
      </c>
      <c r="AT8" s="48">
        <v>524</v>
      </c>
      <c r="AU8" s="48">
        <v>18</v>
      </c>
      <c r="AV8" s="48">
        <v>43</v>
      </c>
      <c r="AW8" s="48">
        <v>0</v>
      </c>
      <c r="AX8" s="48">
        <v>0</v>
      </c>
      <c r="AY8" s="48">
        <v>0</v>
      </c>
      <c r="AZ8" s="48">
        <v>0</v>
      </c>
      <c r="BA8" s="18" t="s">
        <v>272</v>
      </c>
      <c r="BB8" s="48">
        <f>SUM(BC8:BI8)</f>
        <v>125</v>
      </c>
      <c r="BC8" s="48">
        <v>107</v>
      </c>
      <c r="BD8" s="48">
        <v>1</v>
      </c>
      <c r="BE8" s="48">
        <v>17</v>
      </c>
      <c r="BF8" s="48">
        <v>0</v>
      </c>
      <c r="BG8" s="48">
        <v>0</v>
      </c>
      <c r="BH8" s="48">
        <v>0</v>
      </c>
      <c r="BI8" s="48">
        <v>0</v>
      </c>
      <c r="BJ8" s="48">
        <f>SUM(BK8:BQ8)</f>
        <v>25305</v>
      </c>
      <c r="BK8" s="48">
        <v>21280</v>
      </c>
      <c r="BL8" s="48">
        <v>668</v>
      </c>
      <c r="BM8" s="48">
        <v>3117</v>
      </c>
      <c r="BN8" s="48">
        <v>14</v>
      </c>
      <c r="BO8" s="48">
        <v>90</v>
      </c>
      <c r="BP8" s="48">
        <v>3</v>
      </c>
      <c r="BQ8" s="48">
        <v>133</v>
      </c>
    </row>
    <row r="9" spans="1:69" s="19" customFormat="1" ht="36" customHeight="1">
      <c r="A9" s="18" t="s">
        <v>273</v>
      </c>
      <c r="B9" s="48">
        <f>SUM(C9+K9+T9+AB9+AK9+AS9+BB9+BJ9)</f>
        <v>28182</v>
      </c>
      <c r="C9" s="48">
        <f>SUM(D9:J9)</f>
        <v>21</v>
      </c>
      <c r="D9" s="48">
        <v>20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f>SUM(L9:R9)</f>
        <v>558</v>
      </c>
      <c r="L9" s="48">
        <v>538</v>
      </c>
      <c r="M9" s="48">
        <v>0</v>
      </c>
      <c r="N9" s="48">
        <v>20</v>
      </c>
      <c r="O9" s="48">
        <v>0</v>
      </c>
      <c r="P9" s="48">
        <v>0</v>
      </c>
      <c r="Q9" s="48">
        <v>0</v>
      </c>
      <c r="R9" s="48">
        <v>0</v>
      </c>
      <c r="S9" s="18" t="s">
        <v>273</v>
      </c>
      <c r="T9" s="48">
        <f>SUM(U9:AA9)</f>
        <v>814</v>
      </c>
      <c r="U9" s="48">
        <v>792</v>
      </c>
      <c r="V9" s="48">
        <v>0</v>
      </c>
      <c r="W9" s="48">
        <v>22</v>
      </c>
      <c r="X9" s="48">
        <v>0</v>
      </c>
      <c r="Y9" s="48">
        <v>0</v>
      </c>
      <c r="Z9" s="48">
        <v>0</v>
      </c>
      <c r="AA9" s="48">
        <v>0</v>
      </c>
      <c r="AB9" s="48">
        <f>SUM(AC9:AI9)</f>
        <v>1281</v>
      </c>
      <c r="AC9" s="48">
        <v>881</v>
      </c>
      <c r="AD9" s="48">
        <v>7</v>
      </c>
      <c r="AE9" s="48">
        <v>95</v>
      </c>
      <c r="AF9" s="48">
        <v>182</v>
      </c>
      <c r="AG9" s="48">
        <v>40</v>
      </c>
      <c r="AH9" s="48">
        <v>27</v>
      </c>
      <c r="AI9" s="48">
        <v>49</v>
      </c>
      <c r="AJ9" s="18" t="s">
        <v>273</v>
      </c>
      <c r="AK9" s="48">
        <f>SUM(AL9:AR9)</f>
        <v>11</v>
      </c>
      <c r="AL9" s="48">
        <v>10</v>
      </c>
      <c r="AM9" s="48">
        <v>0</v>
      </c>
      <c r="AN9" s="48">
        <v>1</v>
      </c>
      <c r="AO9" s="48">
        <v>0</v>
      </c>
      <c r="AP9" s="48">
        <v>0</v>
      </c>
      <c r="AQ9" s="48">
        <v>0</v>
      </c>
      <c r="AR9" s="48">
        <v>0</v>
      </c>
      <c r="AS9" s="48">
        <f>SUM(AT9:AZ9)</f>
        <v>839</v>
      </c>
      <c r="AT9" s="48">
        <v>792</v>
      </c>
      <c r="AU9" s="48">
        <v>3</v>
      </c>
      <c r="AV9" s="48">
        <v>39</v>
      </c>
      <c r="AW9" s="48">
        <v>0</v>
      </c>
      <c r="AX9" s="48">
        <v>0</v>
      </c>
      <c r="AY9" s="48">
        <v>4</v>
      </c>
      <c r="AZ9" s="48">
        <v>1</v>
      </c>
      <c r="BA9" s="18" t="s">
        <v>273</v>
      </c>
      <c r="BB9" s="48">
        <f>SUM(BC9:BI9)</f>
        <v>80</v>
      </c>
      <c r="BC9" s="48">
        <v>71</v>
      </c>
      <c r="BD9" s="48">
        <v>0</v>
      </c>
      <c r="BE9" s="48">
        <v>9</v>
      </c>
      <c r="BF9" s="48">
        <v>0</v>
      </c>
      <c r="BG9" s="48">
        <v>0</v>
      </c>
      <c r="BH9" s="48">
        <v>0</v>
      </c>
      <c r="BI9" s="48">
        <v>0</v>
      </c>
      <c r="BJ9" s="48">
        <f>SUM(BK9:BQ9)</f>
        <v>24578</v>
      </c>
      <c r="BK9" s="48">
        <v>19706</v>
      </c>
      <c r="BL9" s="48">
        <v>94</v>
      </c>
      <c r="BM9" s="48">
        <v>3694</v>
      </c>
      <c r="BN9" s="48">
        <v>159</v>
      </c>
      <c r="BO9" s="48">
        <v>466</v>
      </c>
      <c r="BP9" s="48">
        <v>161</v>
      </c>
      <c r="BQ9" s="48">
        <v>298</v>
      </c>
    </row>
    <row r="10" spans="1:69" s="19" customFormat="1" ht="36" customHeight="1">
      <c r="A10" s="18" t="s">
        <v>274</v>
      </c>
      <c r="B10" s="48">
        <f>SUM(C10+K10+T10+AB10+AK10+AS10+BB10+BJ10)</f>
        <v>3871</v>
      </c>
      <c r="C10" s="48">
        <f>SUM(D10:J10)</f>
        <v>2</v>
      </c>
      <c r="D10" s="48">
        <v>2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>SUM(L10:R10)</f>
        <v>156</v>
      </c>
      <c r="L10" s="48">
        <v>156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274</v>
      </c>
      <c r="T10" s="48">
        <f>SUM(U10:AA10)</f>
        <v>189</v>
      </c>
      <c r="U10" s="48">
        <v>188</v>
      </c>
      <c r="V10" s="48">
        <v>0</v>
      </c>
      <c r="W10" s="48">
        <v>0</v>
      </c>
      <c r="X10" s="48">
        <v>1</v>
      </c>
      <c r="Y10" s="48">
        <v>0</v>
      </c>
      <c r="Z10" s="48">
        <v>0</v>
      </c>
      <c r="AA10" s="48">
        <v>0</v>
      </c>
      <c r="AB10" s="48">
        <f>SUM(AC10:AI10)</f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18" t="s">
        <v>274</v>
      </c>
      <c r="AK10" s="48">
        <f>SUM(AL10:AR10)</f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f>SUM(AT10:AZ10)</f>
        <v>189</v>
      </c>
      <c r="AT10" s="48">
        <v>115</v>
      </c>
      <c r="AU10" s="48">
        <v>9</v>
      </c>
      <c r="AV10" s="48">
        <v>47</v>
      </c>
      <c r="AW10" s="48">
        <v>18</v>
      </c>
      <c r="AX10" s="48">
        <v>0</v>
      </c>
      <c r="AY10" s="48">
        <v>0</v>
      </c>
      <c r="AZ10" s="48">
        <v>0</v>
      </c>
      <c r="BA10" s="18" t="s">
        <v>274</v>
      </c>
      <c r="BB10" s="48">
        <f>SUM(BC10:BI10)</f>
        <v>1</v>
      </c>
      <c r="BC10" s="48">
        <v>1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f>SUM(BK10:BQ10)</f>
        <v>3334</v>
      </c>
      <c r="BK10" s="48">
        <v>3090</v>
      </c>
      <c r="BL10" s="48">
        <v>36</v>
      </c>
      <c r="BM10" s="48">
        <v>160</v>
      </c>
      <c r="BN10" s="48">
        <v>43</v>
      </c>
      <c r="BO10" s="48">
        <v>5</v>
      </c>
      <c r="BP10" s="48">
        <v>0</v>
      </c>
      <c r="BQ10" s="48">
        <v>0</v>
      </c>
    </row>
    <row r="11" spans="1:70" s="19" customFormat="1" ht="54" customHeight="1">
      <c r="A11" s="18" t="s">
        <v>275</v>
      </c>
      <c r="B11" s="48">
        <f aca="true" t="shared" si="9" ref="B11:R11">SUM(B13:B16)</f>
        <v>567</v>
      </c>
      <c r="C11" s="48">
        <f t="shared" si="9"/>
        <v>140</v>
      </c>
      <c r="D11" s="48">
        <f t="shared" si="9"/>
        <v>140</v>
      </c>
      <c r="E11" s="48">
        <f t="shared" si="9"/>
        <v>0</v>
      </c>
      <c r="F11" s="48">
        <f t="shared" si="9"/>
        <v>0</v>
      </c>
      <c r="G11" s="48">
        <f t="shared" si="9"/>
        <v>0</v>
      </c>
      <c r="H11" s="48">
        <f t="shared" si="9"/>
        <v>0</v>
      </c>
      <c r="I11" s="48">
        <f t="shared" si="9"/>
        <v>0</v>
      </c>
      <c r="J11" s="48">
        <f t="shared" si="9"/>
        <v>0</v>
      </c>
      <c r="K11" s="48">
        <f t="shared" si="9"/>
        <v>5</v>
      </c>
      <c r="L11" s="48">
        <f t="shared" si="9"/>
        <v>5</v>
      </c>
      <c r="M11" s="48">
        <f t="shared" si="9"/>
        <v>0</v>
      </c>
      <c r="N11" s="48">
        <f t="shared" si="9"/>
        <v>0</v>
      </c>
      <c r="O11" s="48">
        <f t="shared" si="9"/>
        <v>0</v>
      </c>
      <c r="P11" s="48">
        <f t="shared" si="9"/>
        <v>0</v>
      </c>
      <c r="Q11" s="48">
        <f t="shared" si="9"/>
        <v>0</v>
      </c>
      <c r="R11" s="48">
        <f t="shared" si="9"/>
        <v>0</v>
      </c>
      <c r="S11" s="18" t="s">
        <v>275</v>
      </c>
      <c r="T11" s="48">
        <f aca="true" t="shared" si="10" ref="T11:AI11">SUM(T13:T16)</f>
        <v>21</v>
      </c>
      <c r="U11" s="48">
        <f t="shared" si="10"/>
        <v>21</v>
      </c>
      <c r="V11" s="48">
        <f t="shared" si="10"/>
        <v>0</v>
      </c>
      <c r="W11" s="48">
        <f t="shared" si="10"/>
        <v>0</v>
      </c>
      <c r="X11" s="48">
        <f t="shared" si="10"/>
        <v>0</v>
      </c>
      <c r="Y11" s="48">
        <f t="shared" si="10"/>
        <v>0</v>
      </c>
      <c r="Z11" s="48">
        <f t="shared" si="10"/>
        <v>0</v>
      </c>
      <c r="AA11" s="48">
        <f t="shared" si="10"/>
        <v>0</v>
      </c>
      <c r="AB11" s="48">
        <f t="shared" si="10"/>
        <v>44</v>
      </c>
      <c r="AC11" s="48">
        <f t="shared" si="10"/>
        <v>34</v>
      </c>
      <c r="AD11" s="48">
        <f t="shared" si="10"/>
        <v>0</v>
      </c>
      <c r="AE11" s="48">
        <f t="shared" si="10"/>
        <v>4</v>
      </c>
      <c r="AF11" s="48">
        <f t="shared" si="10"/>
        <v>4</v>
      </c>
      <c r="AG11" s="48">
        <f t="shared" si="10"/>
        <v>1</v>
      </c>
      <c r="AH11" s="48">
        <f t="shared" si="10"/>
        <v>0</v>
      </c>
      <c r="AI11" s="48">
        <f t="shared" si="10"/>
        <v>1</v>
      </c>
      <c r="AJ11" s="18" t="s">
        <v>275</v>
      </c>
      <c r="AK11" s="48">
        <f aca="true" t="shared" si="11" ref="AK11:AZ11">SUM(AK13:AK16)</f>
        <v>4</v>
      </c>
      <c r="AL11" s="48">
        <f t="shared" si="11"/>
        <v>4</v>
      </c>
      <c r="AM11" s="48">
        <f t="shared" si="11"/>
        <v>0</v>
      </c>
      <c r="AN11" s="48">
        <f t="shared" si="11"/>
        <v>0</v>
      </c>
      <c r="AO11" s="48">
        <f t="shared" si="11"/>
        <v>0</v>
      </c>
      <c r="AP11" s="48">
        <f t="shared" si="11"/>
        <v>0</v>
      </c>
      <c r="AQ11" s="48">
        <f t="shared" si="11"/>
        <v>0</v>
      </c>
      <c r="AR11" s="48">
        <f t="shared" si="11"/>
        <v>0</v>
      </c>
      <c r="AS11" s="48">
        <f t="shared" si="11"/>
        <v>28</v>
      </c>
      <c r="AT11" s="48">
        <f t="shared" si="11"/>
        <v>25</v>
      </c>
      <c r="AU11" s="48">
        <f t="shared" si="11"/>
        <v>0</v>
      </c>
      <c r="AV11" s="48">
        <f t="shared" si="11"/>
        <v>3</v>
      </c>
      <c r="AW11" s="48">
        <f t="shared" si="11"/>
        <v>0</v>
      </c>
      <c r="AX11" s="48">
        <f t="shared" si="11"/>
        <v>0</v>
      </c>
      <c r="AY11" s="48">
        <f t="shared" si="11"/>
        <v>0</v>
      </c>
      <c r="AZ11" s="48">
        <f t="shared" si="11"/>
        <v>0</v>
      </c>
      <c r="BA11" s="18" t="s">
        <v>275</v>
      </c>
      <c r="BB11" s="48">
        <f aca="true" t="shared" si="12" ref="BB11:BQ11">SUM(BB13:BB16)</f>
        <v>4</v>
      </c>
      <c r="BC11" s="48">
        <f t="shared" si="12"/>
        <v>1</v>
      </c>
      <c r="BD11" s="48">
        <f t="shared" si="12"/>
        <v>0</v>
      </c>
      <c r="BE11" s="48">
        <f t="shared" si="12"/>
        <v>3</v>
      </c>
      <c r="BF11" s="48">
        <f t="shared" si="12"/>
        <v>0</v>
      </c>
      <c r="BG11" s="48">
        <f t="shared" si="12"/>
        <v>0</v>
      </c>
      <c r="BH11" s="48">
        <f t="shared" si="12"/>
        <v>0</v>
      </c>
      <c r="BI11" s="48">
        <f t="shared" si="12"/>
        <v>0</v>
      </c>
      <c r="BJ11" s="48">
        <f t="shared" si="12"/>
        <v>321</v>
      </c>
      <c r="BK11" s="48">
        <f t="shared" si="12"/>
        <v>275</v>
      </c>
      <c r="BL11" s="48">
        <f t="shared" si="12"/>
        <v>5</v>
      </c>
      <c r="BM11" s="48">
        <f t="shared" si="12"/>
        <v>37</v>
      </c>
      <c r="BN11" s="48">
        <f t="shared" si="12"/>
        <v>0</v>
      </c>
      <c r="BO11" s="48">
        <f t="shared" si="12"/>
        <v>1</v>
      </c>
      <c r="BP11" s="48">
        <f t="shared" si="12"/>
        <v>0</v>
      </c>
      <c r="BQ11" s="48">
        <f t="shared" si="12"/>
        <v>3</v>
      </c>
      <c r="BR11" s="20"/>
    </row>
    <row r="12" spans="1:69" s="19" customFormat="1" ht="36" customHeight="1">
      <c r="A12" s="18" t="s">
        <v>276</v>
      </c>
      <c r="B12" s="48">
        <f aca="true" t="shared" si="13" ref="B12:R12">IF(B6=0,0,B11/B6*100)</f>
        <v>0.822931785195936</v>
      </c>
      <c r="C12" s="21">
        <f t="shared" si="13"/>
        <v>250</v>
      </c>
      <c r="D12" s="21">
        <f t="shared" si="13"/>
        <v>254.54545454545453</v>
      </c>
      <c r="E12" s="21">
        <f t="shared" si="13"/>
        <v>0</v>
      </c>
      <c r="F12" s="21">
        <f t="shared" si="13"/>
        <v>0</v>
      </c>
      <c r="G12" s="21">
        <f t="shared" si="13"/>
        <v>0</v>
      </c>
      <c r="H12" s="21">
        <f t="shared" si="13"/>
        <v>0</v>
      </c>
      <c r="I12" s="21">
        <f t="shared" si="13"/>
        <v>0</v>
      </c>
      <c r="J12" s="21">
        <f t="shared" si="13"/>
        <v>0</v>
      </c>
      <c r="K12" s="21">
        <f t="shared" si="13"/>
        <v>0.254841997961264</v>
      </c>
      <c r="L12" s="21">
        <f t="shared" si="13"/>
        <v>0.25893319523562924</v>
      </c>
      <c r="M12" s="21">
        <f t="shared" si="13"/>
        <v>0</v>
      </c>
      <c r="N12" s="21">
        <f t="shared" si="13"/>
        <v>0</v>
      </c>
      <c r="O12" s="21">
        <f t="shared" si="13"/>
        <v>0</v>
      </c>
      <c r="P12" s="21">
        <f t="shared" si="13"/>
        <v>0</v>
      </c>
      <c r="Q12" s="21">
        <f t="shared" si="13"/>
        <v>0</v>
      </c>
      <c r="R12" s="21">
        <f t="shared" si="13"/>
        <v>0</v>
      </c>
      <c r="S12" s="18" t="s">
        <v>276</v>
      </c>
      <c r="T12" s="21">
        <f aca="true" t="shared" si="14" ref="T12:AI12">IF(T6=0,0,T11/T6*100)</f>
        <v>0.8488278092158448</v>
      </c>
      <c r="U12" s="21">
        <f t="shared" si="14"/>
        <v>0.8606557377049181</v>
      </c>
      <c r="V12" s="21">
        <f t="shared" si="14"/>
        <v>0</v>
      </c>
      <c r="W12" s="21">
        <f t="shared" si="14"/>
        <v>0</v>
      </c>
      <c r="X12" s="21">
        <f t="shared" si="14"/>
        <v>0</v>
      </c>
      <c r="Y12" s="21">
        <f t="shared" si="14"/>
        <v>0</v>
      </c>
      <c r="Z12" s="21">
        <f t="shared" si="14"/>
        <v>0</v>
      </c>
      <c r="AA12" s="21">
        <f t="shared" si="14"/>
        <v>0</v>
      </c>
      <c r="AB12" s="21">
        <f t="shared" si="14"/>
        <v>1.638733705772812</v>
      </c>
      <c r="AC12" s="21">
        <f t="shared" si="14"/>
        <v>1.644895984518626</v>
      </c>
      <c r="AD12" s="21">
        <f t="shared" si="14"/>
        <v>0</v>
      </c>
      <c r="AE12" s="21">
        <f t="shared" si="14"/>
        <v>2.5974025974025974</v>
      </c>
      <c r="AF12" s="21">
        <f t="shared" si="14"/>
        <v>1.3468013468013467</v>
      </c>
      <c r="AG12" s="21">
        <f t="shared" si="14"/>
        <v>2.3255813953488373</v>
      </c>
      <c r="AH12" s="21">
        <f t="shared" si="14"/>
        <v>0</v>
      </c>
      <c r="AI12" s="21">
        <f t="shared" si="14"/>
        <v>1.8867924528301887</v>
      </c>
      <c r="AJ12" s="18" t="s">
        <v>276</v>
      </c>
      <c r="AK12" s="21">
        <f aca="true" t="shared" si="15" ref="AK12:AZ12">IF(AK6=0,0,AK11/AK6*100)</f>
        <v>8.16326530612245</v>
      </c>
      <c r="AL12" s="21">
        <f t="shared" si="15"/>
        <v>8.695652173913043</v>
      </c>
      <c r="AM12" s="21">
        <f t="shared" si="15"/>
        <v>0</v>
      </c>
      <c r="AN12" s="21">
        <f t="shared" si="15"/>
        <v>0</v>
      </c>
      <c r="AO12" s="21">
        <f t="shared" si="15"/>
        <v>0</v>
      </c>
      <c r="AP12" s="21">
        <f t="shared" si="15"/>
        <v>0</v>
      </c>
      <c r="AQ12" s="21">
        <f t="shared" si="15"/>
        <v>0</v>
      </c>
      <c r="AR12" s="21">
        <f t="shared" si="15"/>
        <v>0</v>
      </c>
      <c r="AS12" s="21">
        <f t="shared" si="15"/>
        <v>1.611047180667434</v>
      </c>
      <c r="AT12" s="21">
        <f t="shared" si="15"/>
        <v>1.6097875080489377</v>
      </c>
      <c r="AU12" s="21">
        <f t="shared" si="15"/>
        <v>0</v>
      </c>
      <c r="AV12" s="21">
        <f t="shared" si="15"/>
        <v>2.272727272727273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18" t="s">
        <v>276</v>
      </c>
      <c r="BB12" s="21">
        <f aca="true" t="shared" si="16" ref="BB12:BQ12">IF(BB6=0,0,BB11/BB6*100)</f>
        <v>1.4981273408239701</v>
      </c>
      <c r="BC12" s="21">
        <f t="shared" si="16"/>
        <v>0.43103448275862066</v>
      </c>
      <c r="BD12" s="21">
        <f t="shared" si="16"/>
        <v>0</v>
      </c>
      <c r="BE12" s="21">
        <f t="shared" si="16"/>
        <v>9.67741935483871</v>
      </c>
      <c r="BF12" s="21">
        <f t="shared" si="16"/>
        <v>0</v>
      </c>
      <c r="BG12" s="21">
        <f t="shared" si="16"/>
        <v>0</v>
      </c>
      <c r="BH12" s="21">
        <f t="shared" si="16"/>
        <v>0</v>
      </c>
      <c r="BI12" s="21">
        <f t="shared" si="16"/>
        <v>0</v>
      </c>
      <c r="BJ12" s="21">
        <f t="shared" si="16"/>
        <v>0.5379677889691464</v>
      </c>
      <c r="BK12" s="21">
        <f t="shared" si="16"/>
        <v>0.5507049022749119</v>
      </c>
      <c r="BL12" s="21">
        <f t="shared" si="16"/>
        <v>0.5241090146750524</v>
      </c>
      <c r="BM12" s="21">
        <f t="shared" si="16"/>
        <v>0.5116857972617895</v>
      </c>
      <c r="BN12" s="21">
        <f t="shared" si="16"/>
        <v>0</v>
      </c>
      <c r="BO12" s="21">
        <f t="shared" si="16"/>
        <v>0.1457725947521866</v>
      </c>
      <c r="BP12" s="21">
        <f t="shared" si="16"/>
        <v>0</v>
      </c>
      <c r="BQ12" s="21">
        <f t="shared" si="16"/>
        <v>0.6622516556291391</v>
      </c>
    </row>
    <row r="13" spans="1:69" s="19" customFormat="1" ht="36" customHeight="1">
      <c r="A13" s="18" t="s">
        <v>271</v>
      </c>
      <c r="B13" s="48">
        <f>SUM(C13+K13+T13+AB13+AK13+AS13+BB13+BJ13)</f>
        <v>127</v>
      </c>
      <c r="C13" s="48">
        <f>SUM(D13:J13)</f>
        <v>15</v>
      </c>
      <c r="D13" s="48">
        <v>15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f>SUM(L13:R13)</f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18" t="s">
        <v>271</v>
      </c>
      <c r="T13" s="48">
        <f>SUM(U13:AA13)</f>
        <v>3</v>
      </c>
      <c r="U13" s="48">
        <v>3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f>SUM(AC13:AI13)</f>
        <v>12</v>
      </c>
      <c r="AC13" s="48">
        <v>12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18" t="s">
        <v>271</v>
      </c>
      <c r="AK13" s="48">
        <f>SUM(AL13:AR13)</f>
        <v>3</v>
      </c>
      <c r="AL13" s="48">
        <v>3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f>SUM(AT13:AZ13)</f>
        <v>5</v>
      </c>
      <c r="AT13" s="48">
        <v>5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18" t="s">
        <v>271</v>
      </c>
      <c r="BB13" s="48">
        <f>SUM(BC13:BI13)</f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f>SUM(BK13:BQ13)</f>
        <v>89</v>
      </c>
      <c r="BK13" s="48">
        <v>84</v>
      </c>
      <c r="BL13" s="48">
        <v>3</v>
      </c>
      <c r="BM13" s="48">
        <v>2</v>
      </c>
      <c r="BN13" s="48">
        <v>0</v>
      </c>
      <c r="BO13" s="48">
        <v>0</v>
      </c>
      <c r="BP13" s="48">
        <v>0</v>
      </c>
      <c r="BQ13" s="48">
        <v>0</v>
      </c>
    </row>
    <row r="14" spans="1:69" s="19" customFormat="1" ht="36" customHeight="1">
      <c r="A14" s="18" t="s">
        <v>272</v>
      </c>
      <c r="B14" s="48">
        <f>SUM(C14+K14+T14+AB14+AK14+AS14+BB14+BJ14)</f>
        <v>244</v>
      </c>
      <c r="C14" s="48">
        <f>SUM(D14:J14)</f>
        <v>62</v>
      </c>
      <c r="D14" s="48">
        <v>62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>SUM(L14:R14)</f>
        <v>4</v>
      </c>
      <c r="L14" s="48">
        <v>4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18" t="s">
        <v>272</v>
      </c>
      <c r="T14" s="48">
        <f>SUM(U14:AA14)</f>
        <v>13</v>
      </c>
      <c r="U14" s="48">
        <v>13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f>SUM(AC14:AI14)</f>
        <v>19</v>
      </c>
      <c r="AC14" s="48">
        <v>16</v>
      </c>
      <c r="AD14" s="48">
        <v>0</v>
      </c>
      <c r="AE14" s="48">
        <v>3</v>
      </c>
      <c r="AF14" s="48">
        <v>0</v>
      </c>
      <c r="AG14" s="48">
        <v>0</v>
      </c>
      <c r="AH14" s="48">
        <v>0</v>
      </c>
      <c r="AI14" s="48">
        <v>0</v>
      </c>
      <c r="AJ14" s="18" t="s">
        <v>272</v>
      </c>
      <c r="AK14" s="48">
        <f>SUM(AL14:AR14)</f>
        <v>1</v>
      </c>
      <c r="AL14" s="48">
        <v>1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f>SUM(AT14:AZ14)</f>
        <v>8</v>
      </c>
      <c r="AT14" s="48">
        <v>8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18" t="s">
        <v>272</v>
      </c>
      <c r="BB14" s="48">
        <f>SUM(BC14:BI14)</f>
        <v>3</v>
      </c>
      <c r="BC14" s="48">
        <v>0</v>
      </c>
      <c r="BD14" s="48">
        <v>0</v>
      </c>
      <c r="BE14" s="48">
        <v>3</v>
      </c>
      <c r="BF14" s="48">
        <v>0</v>
      </c>
      <c r="BG14" s="48">
        <v>0</v>
      </c>
      <c r="BH14" s="48">
        <v>0</v>
      </c>
      <c r="BI14" s="48">
        <v>0</v>
      </c>
      <c r="BJ14" s="48">
        <f>SUM(BK14:BQ14)</f>
        <v>134</v>
      </c>
      <c r="BK14" s="48">
        <v>113</v>
      </c>
      <c r="BL14" s="48">
        <v>2</v>
      </c>
      <c r="BM14" s="48">
        <v>17</v>
      </c>
      <c r="BN14" s="48">
        <v>0</v>
      </c>
      <c r="BO14" s="48">
        <v>0</v>
      </c>
      <c r="BP14" s="48">
        <v>0</v>
      </c>
      <c r="BQ14" s="48">
        <v>2</v>
      </c>
    </row>
    <row r="15" spans="1:69" s="19" customFormat="1" ht="36" customHeight="1">
      <c r="A15" s="18" t="s">
        <v>273</v>
      </c>
      <c r="B15" s="48">
        <f>SUM(C15+K15+T15+AB15+AK15+AS15+BB15+BJ15)</f>
        <v>175</v>
      </c>
      <c r="C15" s="48">
        <f>SUM(D15:J15)</f>
        <v>62</v>
      </c>
      <c r="D15" s="48">
        <v>62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>SUM(L15:R15)</f>
        <v>1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273</v>
      </c>
      <c r="T15" s="48">
        <f>SUM(U15:AA15)</f>
        <v>5</v>
      </c>
      <c r="U15" s="48">
        <v>5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f>SUM(AC15:AI15)</f>
        <v>13</v>
      </c>
      <c r="AC15" s="48">
        <v>6</v>
      </c>
      <c r="AD15" s="48">
        <v>0</v>
      </c>
      <c r="AE15" s="48">
        <v>1</v>
      </c>
      <c r="AF15" s="48">
        <v>4</v>
      </c>
      <c r="AG15" s="48">
        <v>1</v>
      </c>
      <c r="AH15" s="48">
        <v>0</v>
      </c>
      <c r="AI15" s="48">
        <v>1</v>
      </c>
      <c r="AJ15" s="18" t="s">
        <v>273</v>
      </c>
      <c r="AK15" s="48">
        <f>SUM(AL15:AR15)</f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f>SUM(AT15:AZ15)</f>
        <v>13</v>
      </c>
      <c r="AT15" s="48">
        <v>11</v>
      </c>
      <c r="AU15" s="48">
        <v>0</v>
      </c>
      <c r="AV15" s="48">
        <v>2</v>
      </c>
      <c r="AW15" s="48">
        <v>0</v>
      </c>
      <c r="AX15" s="48">
        <v>0</v>
      </c>
      <c r="AY15" s="48">
        <v>0</v>
      </c>
      <c r="AZ15" s="48">
        <v>0</v>
      </c>
      <c r="BA15" s="18" t="s">
        <v>273</v>
      </c>
      <c r="BB15" s="48">
        <f>SUM(BC15:BI15)</f>
        <v>1</v>
      </c>
      <c r="BC15" s="48">
        <v>1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f>SUM(BK15:BQ15)</f>
        <v>80</v>
      </c>
      <c r="BK15" s="48">
        <v>61</v>
      </c>
      <c r="BL15" s="48">
        <v>0</v>
      </c>
      <c r="BM15" s="48">
        <v>18</v>
      </c>
      <c r="BN15" s="48">
        <v>0</v>
      </c>
      <c r="BO15" s="48">
        <v>0</v>
      </c>
      <c r="BP15" s="48">
        <v>0</v>
      </c>
      <c r="BQ15" s="48">
        <v>1</v>
      </c>
    </row>
    <row r="16" spans="1:69" s="19" customFormat="1" ht="36" customHeight="1" thickBot="1">
      <c r="A16" s="18" t="s">
        <v>274</v>
      </c>
      <c r="B16" s="48">
        <f>SUM(C16+K16+T16+AB16+AK16+AS16+BB16+BJ16)</f>
        <v>21</v>
      </c>
      <c r="C16" s="48">
        <f>SUM(D16:J16)</f>
        <v>1</v>
      </c>
      <c r="D16" s="48">
        <v>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SUM(L16:R16)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18" t="s">
        <v>274</v>
      </c>
      <c r="T16" s="48">
        <f>SUM(U16:AA16)</f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>SUM(AC16:AI16)</f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18" t="s">
        <v>274</v>
      </c>
      <c r="AK16" s="48">
        <f>SUM(AL16:AR16)</f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f>SUM(AT16:AZ16)</f>
        <v>2</v>
      </c>
      <c r="AT16" s="48">
        <v>1</v>
      </c>
      <c r="AU16" s="48">
        <v>0</v>
      </c>
      <c r="AV16" s="48">
        <v>1</v>
      </c>
      <c r="AW16" s="48">
        <v>0</v>
      </c>
      <c r="AX16" s="48">
        <v>0</v>
      </c>
      <c r="AY16" s="48">
        <v>0</v>
      </c>
      <c r="AZ16" s="48">
        <v>0</v>
      </c>
      <c r="BA16" s="18" t="s">
        <v>274</v>
      </c>
      <c r="BB16" s="48">
        <f>SUM(BC16:BI16)</f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f>SUM(BK16:BQ16)</f>
        <v>18</v>
      </c>
      <c r="BK16" s="48">
        <v>17</v>
      </c>
      <c r="BL16" s="48">
        <v>0</v>
      </c>
      <c r="BM16" s="48">
        <v>0</v>
      </c>
      <c r="BN16" s="48">
        <v>0</v>
      </c>
      <c r="BO16" s="48">
        <v>1</v>
      </c>
      <c r="BP16" s="48">
        <v>0</v>
      </c>
      <c r="BQ16" s="48">
        <v>0</v>
      </c>
    </row>
    <row r="17" spans="1:69" s="19" customFormat="1" ht="12" customHeight="1">
      <c r="A17" s="92" t="s">
        <v>277</v>
      </c>
      <c r="B17" s="92"/>
      <c r="C17" s="92"/>
      <c r="D17" s="92"/>
      <c r="E17" s="92"/>
      <c r="F17" s="92"/>
      <c r="G17" s="9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2" t="s">
        <v>277</v>
      </c>
      <c r="T17" s="92"/>
      <c r="U17" s="92"/>
      <c r="V17" s="92"/>
      <c r="W17" s="92"/>
      <c r="X17" s="9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19" s="19" customFormat="1" ht="64.5" customHeight="1">
      <c r="A18" s="23"/>
      <c r="S18" s="23"/>
    </row>
    <row r="19" spans="1:69" s="19" customFormat="1" ht="11.25" customHeight="1">
      <c r="A19" s="84" t="s">
        <v>348</v>
      </c>
      <c r="B19" s="84"/>
      <c r="C19" s="84"/>
      <c r="D19" s="84"/>
      <c r="E19" s="84"/>
      <c r="F19" s="84"/>
      <c r="G19" s="84"/>
      <c r="H19" s="84"/>
      <c r="I19" s="84" t="s">
        <v>251</v>
      </c>
      <c r="J19" s="84"/>
      <c r="K19" s="84"/>
      <c r="L19" s="84"/>
      <c r="M19" s="84"/>
      <c r="N19" s="84"/>
      <c r="O19" s="84"/>
      <c r="P19" s="84"/>
      <c r="Q19" s="84"/>
      <c r="R19" s="84"/>
      <c r="S19" s="84" t="s">
        <v>349</v>
      </c>
      <c r="T19" s="84"/>
      <c r="U19" s="84"/>
      <c r="V19" s="84"/>
      <c r="W19" s="84"/>
      <c r="X19" s="84"/>
      <c r="Y19" s="84"/>
      <c r="Z19" s="84" t="s">
        <v>281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 t="s">
        <v>282</v>
      </c>
      <c r="AK19" s="84"/>
      <c r="AL19" s="84"/>
      <c r="AM19" s="84"/>
      <c r="AN19" s="84"/>
      <c r="AO19" s="84"/>
      <c r="AP19" s="84"/>
      <c r="AQ19" s="84" t="s">
        <v>283</v>
      </c>
      <c r="AR19" s="84"/>
      <c r="AS19" s="84"/>
      <c r="AT19" s="84"/>
      <c r="AU19" s="84"/>
      <c r="AV19" s="84"/>
      <c r="AW19" s="84"/>
      <c r="AX19" s="84"/>
      <c r="AY19" s="84"/>
      <c r="AZ19" s="84"/>
      <c r="BA19" s="119" t="s">
        <v>350</v>
      </c>
      <c r="BB19" s="119"/>
      <c r="BC19" s="119"/>
      <c r="BD19" s="119"/>
      <c r="BE19" s="119"/>
      <c r="BF19" s="119"/>
      <c r="BG19" s="119"/>
      <c r="BH19" s="84" t="s">
        <v>351</v>
      </c>
      <c r="BI19" s="84"/>
      <c r="BJ19" s="84"/>
      <c r="BK19" s="84"/>
      <c r="BL19" s="84"/>
      <c r="BM19" s="84"/>
      <c r="BN19" s="84"/>
      <c r="BO19" s="84"/>
      <c r="BP19" s="84"/>
      <c r="BQ19" s="84"/>
    </row>
  </sheetData>
  <mergeCells count="33"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  <mergeCell ref="BJ3:BQ3"/>
    <mergeCell ref="S17:X17"/>
    <mergeCell ref="AJ3:AJ4"/>
    <mergeCell ref="AK3:AR3"/>
    <mergeCell ref="BB3:BI3"/>
    <mergeCell ref="AS3:AZ3"/>
    <mergeCell ref="AQ1:AZ1"/>
    <mergeCell ref="S19:Y19"/>
    <mergeCell ref="Z19:AI19"/>
    <mergeCell ref="BA3:BA4"/>
    <mergeCell ref="AQ2:AS2"/>
    <mergeCell ref="AJ19:AP19"/>
    <mergeCell ref="AQ19:AZ19"/>
    <mergeCell ref="BA1:BG1"/>
    <mergeCell ref="A17:G17"/>
    <mergeCell ref="A19:H19"/>
    <mergeCell ref="I19:R19"/>
    <mergeCell ref="A1:H1"/>
    <mergeCell ref="I1:M1"/>
    <mergeCell ref="A3:A4"/>
    <mergeCell ref="B3:B4"/>
    <mergeCell ref="C3:J3"/>
    <mergeCell ref="K3:R3"/>
  </mergeCells>
  <dataValidations count="1">
    <dataValidation type="whole" allowBlank="1" showInputMessage="1" showErrorMessage="1" errorTitle="嘿嘿！你粉混喔" error="數字必須素整數而且不得小於 0 也應該不會大於 50000000 吧" sqref="AT13:AZ16 D7:J10 AT7:AZ10 BC13:BI16 AL13:AR16 BC7:BI10 U13:AA16 L13:R16 L7:R10 D13:J16 U7:AA10 AC7:AI10 AC13:AI16 AL7:AR10 BK7:BQ10 BH6 BK13:BQ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9.625" style="46" customWidth="1"/>
    <col min="3" max="3" width="10.00390625" style="46" customWidth="1"/>
    <col min="4" max="4" width="9.75390625" style="46" customWidth="1"/>
    <col min="5" max="7" width="9.125" style="46" customWidth="1"/>
    <col min="8" max="8" width="11.75390625" style="46" customWidth="1"/>
    <col min="9" max="9" width="11.25390625" style="46" customWidth="1"/>
    <col min="10" max="10" width="11.50390625" style="46" customWidth="1"/>
    <col min="11" max="11" width="11.375" style="46" customWidth="1"/>
    <col min="12" max="12" width="10.75390625" style="46" customWidth="1"/>
    <col min="13" max="13" width="11.00390625" style="46" customWidth="1"/>
    <col min="14" max="14" width="10.75390625" style="46" customWidth="1"/>
    <col min="15" max="15" width="22.625" style="46" customWidth="1"/>
    <col min="16" max="16" width="8.875" style="46" customWidth="1"/>
    <col min="17" max="18" width="8.50390625" style="46" customWidth="1"/>
    <col min="19" max="19" width="8.75390625" style="46" customWidth="1"/>
    <col min="20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91" t="s">
        <v>120</v>
      </c>
      <c r="B1" s="91"/>
      <c r="C1" s="91"/>
      <c r="D1" s="91"/>
      <c r="E1" s="91"/>
      <c r="F1" s="91"/>
      <c r="G1" s="91"/>
      <c r="H1" s="72" t="s">
        <v>12</v>
      </c>
      <c r="I1" s="72"/>
      <c r="J1" s="72"/>
      <c r="K1" s="72"/>
      <c r="L1" s="72"/>
      <c r="M1" s="72"/>
      <c r="N1" s="72"/>
      <c r="O1" s="91" t="s">
        <v>289</v>
      </c>
      <c r="P1" s="91"/>
      <c r="Q1" s="91"/>
      <c r="R1" s="91"/>
      <c r="S1" s="91"/>
      <c r="T1" s="91"/>
      <c r="U1" s="91"/>
      <c r="V1" s="91"/>
      <c r="W1" s="1" t="s">
        <v>14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9" customFormat="1" ht="12.75" customHeight="1" thickBot="1">
      <c r="A2" s="111" t="s">
        <v>15</v>
      </c>
      <c r="B2" s="111"/>
      <c r="C2" s="111"/>
      <c r="D2" s="111"/>
      <c r="E2" s="111"/>
      <c r="F2" s="111"/>
      <c r="G2" s="111"/>
      <c r="H2" s="112" t="s">
        <v>292</v>
      </c>
      <c r="I2" s="112"/>
      <c r="J2" s="112"/>
      <c r="K2" s="112"/>
      <c r="L2" s="112"/>
      <c r="M2" s="112"/>
      <c r="N2" s="27" t="s">
        <v>16</v>
      </c>
      <c r="O2" s="113" t="s">
        <v>15</v>
      </c>
      <c r="P2" s="113"/>
      <c r="Q2" s="113"/>
      <c r="R2" s="113"/>
      <c r="S2" s="113"/>
      <c r="T2" s="113"/>
      <c r="U2" s="113"/>
      <c r="V2" s="113"/>
      <c r="W2" s="28" t="s">
        <v>292</v>
      </c>
      <c r="X2" s="28"/>
      <c r="Y2" s="28"/>
      <c r="Z2" s="28"/>
      <c r="AA2" s="28"/>
      <c r="AB2" s="28"/>
      <c r="AC2" s="28"/>
      <c r="AD2" s="28"/>
      <c r="AE2" s="28"/>
      <c r="AF2" s="28"/>
      <c r="AG2" s="27" t="s">
        <v>16</v>
      </c>
    </row>
    <row r="3" spans="1:33" s="32" customFormat="1" ht="24" customHeight="1">
      <c r="A3" s="101" t="s">
        <v>17</v>
      </c>
      <c r="B3" s="105" t="s">
        <v>18</v>
      </c>
      <c r="C3" s="123" t="s">
        <v>121</v>
      </c>
      <c r="D3" s="104"/>
      <c r="E3" s="104"/>
      <c r="F3" s="104"/>
      <c r="G3" s="104"/>
      <c r="H3" s="106" t="s">
        <v>122</v>
      </c>
      <c r="I3" s="107"/>
      <c r="J3" s="107"/>
      <c r="K3" s="107"/>
      <c r="L3" s="107"/>
      <c r="M3" s="107"/>
      <c r="N3" s="107"/>
      <c r="O3" s="101" t="s">
        <v>17</v>
      </c>
      <c r="P3" s="103" t="s">
        <v>123</v>
      </c>
      <c r="Q3" s="104"/>
      <c r="R3" s="104"/>
      <c r="S3" s="104"/>
      <c r="T3" s="104"/>
      <c r="U3" s="104"/>
      <c r="V3" s="104"/>
      <c r="W3" s="106" t="s">
        <v>80</v>
      </c>
      <c r="X3" s="107"/>
      <c r="Y3" s="107"/>
      <c r="Z3" s="107"/>
      <c r="AA3" s="108"/>
      <c r="AB3" s="78" t="s">
        <v>23</v>
      </c>
      <c r="AC3" s="78" t="s">
        <v>24</v>
      </c>
      <c r="AD3" s="97" t="s">
        <v>25</v>
      </c>
      <c r="AE3" s="97" t="s">
        <v>26</v>
      </c>
      <c r="AF3" s="121" t="s">
        <v>188</v>
      </c>
      <c r="AG3" s="99" t="s">
        <v>191</v>
      </c>
    </row>
    <row r="4" spans="1:33" s="32" customFormat="1" ht="48" customHeight="1" thickBot="1">
      <c r="A4" s="102"/>
      <c r="B4" s="109"/>
      <c r="C4" s="33" t="s">
        <v>3</v>
      </c>
      <c r="D4" s="34" t="s">
        <v>28</v>
      </c>
      <c r="E4" s="34" t="s">
        <v>29</v>
      </c>
      <c r="F4" s="34" t="s">
        <v>30</v>
      </c>
      <c r="G4" s="34" t="s">
        <v>31</v>
      </c>
      <c r="H4" s="33" t="s">
        <v>32</v>
      </c>
      <c r="I4" s="35" t="s">
        <v>33</v>
      </c>
      <c r="J4" s="35" t="s">
        <v>34</v>
      </c>
      <c r="K4" s="35" t="s">
        <v>35</v>
      </c>
      <c r="L4" s="35" t="s">
        <v>36</v>
      </c>
      <c r="M4" s="35" t="s">
        <v>37</v>
      </c>
      <c r="N4" s="35" t="s">
        <v>38</v>
      </c>
      <c r="O4" s="102"/>
      <c r="P4" s="33" t="s">
        <v>39</v>
      </c>
      <c r="Q4" s="34" t="s">
        <v>40</v>
      </c>
      <c r="R4" s="34" t="s">
        <v>41</v>
      </c>
      <c r="S4" s="34" t="s">
        <v>42</v>
      </c>
      <c r="T4" s="34" t="s">
        <v>43</v>
      </c>
      <c r="U4" s="34" t="s">
        <v>44</v>
      </c>
      <c r="V4" s="34" t="s">
        <v>45</v>
      </c>
      <c r="W4" s="33" t="s">
        <v>46</v>
      </c>
      <c r="X4" s="35" t="s">
        <v>47</v>
      </c>
      <c r="Y4" s="35" t="s">
        <v>48</v>
      </c>
      <c r="Z4" s="35" t="s">
        <v>49</v>
      </c>
      <c r="AA4" s="35" t="s">
        <v>50</v>
      </c>
      <c r="AB4" s="96"/>
      <c r="AC4" s="96"/>
      <c r="AD4" s="98"/>
      <c r="AE4" s="98"/>
      <c r="AF4" s="122"/>
      <c r="AG4" s="100"/>
    </row>
    <row r="5" spans="1:33" s="38" customFormat="1" ht="24" customHeight="1">
      <c r="A5" s="36" t="s">
        <v>51</v>
      </c>
      <c r="B5" s="64">
        <f>SUM(B6+B7)</f>
        <v>59990</v>
      </c>
      <c r="C5" s="64">
        <f aca="true" t="shared" si="0" ref="C5:H5">SUM(C6+C7)</f>
        <v>50211</v>
      </c>
      <c r="D5" s="64">
        <f t="shared" si="0"/>
        <v>2231</v>
      </c>
      <c r="E5" s="64">
        <f t="shared" si="0"/>
        <v>607</v>
      </c>
      <c r="F5" s="64">
        <f t="shared" si="0"/>
        <v>9324</v>
      </c>
      <c r="G5" s="64">
        <f t="shared" si="0"/>
        <v>1055</v>
      </c>
      <c r="H5" s="64">
        <f t="shared" si="0"/>
        <v>1778</v>
      </c>
      <c r="I5" s="64">
        <f aca="true" t="shared" si="1" ref="I5:N5">SUM(I6+I7)</f>
        <v>1965</v>
      </c>
      <c r="J5" s="64">
        <f t="shared" si="1"/>
        <v>2096</v>
      </c>
      <c r="K5" s="64">
        <f t="shared" si="1"/>
        <v>399</v>
      </c>
      <c r="L5" s="64">
        <f t="shared" si="1"/>
        <v>11380</v>
      </c>
      <c r="M5" s="64">
        <f t="shared" si="1"/>
        <v>1169</v>
      </c>
      <c r="N5" s="64">
        <f t="shared" si="1"/>
        <v>3764</v>
      </c>
      <c r="O5" s="36" t="s">
        <v>52</v>
      </c>
      <c r="P5" s="64">
        <f aca="true" t="shared" si="2" ref="P5:AG5">SUM(P6+P7)</f>
        <v>11759</v>
      </c>
      <c r="Q5" s="64">
        <f t="shared" si="2"/>
        <v>627</v>
      </c>
      <c r="R5" s="64">
        <f t="shared" si="2"/>
        <v>72</v>
      </c>
      <c r="S5" s="64">
        <f t="shared" si="2"/>
        <v>292</v>
      </c>
      <c r="T5" s="64">
        <f t="shared" si="2"/>
        <v>79</v>
      </c>
      <c r="U5" s="64">
        <f t="shared" si="2"/>
        <v>217</v>
      </c>
      <c r="V5" s="64">
        <f t="shared" si="2"/>
        <v>223</v>
      </c>
      <c r="W5" s="64">
        <f t="shared" si="2"/>
        <v>531</v>
      </c>
      <c r="X5" s="64">
        <f t="shared" si="2"/>
        <v>168</v>
      </c>
      <c r="Y5" s="64">
        <f t="shared" si="2"/>
        <v>351</v>
      </c>
      <c r="Z5" s="64">
        <f t="shared" si="2"/>
        <v>92</v>
      </c>
      <c r="AA5" s="64">
        <f t="shared" si="2"/>
        <v>32</v>
      </c>
      <c r="AB5" s="64">
        <f t="shared" si="2"/>
        <v>959</v>
      </c>
      <c r="AC5" s="64">
        <f t="shared" si="2"/>
        <v>7268</v>
      </c>
      <c r="AD5" s="64">
        <f t="shared" si="2"/>
        <v>239</v>
      </c>
      <c r="AE5" s="64">
        <f t="shared" si="2"/>
        <v>687</v>
      </c>
      <c r="AF5" s="64">
        <f t="shared" si="2"/>
        <v>170</v>
      </c>
      <c r="AG5" s="64">
        <f t="shared" si="2"/>
        <v>456</v>
      </c>
    </row>
    <row r="6" spans="1:33" s="38" customFormat="1" ht="30" customHeight="1">
      <c r="A6" s="39" t="s">
        <v>53</v>
      </c>
      <c r="B6" s="48">
        <f>SUM(B12+B15+B18+B21)</f>
        <v>59599</v>
      </c>
      <c r="C6" s="48">
        <f>SUM(C12+C15+C18+C21)</f>
        <v>49867</v>
      </c>
      <c r="D6" s="48">
        <f aca="true" t="shared" si="3" ref="D6:AG6">SUM(D12+D15+D18+D21)</f>
        <v>2204</v>
      </c>
      <c r="E6" s="48">
        <f t="shared" si="3"/>
        <v>599</v>
      </c>
      <c r="F6" s="48">
        <f t="shared" si="3"/>
        <v>9242</v>
      </c>
      <c r="G6" s="48">
        <f t="shared" si="3"/>
        <v>1028</v>
      </c>
      <c r="H6" s="48">
        <f t="shared" si="3"/>
        <v>1772</v>
      </c>
      <c r="I6" s="48">
        <f t="shared" si="3"/>
        <v>1956</v>
      </c>
      <c r="J6" s="48">
        <f t="shared" si="3"/>
        <v>2065</v>
      </c>
      <c r="K6" s="48">
        <f t="shared" si="3"/>
        <v>396</v>
      </c>
      <c r="L6" s="48">
        <f t="shared" si="3"/>
        <v>11335</v>
      </c>
      <c r="M6" s="48">
        <f t="shared" si="3"/>
        <v>1158</v>
      </c>
      <c r="N6" s="48">
        <f t="shared" si="3"/>
        <v>3745</v>
      </c>
      <c r="O6" s="39" t="s">
        <v>54</v>
      </c>
      <c r="P6" s="48">
        <f t="shared" si="3"/>
        <v>11707</v>
      </c>
      <c r="Q6" s="48">
        <f t="shared" si="3"/>
        <v>624</v>
      </c>
      <c r="R6" s="48">
        <f t="shared" si="3"/>
        <v>72</v>
      </c>
      <c r="S6" s="48">
        <f t="shared" si="3"/>
        <v>288</v>
      </c>
      <c r="T6" s="48">
        <f t="shared" si="3"/>
        <v>77</v>
      </c>
      <c r="U6" s="48">
        <f t="shared" si="3"/>
        <v>210</v>
      </c>
      <c r="V6" s="48">
        <f t="shared" si="3"/>
        <v>222</v>
      </c>
      <c r="W6" s="48">
        <f t="shared" si="3"/>
        <v>529</v>
      </c>
      <c r="X6" s="48">
        <f t="shared" si="3"/>
        <v>167</v>
      </c>
      <c r="Y6" s="48">
        <f t="shared" si="3"/>
        <v>348</v>
      </c>
      <c r="Z6" s="48">
        <f t="shared" si="3"/>
        <v>92</v>
      </c>
      <c r="AA6" s="48">
        <f t="shared" si="3"/>
        <v>31</v>
      </c>
      <c r="AB6" s="48">
        <f t="shared" si="3"/>
        <v>952</v>
      </c>
      <c r="AC6" s="48">
        <f t="shared" si="3"/>
        <v>7230</v>
      </c>
      <c r="AD6" s="48">
        <f t="shared" si="3"/>
        <v>239</v>
      </c>
      <c r="AE6" s="48">
        <f t="shared" si="3"/>
        <v>686</v>
      </c>
      <c r="AF6" s="48">
        <f>SUM(AF12+AF15+AF18+AF21)</f>
        <v>170</v>
      </c>
      <c r="AG6" s="48">
        <f t="shared" si="3"/>
        <v>455</v>
      </c>
    </row>
    <row r="7" spans="1:35" s="38" customFormat="1" ht="18.75" customHeight="1">
      <c r="A7" s="40" t="s">
        <v>55</v>
      </c>
      <c r="B7" s="48">
        <f>SUM(B13+B16+B19+B22)</f>
        <v>391</v>
      </c>
      <c r="C7" s="48">
        <f>SUM(C13+C16+C19+C22)</f>
        <v>344</v>
      </c>
      <c r="D7" s="48">
        <f aca="true" t="shared" si="4" ref="D7:AG7">SUM(D13+D16+D19+D22)</f>
        <v>27</v>
      </c>
      <c r="E7" s="48">
        <f t="shared" si="4"/>
        <v>8</v>
      </c>
      <c r="F7" s="48">
        <f t="shared" si="4"/>
        <v>82</v>
      </c>
      <c r="G7" s="48">
        <f t="shared" si="4"/>
        <v>27</v>
      </c>
      <c r="H7" s="48">
        <f t="shared" si="4"/>
        <v>6</v>
      </c>
      <c r="I7" s="48">
        <f>SUM(I13+I16+I19+I22)</f>
        <v>9</v>
      </c>
      <c r="J7" s="48">
        <f t="shared" si="4"/>
        <v>31</v>
      </c>
      <c r="K7" s="48">
        <f t="shared" si="4"/>
        <v>3</v>
      </c>
      <c r="L7" s="48">
        <f t="shared" si="4"/>
        <v>45</v>
      </c>
      <c r="M7" s="48">
        <f t="shared" si="4"/>
        <v>11</v>
      </c>
      <c r="N7" s="48">
        <f t="shared" si="4"/>
        <v>19</v>
      </c>
      <c r="O7" s="39" t="s">
        <v>56</v>
      </c>
      <c r="P7" s="48">
        <f t="shared" si="4"/>
        <v>52</v>
      </c>
      <c r="Q7" s="48">
        <f t="shared" si="4"/>
        <v>3</v>
      </c>
      <c r="R7" s="48">
        <f t="shared" si="4"/>
        <v>0</v>
      </c>
      <c r="S7" s="48">
        <f t="shared" si="4"/>
        <v>4</v>
      </c>
      <c r="T7" s="48">
        <f t="shared" si="4"/>
        <v>2</v>
      </c>
      <c r="U7" s="48">
        <f t="shared" si="4"/>
        <v>7</v>
      </c>
      <c r="V7" s="48">
        <f t="shared" si="4"/>
        <v>1</v>
      </c>
      <c r="W7" s="48">
        <f t="shared" si="4"/>
        <v>2</v>
      </c>
      <c r="X7" s="48">
        <f t="shared" si="4"/>
        <v>1</v>
      </c>
      <c r="Y7" s="48">
        <f t="shared" si="4"/>
        <v>3</v>
      </c>
      <c r="Z7" s="48">
        <f t="shared" si="4"/>
        <v>0</v>
      </c>
      <c r="AA7" s="48">
        <f t="shared" si="4"/>
        <v>1</v>
      </c>
      <c r="AB7" s="48">
        <f t="shared" si="4"/>
        <v>7</v>
      </c>
      <c r="AC7" s="48">
        <f t="shared" si="4"/>
        <v>38</v>
      </c>
      <c r="AD7" s="48">
        <f t="shared" si="4"/>
        <v>0</v>
      </c>
      <c r="AE7" s="48">
        <f t="shared" si="4"/>
        <v>1</v>
      </c>
      <c r="AF7" s="48">
        <f>SUM(AF13+AF16+AF19+AF22)</f>
        <v>0</v>
      </c>
      <c r="AG7" s="48">
        <f t="shared" si="4"/>
        <v>1</v>
      </c>
      <c r="AH7" s="37"/>
      <c r="AI7" s="37"/>
    </row>
    <row r="8" spans="1:33" s="38" customFormat="1" ht="30" customHeight="1">
      <c r="A8" s="40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39" t="s">
        <v>58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s="38" customFormat="1" ht="30" customHeight="1">
      <c r="A9" s="36" t="s">
        <v>59</v>
      </c>
      <c r="B9" s="21">
        <f>IF(B6+B7=0,0,B6/(B6+B7)*100)</f>
        <v>99.34822470411734</v>
      </c>
      <c r="C9" s="21">
        <f aca="true" t="shared" si="5" ref="C9:N9">IF(C6+C7=0,0,C6/(C6+C7)*100)</f>
        <v>99.31489115930772</v>
      </c>
      <c r="D9" s="21">
        <f t="shared" si="5"/>
        <v>98.78978036754819</v>
      </c>
      <c r="E9" s="21">
        <f t="shared" si="5"/>
        <v>98.68204283360791</v>
      </c>
      <c r="F9" s="21">
        <f t="shared" si="5"/>
        <v>99.12054912054911</v>
      </c>
      <c r="G9" s="21">
        <f t="shared" si="5"/>
        <v>97.44075829383885</v>
      </c>
      <c r="H9" s="21">
        <f t="shared" si="5"/>
        <v>99.66254218222723</v>
      </c>
      <c r="I9" s="41">
        <f t="shared" si="5"/>
        <v>99.54198473282443</v>
      </c>
      <c r="J9" s="41">
        <f t="shared" si="5"/>
        <v>98.52099236641222</v>
      </c>
      <c r="K9" s="41">
        <f t="shared" si="5"/>
        <v>99.24812030075188</v>
      </c>
      <c r="L9" s="41">
        <f t="shared" si="5"/>
        <v>99.60456942003515</v>
      </c>
      <c r="M9" s="41">
        <f t="shared" si="5"/>
        <v>99.0590248075278</v>
      </c>
      <c r="N9" s="41">
        <f t="shared" si="5"/>
        <v>99.49521785334751</v>
      </c>
      <c r="O9" s="36" t="s">
        <v>60</v>
      </c>
      <c r="P9" s="41">
        <f aca="true" t="shared" si="6" ref="P9:AG9">IF(P6+P7=0,0,P6/(P6+P7)*100)</f>
        <v>99.55778552598011</v>
      </c>
      <c r="Q9" s="41">
        <f t="shared" si="6"/>
        <v>99.52153110047847</v>
      </c>
      <c r="R9" s="41">
        <f t="shared" si="6"/>
        <v>100</v>
      </c>
      <c r="S9" s="41">
        <f t="shared" si="6"/>
        <v>98.63013698630137</v>
      </c>
      <c r="T9" s="41">
        <f t="shared" si="6"/>
        <v>97.46835443037975</v>
      </c>
      <c r="U9" s="41">
        <f t="shared" si="6"/>
        <v>96.7741935483871</v>
      </c>
      <c r="V9" s="41">
        <f t="shared" si="6"/>
        <v>99.55156950672645</v>
      </c>
      <c r="W9" s="41">
        <f t="shared" si="6"/>
        <v>99.62335216572504</v>
      </c>
      <c r="X9" s="41">
        <f t="shared" si="6"/>
        <v>99.40476190476191</v>
      </c>
      <c r="Y9" s="41">
        <f t="shared" si="6"/>
        <v>99.14529914529915</v>
      </c>
      <c r="Z9" s="41">
        <f t="shared" si="6"/>
        <v>100</v>
      </c>
      <c r="AA9" s="41">
        <f t="shared" si="6"/>
        <v>96.875</v>
      </c>
      <c r="AB9" s="41">
        <f t="shared" si="6"/>
        <v>99.27007299270073</v>
      </c>
      <c r="AC9" s="41">
        <f t="shared" si="6"/>
        <v>99.47716015410016</v>
      </c>
      <c r="AD9" s="41">
        <f t="shared" si="6"/>
        <v>100</v>
      </c>
      <c r="AE9" s="41">
        <f t="shared" si="6"/>
        <v>99.85443959243085</v>
      </c>
      <c r="AF9" s="41">
        <f>IF(AF6+AF7=0,0,AF6/(AF6+AF7)*100)</f>
        <v>100</v>
      </c>
      <c r="AG9" s="41">
        <f t="shared" si="6"/>
        <v>99.78070175438597</v>
      </c>
    </row>
    <row r="10" spans="1:33" s="38" customFormat="1" ht="18.75" customHeight="1">
      <c r="A10" s="36" t="s">
        <v>61</v>
      </c>
      <c r="B10" s="21">
        <f>IF(B6+B7=0,0,B7/(B6+B7)*100)</f>
        <v>0.6517752958826472</v>
      </c>
      <c r="C10" s="21">
        <f aca="true" t="shared" si="7" ref="C10:N10">IF(C6+C7=0,0,C7/(C6+C7)*100)</f>
        <v>0.6851088406922786</v>
      </c>
      <c r="D10" s="21">
        <f t="shared" si="7"/>
        <v>1.2102196324518153</v>
      </c>
      <c r="E10" s="21">
        <f t="shared" si="7"/>
        <v>1.3179571663920924</v>
      </c>
      <c r="F10" s="21">
        <f t="shared" si="7"/>
        <v>0.8794508794508795</v>
      </c>
      <c r="G10" s="21">
        <f t="shared" si="7"/>
        <v>2.5592417061611377</v>
      </c>
      <c r="H10" s="21">
        <f t="shared" si="7"/>
        <v>0.3374578177727784</v>
      </c>
      <c r="I10" s="41">
        <f t="shared" si="7"/>
        <v>0.45801526717557256</v>
      </c>
      <c r="J10" s="41">
        <f t="shared" si="7"/>
        <v>1.4790076335877862</v>
      </c>
      <c r="K10" s="41">
        <f t="shared" si="7"/>
        <v>0.7518796992481203</v>
      </c>
      <c r="L10" s="41">
        <f t="shared" si="7"/>
        <v>0.39543057996485065</v>
      </c>
      <c r="M10" s="41">
        <f t="shared" si="7"/>
        <v>0.9409751924721984</v>
      </c>
      <c r="N10" s="41">
        <f t="shared" si="7"/>
        <v>0.5047821466524973</v>
      </c>
      <c r="O10" s="36" t="s">
        <v>61</v>
      </c>
      <c r="P10" s="41">
        <f aca="true" t="shared" si="8" ref="P10:AG10">IF(P6+P7=0,0,P7/(P6+P7)*100)</f>
        <v>0.4422144740198996</v>
      </c>
      <c r="Q10" s="41">
        <f t="shared" si="8"/>
        <v>0.4784688995215311</v>
      </c>
      <c r="R10" s="41">
        <f t="shared" si="8"/>
        <v>0</v>
      </c>
      <c r="S10" s="41">
        <f t="shared" si="8"/>
        <v>1.36986301369863</v>
      </c>
      <c r="T10" s="41">
        <f t="shared" si="8"/>
        <v>2.5316455696202533</v>
      </c>
      <c r="U10" s="41">
        <f t="shared" si="8"/>
        <v>3.225806451612903</v>
      </c>
      <c r="V10" s="41">
        <f t="shared" si="8"/>
        <v>0.4484304932735426</v>
      </c>
      <c r="W10" s="41">
        <f t="shared" si="8"/>
        <v>0.3766478342749529</v>
      </c>
      <c r="X10" s="41">
        <f t="shared" si="8"/>
        <v>0.5952380952380952</v>
      </c>
      <c r="Y10" s="41">
        <f t="shared" si="8"/>
        <v>0.8547008547008548</v>
      </c>
      <c r="Z10" s="41">
        <f t="shared" si="8"/>
        <v>0</v>
      </c>
      <c r="AA10" s="41">
        <f t="shared" si="8"/>
        <v>3.125</v>
      </c>
      <c r="AB10" s="41">
        <f t="shared" si="8"/>
        <v>0.7299270072992701</v>
      </c>
      <c r="AC10" s="41">
        <f t="shared" si="8"/>
        <v>0.5228398458998349</v>
      </c>
      <c r="AD10" s="41">
        <f t="shared" si="8"/>
        <v>0</v>
      </c>
      <c r="AE10" s="41">
        <f t="shared" si="8"/>
        <v>0.1455604075691412</v>
      </c>
      <c r="AF10" s="41">
        <f>IF(AF6+AF7=0,0,AF7/(AF6+AF7)*100)</f>
        <v>0</v>
      </c>
      <c r="AG10" s="41">
        <f t="shared" si="8"/>
        <v>0.21929824561403508</v>
      </c>
    </row>
    <row r="11" spans="1:33" s="38" customFormat="1" ht="30" customHeight="1">
      <c r="A11" s="36" t="s">
        <v>124</v>
      </c>
      <c r="B11" s="48"/>
      <c r="C11" s="48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36" t="s">
        <v>124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s="38" customFormat="1" ht="30" customHeight="1">
      <c r="A12" s="36" t="s">
        <v>62</v>
      </c>
      <c r="B12" s="48">
        <f>SUM(C12,AB12:AG12)</f>
        <v>6442</v>
      </c>
      <c r="C12" s="48">
        <f>SUM(D12:N12,P12:AA12)</f>
        <v>5852</v>
      </c>
      <c r="D12" s="64">
        <v>542</v>
      </c>
      <c r="E12" s="64">
        <v>91</v>
      </c>
      <c r="F12" s="64">
        <v>1418</v>
      </c>
      <c r="G12" s="64">
        <v>205</v>
      </c>
      <c r="H12" s="64">
        <v>170</v>
      </c>
      <c r="I12" s="64">
        <v>361</v>
      </c>
      <c r="J12" s="64">
        <v>578</v>
      </c>
      <c r="K12" s="64">
        <v>140</v>
      </c>
      <c r="L12" s="64">
        <v>406</v>
      </c>
      <c r="M12" s="64">
        <v>264</v>
      </c>
      <c r="N12" s="64">
        <v>612</v>
      </c>
      <c r="O12" s="36" t="s">
        <v>62</v>
      </c>
      <c r="P12" s="64">
        <v>557</v>
      </c>
      <c r="Q12" s="64">
        <v>158</v>
      </c>
      <c r="R12" s="64">
        <v>22</v>
      </c>
      <c r="S12" s="64">
        <v>64</v>
      </c>
      <c r="T12" s="64">
        <v>14</v>
      </c>
      <c r="U12" s="64">
        <v>33</v>
      </c>
      <c r="V12" s="64">
        <v>27</v>
      </c>
      <c r="W12" s="64">
        <v>90</v>
      </c>
      <c r="X12" s="64">
        <v>17</v>
      </c>
      <c r="Y12" s="64">
        <v>58</v>
      </c>
      <c r="Z12" s="64">
        <v>19</v>
      </c>
      <c r="AA12" s="64">
        <v>6</v>
      </c>
      <c r="AB12" s="64">
        <v>156</v>
      </c>
      <c r="AC12" s="64">
        <v>258</v>
      </c>
      <c r="AD12" s="64">
        <v>23</v>
      </c>
      <c r="AE12" s="64">
        <v>125</v>
      </c>
      <c r="AF12" s="64">
        <v>6</v>
      </c>
      <c r="AG12" s="64">
        <v>22</v>
      </c>
    </row>
    <row r="13" spans="1:33" s="38" customFormat="1" ht="18.75" customHeight="1">
      <c r="A13" s="36" t="s">
        <v>64</v>
      </c>
      <c r="B13" s="48">
        <f>SUM(C13,AB13:AG13)</f>
        <v>99</v>
      </c>
      <c r="C13" s="48">
        <f>SUM(D13:N13,P13:AA13)</f>
        <v>92</v>
      </c>
      <c r="D13" s="64">
        <v>13</v>
      </c>
      <c r="E13" s="64">
        <v>2</v>
      </c>
      <c r="F13" s="64">
        <v>25</v>
      </c>
      <c r="G13" s="64">
        <v>8</v>
      </c>
      <c r="H13" s="64">
        <v>2</v>
      </c>
      <c r="I13" s="64">
        <v>4</v>
      </c>
      <c r="J13" s="64">
        <v>6</v>
      </c>
      <c r="K13" s="64">
        <v>1</v>
      </c>
      <c r="L13" s="64">
        <v>3</v>
      </c>
      <c r="M13" s="64">
        <v>3</v>
      </c>
      <c r="N13" s="64">
        <v>9</v>
      </c>
      <c r="O13" s="36" t="s">
        <v>64</v>
      </c>
      <c r="P13" s="64">
        <v>6</v>
      </c>
      <c r="Q13" s="64">
        <v>1</v>
      </c>
      <c r="R13" s="64">
        <v>0</v>
      </c>
      <c r="S13" s="64">
        <v>2</v>
      </c>
      <c r="T13" s="64">
        <v>0</v>
      </c>
      <c r="U13" s="64">
        <v>3</v>
      </c>
      <c r="V13" s="64">
        <v>1</v>
      </c>
      <c r="W13" s="64">
        <v>0</v>
      </c>
      <c r="X13" s="64">
        <v>1</v>
      </c>
      <c r="Y13" s="64">
        <v>1</v>
      </c>
      <c r="Z13" s="64">
        <v>0</v>
      </c>
      <c r="AA13" s="64">
        <v>1</v>
      </c>
      <c r="AB13" s="64">
        <v>3</v>
      </c>
      <c r="AC13" s="64">
        <v>4</v>
      </c>
      <c r="AD13" s="64">
        <v>0</v>
      </c>
      <c r="AE13" s="64">
        <v>0</v>
      </c>
      <c r="AF13" s="64">
        <v>0</v>
      </c>
      <c r="AG13" s="64">
        <v>0</v>
      </c>
    </row>
    <row r="14" spans="1:33" s="38" customFormat="1" ht="30" customHeight="1">
      <c r="A14" s="36" t="s">
        <v>125</v>
      </c>
      <c r="B14" s="48"/>
      <c r="C14" s="48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6" t="s">
        <v>125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s="38" customFormat="1" ht="30" customHeight="1">
      <c r="A15" s="36" t="s">
        <v>62</v>
      </c>
      <c r="B15" s="48">
        <f>SUM(C15,AB15:AG15)</f>
        <v>25258</v>
      </c>
      <c r="C15" s="48">
        <f>SUM(D15:N15,P15:AA15)</f>
        <v>21233</v>
      </c>
      <c r="D15" s="64">
        <v>1143</v>
      </c>
      <c r="E15" s="64">
        <v>317</v>
      </c>
      <c r="F15" s="64">
        <v>4896</v>
      </c>
      <c r="G15" s="64">
        <v>368</v>
      </c>
      <c r="H15" s="64">
        <v>551</v>
      </c>
      <c r="I15" s="64">
        <v>751</v>
      </c>
      <c r="J15" s="64">
        <v>1065</v>
      </c>
      <c r="K15" s="64">
        <v>116</v>
      </c>
      <c r="L15" s="64">
        <v>4754</v>
      </c>
      <c r="M15" s="64">
        <v>507</v>
      </c>
      <c r="N15" s="64">
        <v>1405</v>
      </c>
      <c r="O15" s="36" t="s">
        <v>62</v>
      </c>
      <c r="P15" s="64">
        <v>4146</v>
      </c>
      <c r="Q15" s="64">
        <v>246</v>
      </c>
      <c r="R15" s="64">
        <v>28</v>
      </c>
      <c r="S15" s="64">
        <v>160</v>
      </c>
      <c r="T15" s="64">
        <v>11</v>
      </c>
      <c r="U15" s="64">
        <v>136</v>
      </c>
      <c r="V15" s="64">
        <v>94</v>
      </c>
      <c r="W15" s="64">
        <v>234</v>
      </c>
      <c r="X15" s="64">
        <v>107</v>
      </c>
      <c r="Y15" s="64">
        <v>146</v>
      </c>
      <c r="Z15" s="64">
        <v>49</v>
      </c>
      <c r="AA15" s="64">
        <v>3</v>
      </c>
      <c r="AB15" s="64">
        <v>666</v>
      </c>
      <c r="AC15" s="64">
        <v>3118</v>
      </c>
      <c r="AD15" s="64">
        <v>14</v>
      </c>
      <c r="AE15" s="64">
        <v>90</v>
      </c>
      <c r="AF15" s="64">
        <v>3</v>
      </c>
      <c r="AG15" s="64">
        <v>134</v>
      </c>
    </row>
    <row r="16" spans="1:33" s="38" customFormat="1" ht="18.75" customHeight="1">
      <c r="A16" s="36" t="s">
        <v>64</v>
      </c>
      <c r="B16" s="48">
        <f>SUM(C16,AB16:AG16)</f>
        <v>181</v>
      </c>
      <c r="C16" s="48">
        <f>SUM(D16:N16,P16:AA16)</f>
        <v>160</v>
      </c>
      <c r="D16" s="64">
        <v>10</v>
      </c>
      <c r="E16" s="64">
        <v>6</v>
      </c>
      <c r="F16" s="64">
        <v>38</v>
      </c>
      <c r="G16" s="64">
        <v>16</v>
      </c>
      <c r="H16" s="64">
        <v>2</v>
      </c>
      <c r="I16" s="64">
        <v>3</v>
      </c>
      <c r="J16" s="64">
        <v>23</v>
      </c>
      <c r="K16" s="64">
        <v>2</v>
      </c>
      <c r="L16" s="64">
        <v>19</v>
      </c>
      <c r="M16" s="64">
        <v>8</v>
      </c>
      <c r="N16" s="64">
        <v>9</v>
      </c>
      <c r="O16" s="36" t="s">
        <v>64</v>
      </c>
      <c r="P16" s="64">
        <v>23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</v>
      </c>
      <c r="X16" s="64">
        <v>0</v>
      </c>
      <c r="Y16" s="64">
        <v>0</v>
      </c>
      <c r="Z16" s="64">
        <v>0</v>
      </c>
      <c r="AA16" s="64">
        <v>0</v>
      </c>
      <c r="AB16" s="64">
        <v>4</v>
      </c>
      <c r="AC16" s="64">
        <v>16</v>
      </c>
      <c r="AD16" s="64">
        <v>0</v>
      </c>
      <c r="AE16" s="64">
        <v>0</v>
      </c>
      <c r="AF16" s="64">
        <v>0</v>
      </c>
      <c r="AG16" s="64">
        <v>1</v>
      </c>
    </row>
    <row r="17" spans="1:33" s="38" customFormat="1" ht="30" customHeight="1">
      <c r="A17" s="36" t="s">
        <v>119</v>
      </c>
      <c r="B17" s="48"/>
      <c r="C17" s="4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36" t="s">
        <v>119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38" customFormat="1" ht="30" customHeight="1">
      <c r="A18" s="36" t="s">
        <v>62</v>
      </c>
      <c r="B18" s="48">
        <f>SUM(C18,AB18:AG18)</f>
        <v>24566</v>
      </c>
      <c r="C18" s="48">
        <f>SUM(D18:N18,P18:AA18)</f>
        <v>19693</v>
      </c>
      <c r="D18" s="64">
        <v>472</v>
      </c>
      <c r="E18" s="64">
        <v>184</v>
      </c>
      <c r="F18" s="64">
        <v>2425</v>
      </c>
      <c r="G18" s="64">
        <v>394</v>
      </c>
      <c r="H18" s="64">
        <v>961</v>
      </c>
      <c r="I18" s="64">
        <v>742</v>
      </c>
      <c r="J18" s="64">
        <v>392</v>
      </c>
      <c r="K18" s="64">
        <v>129</v>
      </c>
      <c r="L18" s="64">
        <v>6078</v>
      </c>
      <c r="M18" s="64">
        <v>308</v>
      </c>
      <c r="N18" s="64">
        <v>1423</v>
      </c>
      <c r="O18" s="36" t="s">
        <v>62</v>
      </c>
      <c r="P18" s="64">
        <v>5433</v>
      </c>
      <c r="Q18" s="64">
        <v>214</v>
      </c>
      <c r="R18" s="64">
        <v>17</v>
      </c>
      <c r="S18" s="64">
        <v>58</v>
      </c>
      <c r="T18" s="64">
        <v>8</v>
      </c>
      <c r="U18" s="64">
        <v>34</v>
      </c>
      <c r="V18" s="64">
        <v>94</v>
      </c>
      <c r="W18" s="64">
        <v>167</v>
      </c>
      <c r="X18" s="64">
        <v>41</v>
      </c>
      <c r="Y18" s="64">
        <v>112</v>
      </c>
      <c r="Z18" s="64">
        <v>7</v>
      </c>
      <c r="AA18" s="64">
        <v>0</v>
      </c>
      <c r="AB18" s="64">
        <v>94</v>
      </c>
      <c r="AC18" s="64">
        <v>3694</v>
      </c>
      <c r="AD18" s="64">
        <v>159</v>
      </c>
      <c r="AE18" s="64">
        <v>466</v>
      </c>
      <c r="AF18" s="64">
        <v>161</v>
      </c>
      <c r="AG18" s="64">
        <v>299</v>
      </c>
    </row>
    <row r="19" spans="1:33" s="38" customFormat="1" ht="18.75" customHeight="1">
      <c r="A19" s="36" t="s">
        <v>64</v>
      </c>
      <c r="B19" s="48">
        <f>SUM(C19,AB19:AG19)</f>
        <v>92</v>
      </c>
      <c r="C19" s="48">
        <f>SUM(D19:N19,P19:AA19)</f>
        <v>74</v>
      </c>
      <c r="D19" s="64">
        <v>4</v>
      </c>
      <c r="E19" s="64">
        <v>0</v>
      </c>
      <c r="F19" s="64">
        <v>12</v>
      </c>
      <c r="G19" s="64">
        <v>1</v>
      </c>
      <c r="H19" s="64">
        <v>2</v>
      </c>
      <c r="I19" s="64">
        <v>1</v>
      </c>
      <c r="J19" s="64">
        <v>1</v>
      </c>
      <c r="K19" s="64">
        <v>0</v>
      </c>
      <c r="L19" s="64">
        <v>22</v>
      </c>
      <c r="M19" s="64">
        <v>0</v>
      </c>
      <c r="N19" s="64">
        <v>1</v>
      </c>
      <c r="O19" s="36" t="s">
        <v>64</v>
      </c>
      <c r="P19" s="64">
        <v>20</v>
      </c>
      <c r="Q19" s="64">
        <v>2</v>
      </c>
      <c r="R19" s="64">
        <v>0</v>
      </c>
      <c r="S19" s="64">
        <v>1</v>
      </c>
      <c r="T19" s="64">
        <v>0</v>
      </c>
      <c r="U19" s="64">
        <v>4</v>
      </c>
      <c r="V19" s="64">
        <v>0</v>
      </c>
      <c r="W19" s="64">
        <v>1</v>
      </c>
      <c r="X19" s="64">
        <v>0</v>
      </c>
      <c r="Y19" s="64">
        <v>2</v>
      </c>
      <c r="Z19" s="64">
        <v>0</v>
      </c>
      <c r="AA19" s="64">
        <v>0</v>
      </c>
      <c r="AB19" s="64">
        <v>0</v>
      </c>
      <c r="AC19" s="64">
        <v>18</v>
      </c>
      <c r="AD19" s="64">
        <v>0</v>
      </c>
      <c r="AE19" s="64">
        <v>0</v>
      </c>
      <c r="AF19" s="64">
        <v>0</v>
      </c>
      <c r="AG19" s="64">
        <v>0</v>
      </c>
    </row>
    <row r="20" spans="1:33" s="38" customFormat="1" ht="30" customHeight="1">
      <c r="A20" s="36" t="s">
        <v>126</v>
      </c>
      <c r="B20" s="48"/>
      <c r="C20" s="4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36" t="s">
        <v>126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s="38" customFormat="1" ht="30" customHeight="1">
      <c r="A21" s="36" t="s">
        <v>62</v>
      </c>
      <c r="B21" s="48">
        <f>SUM(C21,AB21:AG21)</f>
        <v>3333</v>
      </c>
      <c r="C21" s="48">
        <f>SUM(D21:N21,P21:AA21)</f>
        <v>3089</v>
      </c>
      <c r="D21" s="64">
        <v>47</v>
      </c>
      <c r="E21" s="64">
        <v>7</v>
      </c>
      <c r="F21" s="64">
        <v>503</v>
      </c>
      <c r="G21" s="64">
        <v>61</v>
      </c>
      <c r="H21" s="64">
        <v>90</v>
      </c>
      <c r="I21" s="64">
        <v>102</v>
      </c>
      <c r="J21" s="64">
        <v>30</v>
      </c>
      <c r="K21" s="64">
        <v>11</v>
      </c>
      <c r="L21" s="64">
        <v>97</v>
      </c>
      <c r="M21" s="64">
        <v>79</v>
      </c>
      <c r="N21" s="64">
        <v>305</v>
      </c>
      <c r="O21" s="36" t="s">
        <v>62</v>
      </c>
      <c r="P21" s="64">
        <v>1571</v>
      </c>
      <c r="Q21" s="64">
        <v>6</v>
      </c>
      <c r="R21" s="64">
        <v>5</v>
      </c>
      <c r="S21" s="64">
        <v>6</v>
      </c>
      <c r="T21" s="64">
        <v>44</v>
      </c>
      <c r="U21" s="64">
        <v>7</v>
      </c>
      <c r="V21" s="64">
        <v>7</v>
      </c>
      <c r="W21" s="64">
        <v>38</v>
      </c>
      <c r="X21" s="64">
        <v>2</v>
      </c>
      <c r="Y21" s="64">
        <v>32</v>
      </c>
      <c r="Z21" s="64">
        <v>17</v>
      </c>
      <c r="AA21" s="64">
        <v>22</v>
      </c>
      <c r="AB21" s="64">
        <v>36</v>
      </c>
      <c r="AC21" s="64">
        <v>160</v>
      </c>
      <c r="AD21" s="64">
        <v>43</v>
      </c>
      <c r="AE21" s="64">
        <v>5</v>
      </c>
      <c r="AF21" s="64">
        <v>0</v>
      </c>
      <c r="AG21" s="64">
        <v>0</v>
      </c>
    </row>
    <row r="22" spans="1:33" s="38" customFormat="1" ht="18.75" customHeight="1" thickBot="1">
      <c r="A22" s="42" t="s">
        <v>64</v>
      </c>
      <c r="B22" s="48">
        <f>SUM(C22,AB22:AG22)</f>
        <v>19</v>
      </c>
      <c r="C22" s="48">
        <f>SUM(D22:N22,P22:AA22)</f>
        <v>18</v>
      </c>
      <c r="D22" s="64">
        <v>0</v>
      </c>
      <c r="E22" s="64">
        <v>0</v>
      </c>
      <c r="F22" s="64">
        <v>7</v>
      </c>
      <c r="G22" s="64">
        <v>2</v>
      </c>
      <c r="H22" s="64">
        <v>0</v>
      </c>
      <c r="I22" s="64">
        <v>1</v>
      </c>
      <c r="J22" s="64">
        <v>1</v>
      </c>
      <c r="K22" s="64">
        <v>0</v>
      </c>
      <c r="L22" s="64">
        <v>1</v>
      </c>
      <c r="M22" s="64">
        <v>0</v>
      </c>
      <c r="N22" s="64">
        <v>0</v>
      </c>
      <c r="O22" s="36" t="s">
        <v>64</v>
      </c>
      <c r="P22" s="64">
        <v>3</v>
      </c>
      <c r="Q22" s="64">
        <v>0</v>
      </c>
      <c r="R22" s="64">
        <v>0</v>
      </c>
      <c r="S22" s="64">
        <v>1</v>
      </c>
      <c r="T22" s="64">
        <v>2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1</v>
      </c>
      <c r="AF22" s="64">
        <v>0</v>
      </c>
      <c r="AG22" s="64">
        <v>0</v>
      </c>
    </row>
    <row r="23" spans="1:33" s="38" customFormat="1" ht="23.25" customHeight="1">
      <c r="A23" s="92" t="s">
        <v>70</v>
      </c>
      <c r="B23" s="92"/>
      <c r="C23" s="92"/>
      <c r="D23" s="92"/>
      <c r="E23" s="92"/>
      <c r="F23" s="92"/>
      <c r="G23" s="9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="38" customFormat="1" ht="57" customHeight="1">
      <c r="A24" s="44"/>
    </row>
    <row r="25" spans="1:33" s="38" customFormat="1" ht="12" customHeight="1">
      <c r="A25" s="76" t="s">
        <v>352</v>
      </c>
      <c r="B25" s="77"/>
      <c r="C25" s="77"/>
      <c r="D25" s="77"/>
      <c r="E25" s="77"/>
      <c r="F25" s="77"/>
      <c r="G25" s="77"/>
      <c r="H25" s="76" t="s">
        <v>353</v>
      </c>
      <c r="I25" s="77"/>
      <c r="J25" s="77"/>
      <c r="K25" s="77"/>
      <c r="L25" s="77"/>
      <c r="M25" s="77"/>
      <c r="N25" s="77"/>
      <c r="O25" s="76" t="s">
        <v>354</v>
      </c>
      <c r="P25" s="77"/>
      <c r="Q25" s="77"/>
      <c r="R25" s="77"/>
      <c r="S25" s="77"/>
      <c r="T25" s="77"/>
      <c r="U25" s="77"/>
      <c r="V25" s="77"/>
      <c r="W25" s="76" t="s">
        <v>355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</sheetData>
  <mergeCells count="24">
    <mergeCell ref="A1:G1"/>
    <mergeCell ref="H1:N1"/>
    <mergeCell ref="O1:V1"/>
    <mergeCell ref="A2:G2"/>
    <mergeCell ref="H2:M2"/>
    <mergeCell ref="O2:V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25:AG25"/>
    <mergeCell ref="A23:G23"/>
    <mergeCell ref="A25:G25"/>
    <mergeCell ref="H25:N25"/>
    <mergeCell ref="O25:V25"/>
  </mergeCells>
  <dataValidations count="1">
    <dataValidation type="whole" allowBlank="1" showInputMessage="1" showErrorMessage="1" errorTitle="嘿嘿！你粉混喔" error="數字必須素整數而且不得小於 0 也應該不會大於 50000000 吧" sqref="D12:N22 P12:AG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10.25390625" style="46" customWidth="1"/>
    <col min="3" max="3" width="8.375" style="46" customWidth="1"/>
    <col min="4" max="4" width="9.50390625" style="46" customWidth="1"/>
    <col min="5" max="7" width="8.50390625" style="46" customWidth="1"/>
    <col min="8" max="8" width="8.125" style="46" customWidth="1"/>
    <col min="9" max="9" width="11.50390625" style="46" customWidth="1"/>
    <col min="10" max="10" width="10.875" style="46" customWidth="1"/>
    <col min="11" max="11" width="11.125" style="46" customWidth="1"/>
    <col min="12" max="12" width="11.25390625" style="46" customWidth="1"/>
    <col min="13" max="15" width="11.00390625" style="46" customWidth="1"/>
    <col min="16" max="16" width="18.625" style="46" customWidth="1"/>
    <col min="17" max="17" width="9.00390625" style="46" customWidth="1"/>
    <col min="18" max="18" width="9.125" style="46" customWidth="1"/>
    <col min="19" max="20" width="8.625" style="46" customWidth="1"/>
    <col min="21" max="21" width="8.375" style="46" customWidth="1"/>
    <col min="22" max="22" width="8.50390625" style="46" customWidth="1"/>
    <col min="23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91" t="s">
        <v>127</v>
      </c>
      <c r="B1" s="91"/>
      <c r="C1" s="91"/>
      <c r="D1" s="91"/>
      <c r="E1" s="91"/>
      <c r="F1" s="91"/>
      <c r="G1" s="91"/>
      <c r="H1" s="91"/>
      <c r="I1" s="72" t="s">
        <v>128</v>
      </c>
      <c r="J1" s="72"/>
      <c r="K1" s="72"/>
      <c r="L1" s="72"/>
      <c r="M1" s="72"/>
      <c r="N1" s="72"/>
      <c r="O1" s="72"/>
      <c r="P1" s="91" t="s">
        <v>127</v>
      </c>
      <c r="Q1" s="91"/>
      <c r="R1" s="91"/>
      <c r="S1" s="91"/>
      <c r="T1" s="91"/>
      <c r="U1" s="91"/>
      <c r="V1" s="91"/>
      <c r="W1" s="91"/>
      <c r="X1" s="72" t="s">
        <v>129</v>
      </c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29" customFormat="1" ht="12.75" customHeight="1" thickBot="1">
      <c r="A2" s="117" t="s">
        <v>15</v>
      </c>
      <c r="B2" s="117"/>
      <c r="C2" s="117"/>
      <c r="D2" s="117"/>
      <c r="E2" s="117"/>
      <c r="F2" s="117"/>
      <c r="G2" s="117"/>
      <c r="H2" s="117"/>
      <c r="I2" s="47" t="s">
        <v>292</v>
      </c>
      <c r="J2" s="47"/>
      <c r="K2" s="47"/>
      <c r="L2" s="47"/>
      <c r="M2" s="47"/>
      <c r="N2" s="47"/>
      <c r="O2" s="27" t="s">
        <v>0</v>
      </c>
      <c r="P2" s="117" t="s">
        <v>15</v>
      </c>
      <c r="Q2" s="117"/>
      <c r="R2" s="117"/>
      <c r="S2" s="117"/>
      <c r="T2" s="117"/>
      <c r="U2" s="117"/>
      <c r="V2" s="117"/>
      <c r="W2" s="117"/>
      <c r="X2" s="47" t="s">
        <v>292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101" t="s">
        <v>74</v>
      </c>
      <c r="B3" s="116" t="s">
        <v>75</v>
      </c>
      <c r="C3" s="97" t="s">
        <v>76</v>
      </c>
      <c r="D3" s="110" t="s">
        <v>130</v>
      </c>
      <c r="E3" s="104"/>
      <c r="F3" s="104"/>
      <c r="G3" s="104"/>
      <c r="H3" s="104"/>
      <c r="I3" s="106" t="s">
        <v>131</v>
      </c>
      <c r="J3" s="106"/>
      <c r="K3" s="106"/>
      <c r="L3" s="106"/>
      <c r="M3" s="106"/>
      <c r="N3" s="106"/>
      <c r="O3" s="106"/>
      <c r="P3" s="101" t="s">
        <v>78</v>
      </c>
      <c r="Q3" s="103" t="s">
        <v>132</v>
      </c>
      <c r="R3" s="104"/>
      <c r="S3" s="104"/>
      <c r="T3" s="104"/>
      <c r="U3" s="104"/>
      <c r="V3" s="104"/>
      <c r="W3" s="104"/>
      <c r="X3" s="106" t="s">
        <v>80</v>
      </c>
      <c r="Y3" s="107"/>
      <c r="Z3" s="107"/>
      <c r="AA3" s="107"/>
      <c r="AB3" s="108"/>
      <c r="AC3" s="78" t="s">
        <v>81</v>
      </c>
      <c r="AD3" s="78" t="s">
        <v>82</v>
      </c>
      <c r="AE3" s="97" t="s">
        <v>83</v>
      </c>
      <c r="AF3" s="97" t="s">
        <v>84</v>
      </c>
      <c r="AG3" s="121" t="s">
        <v>188</v>
      </c>
      <c r="AH3" s="99" t="s">
        <v>85</v>
      </c>
    </row>
    <row r="4" spans="1:34" s="32" customFormat="1" ht="48" customHeight="1" thickBot="1">
      <c r="A4" s="102"/>
      <c r="B4" s="109"/>
      <c r="C4" s="96"/>
      <c r="D4" s="33" t="s">
        <v>3</v>
      </c>
      <c r="E4" s="34" t="s">
        <v>86</v>
      </c>
      <c r="F4" s="34" t="s">
        <v>87</v>
      </c>
      <c r="G4" s="34" t="s">
        <v>88</v>
      </c>
      <c r="H4" s="34" t="s">
        <v>89</v>
      </c>
      <c r="I4" s="33" t="s">
        <v>90</v>
      </c>
      <c r="J4" s="34" t="s">
        <v>91</v>
      </c>
      <c r="K4" s="34" t="s">
        <v>92</v>
      </c>
      <c r="L4" s="34" t="s">
        <v>93</v>
      </c>
      <c r="M4" s="34" t="s">
        <v>94</v>
      </c>
      <c r="N4" s="34" t="s">
        <v>95</v>
      </c>
      <c r="O4" s="34" t="s">
        <v>96</v>
      </c>
      <c r="P4" s="102"/>
      <c r="Q4" s="33" t="s">
        <v>97</v>
      </c>
      <c r="R4" s="34" t="s">
        <v>98</v>
      </c>
      <c r="S4" s="34" t="s">
        <v>99</v>
      </c>
      <c r="T4" s="34" t="s">
        <v>100</v>
      </c>
      <c r="U4" s="34" t="s">
        <v>101</v>
      </c>
      <c r="V4" s="34" t="s">
        <v>102</v>
      </c>
      <c r="W4" s="34" t="s">
        <v>103</v>
      </c>
      <c r="X4" s="33" t="s">
        <v>104</v>
      </c>
      <c r="Y4" s="35" t="s">
        <v>105</v>
      </c>
      <c r="Z4" s="35" t="s">
        <v>106</v>
      </c>
      <c r="AA4" s="35" t="s">
        <v>107</v>
      </c>
      <c r="AB4" s="35" t="s">
        <v>108</v>
      </c>
      <c r="AC4" s="96"/>
      <c r="AD4" s="96"/>
      <c r="AE4" s="96"/>
      <c r="AF4" s="96"/>
      <c r="AG4" s="122"/>
      <c r="AH4" s="100"/>
    </row>
    <row r="5" spans="1:34" s="38" customFormat="1" ht="38.25" customHeight="1">
      <c r="A5" s="36" t="s">
        <v>133</v>
      </c>
      <c r="B5" s="48">
        <f>SUM(B7:B18)</f>
        <v>6623</v>
      </c>
      <c r="C5" s="65"/>
      <c r="D5" s="48">
        <f aca="true" t="shared" si="0" ref="D5:O5">SUM(D7:D18)</f>
        <v>6025</v>
      </c>
      <c r="E5" s="48">
        <f t="shared" si="0"/>
        <v>564</v>
      </c>
      <c r="F5" s="48">
        <f t="shared" si="0"/>
        <v>97</v>
      </c>
      <c r="G5" s="48">
        <f t="shared" si="0"/>
        <v>1491</v>
      </c>
      <c r="H5" s="48">
        <f t="shared" si="0"/>
        <v>210</v>
      </c>
      <c r="I5" s="48">
        <f t="shared" si="0"/>
        <v>195</v>
      </c>
      <c r="J5" s="48">
        <f t="shared" si="0"/>
        <v>369</v>
      </c>
      <c r="K5" s="48">
        <f t="shared" si="0"/>
        <v>597</v>
      </c>
      <c r="L5" s="48">
        <f t="shared" si="0"/>
        <v>146</v>
      </c>
      <c r="M5" s="48">
        <f t="shared" si="0"/>
        <v>408</v>
      </c>
      <c r="N5" s="48">
        <f t="shared" si="0"/>
        <v>256</v>
      </c>
      <c r="O5" s="48">
        <f t="shared" si="0"/>
        <v>609</v>
      </c>
      <c r="P5" s="36" t="s">
        <v>133</v>
      </c>
      <c r="Q5" s="48">
        <f aca="true" t="shared" si="1" ref="Q5:AH5">SUM(Q7:Q18)</f>
        <v>566</v>
      </c>
      <c r="R5" s="48">
        <f t="shared" si="1"/>
        <v>160</v>
      </c>
      <c r="S5" s="48">
        <f t="shared" si="1"/>
        <v>21</v>
      </c>
      <c r="T5" s="48">
        <f t="shared" si="1"/>
        <v>60</v>
      </c>
      <c r="U5" s="48">
        <f t="shared" si="1"/>
        <v>14</v>
      </c>
      <c r="V5" s="48">
        <f t="shared" si="1"/>
        <v>33</v>
      </c>
      <c r="W5" s="48">
        <f t="shared" si="1"/>
        <v>31</v>
      </c>
      <c r="X5" s="48">
        <f t="shared" si="1"/>
        <v>92</v>
      </c>
      <c r="Y5" s="48">
        <f t="shared" si="1"/>
        <v>19</v>
      </c>
      <c r="Z5" s="48">
        <f t="shared" si="1"/>
        <v>58</v>
      </c>
      <c r="AA5" s="48">
        <f t="shared" si="1"/>
        <v>21</v>
      </c>
      <c r="AB5" s="48">
        <f t="shared" si="1"/>
        <v>8</v>
      </c>
      <c r="AC5" s="48">
        <f t="shared" si="1"/>
        <v>160</v>
      </c>
      <c r="AD5" s="48">
        <f t="shared" si="1"/>
        <v>259</v>
      </c>
      <c r="AE5" s="48">
        <f t="shared" si="1"/>
        <v>23</v>
      </c>
      <c r="AF5" s="48">
        <f t="shared" si="1"/>
        <v>124</v>
      </c>
      <c r="AG5" s="48">
        <f>SUM(AG7:AG18)</f>
        <v>9</v>
      </c>
      <c r="AH5" s="48">
        <f t="shared" si="1"/>
        <v>23</v>
      </c>
    </row>
    <row r="6" spans="1:34" s="38" customFormat="1" ht="33.75" customHeight="1">
      <c r="A6" s="36" t="s">
        <v>134</v>
      </c>
      <c r="B6" s="63"/>
      <c r="C6" s="21">
        <f>SUM(C7:C18)</f>
        <v>100</v>
      </c>
      <c r="D6" s="21">
        <f>IF(D5&gt;$B$5,999,IF($B$5=0,0,D5/$B$5*100))</f>
        <v>90.97085912728372</v>
      </c>
      <c r="E6" s="21">
        <f aca="true" t="shared" si="2" ref="E6:O6">IF(E5&gt;$B$5,999,IF($B$5=0,0,E5/$B$5*100))</f>
        <v>8.515778348180584</v>
      </c>
      <c r="F6" s="21">
        <f t="shared" si="2"/>
        <v>1.4645930847048165</v>
      </c>
      <c r="G6" s="21">
        <f t="shared" si="2"/>
        <v>22.51245659066888</v>
      </c>
      <c r="H6" s="21">
        <f t="shared" si="2"/>
        <v>3.1707685338970255</v>
      </c>
      <c r="I6" s="21">
        <f t="shared" si="2"/>
        <v>2.944285067190095</v>
      </c>
      <c r="J6" s="21">
        <f t="shared" si="2"/>
        <v>5.571493280990487</v>
      </c>
      <c r="K6" s="21">
        <f t="shared" si="2"/>
        <v>9.01404197493583</v>
      </c>
      <c r="L6" s="21">
        <f t="shared" si="2"/>
        <v>2.2044390759474557</v>
      </c>
      <c r="M6" s="21">
        <f t="shared" si="2"/>
        <v>6.160350294428507</v>
      </c>
      <c r="N6" s="21">
        <f t="shared" si="2"/>
        <v>3.865317831798279</v>
      </c>
      <c r="O6" s="21">
        <f t="shared" si="2"/>
        <v>9.195228748301373</v>
      </c>
      <c r="P6" s="36" t="s">
        <v>134</v>
      </c>
      <c r="Q6" s="21">
        <f aca="true" t="shared" si="3" ref="Q6:AH6">IF(Q5&gt;$B$5,999,IF($B$5=0,0,Q5/$B$5*100))</f>
        <v>8.545976143741507</v>
      </c>
      <c r="R6" s="21">
        <f t="shared" si="3"/>
        <v>2.4158236448739245</v>
      </c>
      <c r="S6" s="21">
        <f t="shared" si="3"/>
        <v>0.31707685338970254</v>
      </c>
      <c r="T6" s="21">
        <f t="shared" si="3"/>
        <v>0.9059338668277215</v>
      </c>
      <c r="U6" s="21">
        <f t="shared" si="3"/>
        <v>0.21138456892646837</v>
      </c>
      <c r="V6" s="21">
        <f t="shared" si="3"/>
        <v>0.4982636267552468</v>
      </c>
      <c r="W6" s="21">
        <f t="shared" si="3"/>
        <v>0.4680658311943228</v>
      </c>
      <c r="X6" s="21">
        <f t="shared" si="3"/>
        <v>1.3890985958025064</v>
      </c>
      <c r="Y6" s="21">
        <f t="shared" si="3"/>
        <v>0.2868790578287785</v>
      </c>
      <c r="Z6" s="21">
        <f t="shared" si="3"/>
        <v>0.8757360712667975</v>
      </c>
      <c r="AA6" s="21">
        <f t="shared" si="3"/>
        <v>0.31707685338970254</v>
      </c>
      <c r="AB6" s="21">
        <f t="shared" si="3"/>
        <v>0.12079118224369621</v>
      </c>
      <c r="AC6" s="21">
        <f t="shared" si="3"/>
        <v>2.4158236448739245</v>
      </c>
      <c r="AD6" s="21">
        <f t="shared" si="3"/>
        <v>3.910614525139665</v>
      </c>
      <c r="AE6" s="21">
        <f t="shared" si="3"/>
        <v>0.3472746489506266</v>
      </c>
      <c r="AF6" s="21">
        <f t="shared" si="3"/>
        <v>1.8722633247772913</v>
      </c>
      <c r="AG6" s="21">
        <f t="shared" si="3"/>
        <v>0.13589008002415823</v>
      </c>
      <c r="AH6" s="21">
        <f t="shared" si="3"/>
        <v>0.3472746489506266</v>
      </c>
    </row>
    <row r="7" spans="1:34" s="38" customFormat="1" ht="36.75" customHeight="1">
      <c r="A7" s="36" t="s">
        <v>135</v>
      </c>
      <c r="B7" s="48">
        <f aca="true" t="shared" si="4" ref="B7:B18">SUM(D7,AC7:AH7)</f>
        <v>31</v>
      </c>
      <c r="C7" s="21">
        <f>B7/$B$5*100</f>
        <v>0.4680658311943228</v>
      </c>
      <c r="D7" s="48">
        <f aca="true" t="shared" si="5" ref="D7:D18">SUM(E7:O7,Q7:AB7)</f>
        <v>31</v>
      </c>
      <c r="E7" s="48">
        <v>6</v>
      </c>
      <c r="F7" s="48">
        <v>0</v>
      </c>
      <c r="G7" s="48">
        <v>1</v>
      </c>
      <c r="H7" s="48">
        <v>1</v>
      </c>
      <c r="I7" s="48">
        <v>1</v>
      </c>
      <c r="J7" s="48">
        <v>2</v>
      </c>
      <c r="K7" s="48">
        <v>1</v>
      </c>
      <c r="L7" s="48">
        <v>1</v>
      </c>
      <c r="M7" s="48">
        <v>5</v>
      </c>
      <c r="N7" s="48">
        <v>0</v>
      </c>
      <c r="O7" s="48">
        <v>7</v>
      </c>
      <c r="P7" s="36" t="s">
        <v>135</v>
      </c>
      <c r="Q7" s="48">
        <v>4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2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</row>
    <row r="8" spans="1:34" s="38" customFormat="1" ht="26.25" customHeight="1">
      <c r="A8" s="36" t="s">
        <v>136</v>
      </c>
      <c r="B8" s="48">
        <f t="shared" si="4"/>
        <v>30</v>
      </c>
      <c r="C8" s="21">
        <f aca="true" t="shared" si="6" ref="C8:C18">B8/$B$5*100</f>
        <v>0.45296693341386074</v>
      </c>
      <c r="D8" s="48">
        <f t="shared" si="5"/>
        <v>25</v>
      </c>
      <c r="E8" s="48">
        <v>0</v>
      </c>
      <c r="F8" s="48">
        <v>0</v>
      </c>
      <c r="G8" s="48">
        <v>0</v>
      </c>
      <c r="H8" s="48">
        <v>4</v>
      </c>
      <c r="I8" s="48">
        <v>1</v>
      </c>
      <c r="J8" s="48">
        <v>0</v>
      </c>
      <c r="K8" s="48">
        <v>2</v>
      </c>
      <c r="L8" s="48">
        <v>0</v>
      </c>
      <c r="M8" s="48">
        <v>7</v>
      </c>
      <c r="N8" s="48">
        <v>0</v>
      </c>
      <c r="O8" s="48">
        <v>0</v>
      </c>
      <c r="P8" s="36" t="s">
        <v>136</v>
      </c>
      <c r="Q8" s="48">
        <v>7</v>
      </c>
      <c r="R8" s="48">
        <v>1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2</v>
      </c>
      <c r="Y8" s="48">
        <v>0</v>
      </c>
      <c r="Z8" s="48">
        <v>1</v>
      </c>
      <c r="AA8" s="48">
        <v>0</v>
      </c>
      <c r="AB8" s="48">
        <v>0</v>
      </c>
      <c r="AC8" s="48">
        <v>3</v>
      </c>
      <c r="AD8" s="48">
        <v>1</v>
      </c>
      <c r="AE8" s="48">
        <v>0</v>
      </c>
      <c r="AF8" s="48">
        <v>1</v>
      </c>
      <c r="AG8" s="48">
        <v>0</v>
      </c>
      <c r="AH8" s="48">
        <v>0</v>
      </c>
    </row>
    <row r="9" spans="1:34" s="38" customFormat="1" ht="26.25" customHeight="1">
      <c r="A9" s="36" t="s">
        <v>137</v>
      </c>
      <c r="B9" s="48">
        <f t="shared" si="4"/>
        <v>287</v>
      </c>
      <c r="C9" s="21">
        <f t="shared" si="6"/>
        <v>4.333383662992602</v>
      </c>
      <c r="D9" s="48">
        <f t="shared" si="5"/>
        <v>247</v>
      </c>
      <c r="E9" s="48">
        <v>9</v>
      </c>
      <c r="F9" s="48">
        <v>3</v>
      </c>
      <c r="G9" s="48">
        <v>28</v>
      </c>
      <c r="H9" s="48">
        <v>3</v>
      </c>
      <c r="I9" s="48">
        <v>5</v>
      </c>
      <c r="J9" s="48">
        <v>20</v>
      </c>
      <c r="K9" s="48">
        <v>21</v>
      </c>
      <c r="L9" s="48">
        <v>9</v>
      </c>
      <c r="M9" s="48">
        <v>45</v>
      </c>
      <c r="N9" s="48">
        <v>1</v>
      </c>
      <c r="O9" s="48">
        <v>26</v>
      </c>
      <c r="P9" s="36" t="s">
        <v>137</v>
      </c>
      <c r="Q9" s="48">
        <v>33</v>
      </c>
      <c r="R9" s="48">
        <v>14</v>
      </c>
      <c r="S9" s="48">
        <v>5</v>
      </c>
      <c r="T9" s="48">
        <v>0</v>
      </c>
      <c r="U9" s="48">
        <v>3</v>
      </c>
      <c r="V9" s="48">
        <v>2</v>
      </c>
      <c r="W9" s="48">
        <v>1</v>
      </c>
      <c r="X9" s="48">
        <v>2</v>
      </c>
      <c r="Y9" s="48">
        <v>0</v>
      </c>
      <c r="Z9" s="48">
        <v>5</v>
      </c>
      <c r="AA9" s="48">
        <v>8</v>
      </c>
      <c r="AB9" s="48">
        <v>4</v>
      </c>
      <c r="AC9" s="48">
        <v>4</v>
      </c>
      <c r="AD9" s="48">
        <v>25</v>
      </c>
      <c r="AE9" s="48">
        <v>0</v>
      </c>
      <c r="AF9" s="48">
        <v>5</v>
      </c>
      <c r="AG9" s="48">
        <v>2</v>
      </c>
      <c r="AH9" s="48">
        <v>4</v>
      </c>
    </row>
    <row r="10" spans="1:34" s="38" customFormat="1" ht="26.25" customHeight="1">
      <c r="A10" s="36" t="s">
        <v>138</v>
      </c>
      <c r="B10" s="48">
        <f t="shared" si="4"/>
        <v>3</v>
      </c>
      <c r="C10" s="21">
        <f t="shared" si="6"/>
        <v>0.04529669334138608</v>
      </c>
      <c r="D10" s="48">
        <f t="shared" si="5"/>
        <v>3</v>
      </c>
      <c r="E10" s="48">
        <v>0</v>
      </c>
      <c r="F10" s="48">
        <v>0</v>
      </c>
      <c r="G10" s="48">
        <v>1</v>
      </c>
      <c r="H10" s="48">
        <v>1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1</v>
      </c>
      <c r="O10" s="48">
        <v>0</v>
      </c>
      <c r="P10" s="36" t="s">
        <v>138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</row>
    <row r="11" spans="1:34" s="38" customFormat="1" ht="38.25" customHeight="1">
      <c r="A11" s="36" t="s">
        <v>139</v>
      </c>
      <c r="B11" s="48">
        <f t="shared" si="4"/>
        <v>2806</v>
      </c>
      <c r="C11" s="21">
        <f t="shared" si="6"/>
        <v>42.36750717197645</v>
      </c>
      <c r="D11" s="48">
        <f t="shared" si="5"/>
        <v>2524</v>
      </c>
      <c r="E11" s="48">
        <v>245</v>
      </c>
      <c r="F11" s="48">
        <v>67</v>
      </c>
      <c r="G11" s="48">
        <v>554</v>
      </c>
      <c r="H11" s="48">
        <v>76</v>
      </c>
      <c r="I11" s="48">
        <v>73</v>
      </c>
      <c r="J11" s="48">
        <v>192</v>
      </c>
      <c r="K11" s="48">
        <v>289</v>
      </c>
      <c r="L11" s="48">
        <v>83</v>
      </c>
      <c r="M11" s="48">
        <v>111</v>
      </c>
      <c r="N11" s="48">
        <v>95</v>
      </c>
      <c r="O11" s="48">
        <v>225</v>
      </c>
      <c r="P11" s="36" t="s">
        <v>139</v>
      </c>
      <c r="Q11" s="48">
        <v>206</v>
      </c>
      <c r="R11" s="48">
        <v>105</v>
      </c>
      <c r="S11" s="48">
        <v>7</v>
      </c>
      <c r="T11" s="48">
        <v>34</v>
      </c>
      <c r="U11" s="48">
        <v>11</v>
      </c>
      <c r="V11" s="48">
        <v>11</v>
      </c>
      <c r="W11" s="48">
        <v>19</v>
      </c>
      <c r="X11" s="48">
        <v>59</v>
      </c>
      <c r="Y11" s="48">
        <v>16</v>
      </c>
      <c r="Z11" s="48">
        <v>29</v>
      </c>
      <c r="AA11" s="48">
        <v>13</v>
      </c>
      <c r="AB11" s="48">
        <v>4</v>
      </c>
      <c r="AC11" s="48">
        <v>126</v>
      </c>
      <c r="AD11" s="48">
        <v>79</v>
      </c>
      <c r="AE11" s="48">
        <v>9</v>
      </c>
      <c r="AF11" s="48">
        <v>57</v>
      </c>
      <c r="AG11" s="48">
        <v>1</v>
      </c>
      <c r="AH11" s="48">
        <v>10</v>
      </c>
    </row>
    <row r="12" spans="1:34" s="38" customFormat="1" ht="26.25" customHeight="1">
      <c r="A12" s="36" t="s">
        <v>140</v>
      </c>
      <c r="B12" s="48">
        <f t="shared" si="4"/>
        <v>4</v>
      </c>
      <c r="C12" s="21">
        <f t="shared" si="6"/>
        <v>0.060395591121848106</v>
      </c>
      <c r="D12" s="48">
        <f t="shared" si="5"/>
        <v>4</v>
      </c>
      <c r="E12" s="48">
        <v>0</v>
      </c>
      <c r="F12" s="48">
        <v>0</v>
      </c>
      <c r="G12" s="48">
        <v>1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1</v>
      </c>
      <c r="O12" s="48">
        <v>0</v>
      </c>
      <c r="P12" s="36" t="s">
        <v>140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26.25" customHeight="1">
      <c r="A13" s="36" t="s">
        <v>141</v>
      </c>
      <c r="B13" s="48">
        <f t="shared" si="4"/>
        <v>1</v>
      </c>
      <c r="C13" s="21">
        <f t="shared" si="6"/>
        <v>0.015098897780462027</v>
      </c>
      <c r="D13" s="48">
        <f t="shared" si="5"/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6" t="s">
        <v>141</v>
      </c>
      <c r="Q13" s="48">
        <v>1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26.25" customHeight="1">
      <c r="A14" s="36" t="s">
        <v>142</v>
      </c>
      <c r="B14" s="48">
        <f t="shared" si="4"/>
        <v>388</v>
      </c>
      <c r="C14" s="21">
        <f t="shared" si="6"/>
        <v>5.858372338819266</v>
      </c>
      <c r="D14" s="48">
        <f t="shared" si="5"/>
        <v>354</v>
      </c>
      <c r="E14" s="48">
        <v>8</v>
      </c>
      <c r="F14" s="48">
        <v>5</v>
      </c>
      <c r="G14" s="48">
        <v>65</v>
      </c>
      <c r="H14" s="48">
        <v>13</v>
      </c>
      <c r="I14" s="48">
        <v>18</v>
      </c>
      <c r="J14" s="48">
        <v>36</v>
      </c>
      <c r="K14" s="48">
        <v>21</v>
      </c>
      <c r="L14" s="48">
        <v>5</v>
      </c>
      <c r="M14" s="48">
        <v>78</v>
      </c>
      <c r="N14" s="48">
        <v>8</v>
      </c>
      <c r="O14" s="48">
        <v>42</v>
      </c>
      <c r="P14" s="36" t="s">
        <v>142</v>
      </c>
      <c r="Q14" s="48">
        <v>34</v>
      </c>
      <c r="R14" s="48">
        <v>11</v>
      </c>
      <c r="S14" s="48">
        <v>1</v>
      </c>
      <c r="T14" s="48">
        <v>2</v>
      </c>
      <c r="U14" s="48">
        <v>0</v>
      </c>
      <c r="V14" s="48">
        <v>1</v>
      </c>
      <c r="W14" s="48">
        <v>0</v>
      </c>
      <c r="X14" s="48">
        <v>5</v>
      </c>
      <c r="Y14" s="48">
        <v>0</v>
      </c>
      <c r="Z14" s="48">
        <v>1</v>
      </c>
      <c r="AA14" s="48">
        <v>0</v>
      </c>
      <c r="AB14" s="48">
        <v>0</v>
      </c>
      <c r="AC14" s="48">
        <v>14</v>
      </c>
      <c r="AD14" s="48">
        <v>15</v>
      </c>
      <c r="AE14" s="48">
        <v>2</v>
      </c>
      <c r="AF14" s="48">
        <v>2</v>
      </c>
      <c r="AG14" s="48">
        <v>1</v>
      </c>
      <c r="AH14" s="48">
        <v>0</v>
      </c>
    </row>
    <row r="15" spans="1:34" s="38" customFormat="1" ht="38.25" customHeight="1">
      <c r="A15" s="36" t="s">
        <v>143</v>
      </c>
      <c r="B15" s="48">
        <f t="shared" si="4"/>
        <v>651</v>
      </c>
      <c r="C15" s="21">
        <f t="shared" si="6"/>
        <v>9.82938245508078</v>
      </c>
      <c r="D15" s="48">
        <f t="shared" si="5"/>
        <v>558</v>
      </c>
      <c r="E15" s="48">
        <v>30</v>
      </c>
      <c r="F15" s="48">
        <v>8</v>
      </c>
      <c r="G15" s="48">
        <v>99</v>
      </c>
      <c r="H15" s="48">
        <v>9</v>
      </c>
      <c r="I15" s="48">
        <v>25</v>
      </c>
      <c r="J15" s="48">
        <v>41</v>
      </c>
      <c r="K15" s="48">
        <v>29</v>
      </c>
      <c r="L15" s="48">
        <v>5</v>
      </c>
      <c r="M15" s="48">
        <v>52</v>
      </c>
      <c r="N15" s="48">
        <v>24</v>
      </c>
      <c r="O15" s="48">
        <v>71</v>
      </c>
      <c r="P15" s="36" t="s">
        <v>143</v>
      </c>
      <c r="Q15" s="48">
        <v>104</v>
      </c>
      <c r="R15" s="48">
        <v>13</v>
      </c>
      <c r="S15" s="48">
        <v>7</v>
      </c>
      <c r="T15" s="48">
        <v>21</v>
      </c>
      <c r="U15" s="48">
        <v>0</v>
      </c>
      <c r="V15" s="48">
        <v>7</v>
      </c>
      <c r="W15" s="48">
        <v>6</v>
      </c>
      <c r="X15" s="48">
        <v>3</v>
      </c>
      <c r="Y15" s="48">
        <v>3</v>
      </c>
      <c r="Z15" s="48">
        <v>1</v>
      </c>
      <c r="AA15" s="48">
        <v>0</v>
      </c>
      <c r="AB15" s="48">
        <v>0</v>
      </c>
      <c r="AC15" s="48">
        <v>4</v>
      </c>
      <c r="AD15" s="48">
        <v>86</v>
      </c>
      <c r="AE15" s="48">
        <v>0</v>
      </c>
      <c r="AF15" s="48">
        <v>0</v>
      </c>
      <c r="AG15" s="48">
        <v>2</v>
      </c>
      <c r="AH15" s="48">
        <v>1</v>
      </c>
    </row>
    <row r="16" spans="1:34" s="38" customFormat="1" ht="26.25" customHeight="1">
      <c r="A16" s="36" t="s">
        <v>144</v>
      </c>
      <c r="B16" s="48">
        <f t="shared" si="4"/>
        <v>1776</v>
      </c>
      <c r="C16" s="21">
        <f t="shared" si="6"/>
        <v>26.81564245810056</v>
      </c>
      <c r="D16" s="48">
        <f t="shared" si="5"/>
        <v>1741</v>
      </c>
      <c r="E16" s="48">
        <v>216</v>
      </c>
      <c r="F16" s="48">
        <v>12</v>
      </c>
      <c r="G16" s="48">
        <v>652</v>
      </c>
      <c r="H16" s="48">
        <v>48</v>
      </c>
      <c r="I16" s="48">
        <v>54</v>
      </c>
      <c r="J16" s="48">
        <v>74</v>
      </c>
      <c r="K16" s="48">
        <v>144</v>
      </c>
      <c r="L16" s="48">
        <v>40</v>
      </c>
      <c r="M16" s="48">
        <v>80</v>
      </c>
      <c r="N16" s="48">
        <v>76</v>
      </c>
      <c r="O16" s="48">
        <v>177</v>
      </c>
      <c r="P16" s="36" t="s">
        <v>144</v>
      </c>
      <c r="Q16" s="48">
        <v>129</v>
      </c>
      <c r="R16" s="48">
        <v>9</v>
      </c>
      <c r="S16" s="48">
        <v>0</v>
      </c>
      <c r="T16" s="48">
        <v>0</v>
      </c>
      <c r="U16" s="48">
        <v>0</v>
      </c>
      <c r="V16" s="48">
        <v>5</v>
      </c>
      <c r="W16" s="48">
        <v>2</v>
      </c>
      <c r="X16" s="48">
        <v>19</v>
      </c>
      <c r="Y16" s="48">
        <v>0</v>
      </c>
      <c r="Z16" s="48">
        <v>4</v>
      </c>
      <c r="AA16" s="48">
        <v>0</v>
      </c>
      <c r="AB16" s="48">
        <v>0</v>
      </c>
      <c r="AC16" s="48">
        <v>0</v>
      </c>
      <c r="AD16" s="48">
        <v>18</v>
      </c>
      <c r="AE16" s="48">
        <v>7</v>
      </c>
      <c r="AF16" s="48">
        <v>7</v>
      </c>
      <c r="AG16" s="48">
        <v>0</v>
      </c>
      <c r="AH16" s="48">
        <v>3</v>
      </c>
    </row>
    <row r="17" spans="1:34" s="38" customFormat="1" ht="26.25" customHeight="1">
      <c r="A17" s="36" t="s">
        <v>145</v>
      </c>
      <c r="B17" s="48">
        <f t="shared" si="4"/>
        <v>442</v>
      </c>
      <c r="C17" s="21">
        <f t="shared" si="6"/>
        <v>6.673712818964216</v>
      </c>
      <c r="D17" s="48">
        <f t="shared" si="5"/>
        <v>366</v>
      </c>
      <c r="E17" s="48">
        <v>39</v>
      </c>
      <c r="F17" s="48">
        <v>1</v>
      </c>
      <c r="G17" s="48">
        <v>36</v>
      </c>
      <c r="H17" s="48">
        <v>49</v>
      </c>
      <c r="I17" s="48">
        <v>0</v>
      </c>
      <c r="J17" s="48">
        <v>2</v>
      </c>
      <c r="K17" s="48">
        <v>78</v>
      </c>
      <c r="L17" s="48">
        <v>1</v>
      </c>
      <c r="M17" s="48">
        <v>2</v>
      </c>
      <c r="N17" s="48">
        <v>46</v>
      </c>
      <c r="O17" s="48">
        <v>50</v>
      </c>
      <c r="P17" s="36" t="s">
        <v>145</v>
      </c>
      <c r="Q17" s="48">
        <v>35</v>
      </c>
      <c r="R17" s="48">
        <v>5</v>
      </c>
      <c r="S17" s="48">
        <v>0</v>
      </c>
      <c r="T17" s="48">
        <v>1</v>
      </c>
      <c r="U17" s="48">
        <v>0</v>
      </c>
      <c r="V17" s="48">
        <v>2</v>
      </c>
      <c r="W17" s="48">
        <v>3</v>
      </c>
      <c r="X17" s="48">
        <v>2</v>
      </c>
      <c r="Y17" s="48">
        <v>0</v>
      </c>
      <c r="Z17" s="48">
        <v>14</v>
      </c>
      <c r="AA17" s="48">
        <v>0</v>
      </c>
      <c r="AB17" s="48">
        <v>0</v>
      </c>
      <c r="AC17" s="48">
        <v>9</v>
      </c>
      <c r="AD17" s="48">
        <v>5</v>
      </c>
      <c r="AE17" s="48">
        <v>3</v>
      </c>
      <c r="AF17" s="48">
        <v>52</v>
      </c>
      <c r="AG17" s="48">
        <v>2</v>
      </c>
      <c r="AH17" s="48">
        <v>5</v>
      </c>
    </row>
    <row r="18" spans="1:34" s="38" customFormat="1" ht="26.25" customHeight="1" thickBot="1">
      <c r="A18" s="36" t="s">
        <v>146</v>
      </c>
      <c r="B18" s="48">
        <f t="shared" si="4"/>
        <v>204</v>
      </c>
      <c r="C18" s="21">
        <f t="shared" si="6"/>
        <v>3.0801751472142533</v>
      </c>
      <c r="D18" s="48">
        <f t="shared" si="5"/>
        <v>171</v>
      </c>
      <c r="E18" s="48">
        <v>11</v>
      </c>
      <c r="F18" s="48">
        <v>1</v>
      </c>
      <c r="G18" s="48">
        <v>54</v>
      </c>
      <c r="H18" s="48">
        <v>6</v>
      </c>
      <c r="I18" s="48">
        <v>17</v>
      </c>
      <c r="J18" s="48">
        <v>2</v>
      </c>
      <c r="K18" s="48">
        <v>12</v>
      </c>
      <c r="L18" s="48">
        <v>2</v>
      </c>
      <c r="M18" s="48">
        <v>28</v>
      </c>
      <c r="N18" s="48">
        <v>4</v>
      </c>
      <c r="O18" s="48">
        <v>11</v>
      </c>
      <c r="P18" s="36" t="s">
        <v>146</v>
      </c>
      <c r="Q18" s="48">
        <v>12</v>
      </c>
      <c r="R18" s="48">
        <v>2</v>
      </c>
      <c r="S18" s="48">
        <v>1</v>
      </c>
      <c r="T18" s="48">
        <v>2</v>
      </c>
      <c r="U18" s="48">
        <v>0</v>
      </c>
      <c r="V18" s="48">
        <v>5</v>
      </c>
      <c r="W18" s="48">
        <v>0</v>
      </c>
      <c r="X18" s="48">
        <v>0</v>
      </c>
      <c r="Y18" s="48">
        <v>0</v>
      </c>
      <c r="Z18" s="48">
        <v>1</v>
      </c>
      <c r="AA18" s="48">
        <v>0</v>
      </c>
      <c r="AB18" s="48">
        <v>0</v>
      </c>
      <c r="AC18" s="48">
        <v>0</v>
      </c>
      <c r="AD18" s="48">
        <v>30</v>
      </c>
      <c r="AE18" s="48">
        <v>2</v>
      </c>
      <c r="AF18" s="48">
        <v>0</v>
      </c>
      <c r="AG18" s="48">
        <v>1</v>
      </c>
      <c r="AH18" s="48">
        <v>0</v>
      </c>
    </row>
    <row r="19" spans="1:34" s="29" customFormat="1" ht="22.5" customHeight="1">
      <c r="A19" s="115" t="s">
        <v>117</v>
      </c>
      <c r="B19" s="115"/>
      <c r="C19" s="115"/>
      <c r="D19" s="115"/>
      <c r="E19" s="115"/>
      <c r="F19" s="115"/>
      <c r="G19" s="115"/>
      <c r="H19" s="115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="38" customFormat="1" ht="110.25" customHeight="1">
      <c r="A20" s="38" t="s">
        <v>118</v>
      </c>
    </row>
    <row r="21" spans="1:34" s="38" customFormat="1" ht="11.25" customHeight="1">
      <c r="A21" s="76" t="s">
        <v>356</v>
      </c>
      <c r="B21" s="77"/>
      <c r="C21" s="77"/>
      <c r="D21" s="77"/>
      <c r="E21" s="77"/>
      <c r="F21" s="77"/>
      <c r="G21" s="77"/>
      <c r="H21" s="77"/>
      <c r="I21" s="77" t="s">
        <v>284</v>
      </c>
      <c r="J21" s="77"/>
      <c r="K21" s="77"/>
      <c r="L21" s="77"/>
      <c r="M21" s="77"/>
      <c r="N21" s="77"/>
      <c r="O21" s="77"/>
      <c r="P21" s="77" t="s">
        <v>357</v>
      </c>
      <c r="Q21" s="77"/>
      <c r="R21" s="77"/>
      <c r="S21" s="77"/>
      <c r="T21" s="77"/>
      <c r="U21" s="77"/>
      <c r="V21" s="77"/>
      <c r="W21" s="77"/>
      <c r="X21" s="77" t="s">
        <v>285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21:H21"/>
    <mergeCell ref="I21:O21"/>
    <mergeCell ref="P21:W21"/>
    <mergeCell ref="X21:AH21"/>
    <mergeCell ref="AG3:AG4"/>
    <mergeCell ref="AF3:AF4"/>
    <mergeCell ref="AH3:AH4"/>
    <mergeCell ref="A19:H19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8 Q7:AH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375" style="46" customWidth="1"/>
    <col min="3" max="3" width="8.50390625" style="46" customWidth="1"/>
    <col min="4" max="4" width="9.125" style="46" customWidth="1"/>
    <col min="5" max="7" width="8.50390625" style="46" customWidth="1"/>
    <col min="8" max="8" width="8.125" style="46" customWidth="1"/>
    <col min="9" max="9" width="11.375" style="46" customWidth="1"/>
    <col min="10" max="11" width="11.25390625" style="46" customWidth="1"/>
    <col min="12" max="15" width="11.00390625" style="46" customWidth="1"/>
    <col min="16" max="16" width="18.625" style="46" customWidth="1"/>
    <col min="17" max="17" width="9.00390625" style="46" customWidth="1"/>
    <col min="18" max="19" width="8.875" style="46" customWidth="1"/>
    <col min="20" max="20" width="8.625" style="46" customWidth="1"/>
    <col min="21" max="22" width="8.50390625" style="46" customWidth="1"/>
    <col min="23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91" t="s">
        <v>147</v>
      </c>
      <c r="B1" s="91"/>
      <c r="C1" s="91"/>
      <c r="D1" s="91"/>
      <c r="E1" s="91"/>
      <c r="F1" s="91"/>
      <c r="G1" s="91"/>
      <c r="H1" s="91"/>
      <c r="I1" s="72" t="s">
        <v>128</v>
      </c>
      <c r="J1" s="72"/>
      <c r="K1" s="72"/>
      <c r="L1" s="72"/>
      <c r="M1" s="72"/>
      <c r="N1" s="72"/>
      <c r="O1" s="72"/>
      <c r="P1" s="91" t="s">
        <v>147</v>
      </c>
      <c r="Q1" s="91"/>
      <c r="R1" s="91"/>
      <c r="S1" s="91"/>
      <c r="T1" s="91"/>
      <c r="U1" s="91"/>
      <c r="V1" s="91"/>
      <c r="W1" s="91"/>
      <c r="X1" s="72" t="s">
        <v>129</v>
      </c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29" customFormat="1" ht="12.75" customHeight="1" thickBot="1">
      <c r="A2" s="117" t="s">
        <v>15</v>
      </c>
      <c r="B2" s="117"/>
      <c r="C2" s="117"/>
      <c r="D2" s="117"/>
      <c r="E2" s="117"/>
      <c r="F2" s="117"/>
      <c r="G2" s="117"/>
      <c r="H2" s="117"/>
      <c r="I2" s="47" t="s">
        <v>292</v>
      </c>
      <c r="J2" s="47"/>
      <c r="K2" s="47"/>
      <c r="L2" s="47"/>
      <c r="M2" s="47"/>
      <c r="N2" s="47"/>
      <c r="O2" s="27" t="s">
        <v>0</v>
      </c>
      <c r="P2" s="117" t="s">
        <v>15</v>
      </c>
      <c r="Q2" s="117"/>
      <c r="R2" s="117"/>
      <c r="S2" s="117"/>
      <c r="T2" s="117"/>
      <c r="U2" s="117"/>
      <c r="V2" s="117"/>
      <c r="W2" s="117"/>
      <c r="X2" s="47" t="s">
        <v>292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101" t="s">
        <v>74</v>
      </c>
      <c r="B3" s="116" t="s">
        <v>75</v>
      </c>
      <c r="C3" s="97" t="s">
        <v>76</v>
      </c>
      <c r="D3" s="124" t="s">
        <v>148</v>
      </c>
      <c r="E3" s="107"/>
      <c r="F3" s="107"/>
      <c r="G3" s="107"/>
      <c r="H3" s="107"/>
      <c r="I3" s="106" t="s">
        <v>149</v>
      </c>
      <c r="J3" s="107"/>
      <c r="K3" s="107"/>
      <c r="L3" s="107"/>
      <c r="M3" s="107"/>
      <c r="N3" s="107"/>
      <c r="O3" s="107"/>
      <c r="P3" s="101" t="s">
        <v>78</v>
      </c>
      <c r="Q3" s="103" t="s">
        <v>150</v>
      </c>
      <c r="R3" s="104"/>
      <c r="S3" s="104"/>
      <c r="T3" s="104"/>
      <c r="U3" s="104"/>
      <c r="V3" s="104"/>
      <c r="W3" s="104"/>
      <c r="X3" s="106" t="s">
        <v>151</v>
      </c>
      <c r="Y3" s="107"/>
      <c r="Z3" s="107"/>
      <c r="AA3" s="107"/>
      <c r="AB3" s="108"/>
      <c r="AC3" s="78" t="s">
        <v>81</v>
      </c>
      <c r="AD3" s="78" t="s">
        <v>82</v>
      </c>
      <c r="AE3" s="97" t="s">
        <v>83</v>
      </c>
      <c r="AF3" s="97" t="s">
        <v>84</v>
      </c>
      <c r="AG3" s="121" t="s">
        <v>188</v>
      </c>
      <c r="AH3" s="99" t="s">
        <v>85</v>
      </c>
    </row>
    <row r="4" spans="1:34" s="32" customFormat="1" ht="48" customHeight="1" thickBot="1">
      <c r="A4" s="102"/>
      <c r="B4" s="109"/>
      <c r="C4" s="96"/>
      <c r="D4" s="33" t="s">
        <v>3</v>
      </c>
      <c r="E4" s="34" t="s">
        <v>86</v>
      </c>
      <c r="F4" s="34" t="s">
        <v>87</v>
      </c>
      <c r="G4" s="34" t="s">
        <v>88</v>
      </c>
      <c r="H4" s="34" t="s">
        <v>89</v>
      </c>
      <c r="I4" s="33" t="s">
        <v>90</v>
      </c>
      <c r="J4" s="34" t="s">
        <v>91</v>
      </c>
      <c r="K4" s="34" t="s">
        <v>92</v>
      </c>
      <c r="L4" s="34" t="s">
        <v>93</v>
      </c>
      <c r="M4" s="34" t="s">
        <v>94</v>
      </c>
      <c r="N4" s="34" t="s">
        <v>95</v>
      </c>
      <c r="O4" s="34" t="s">
        <v>96</v>
      </c>
      <c r="P4" s="102"/>
      <c r="Q4" s="33" t="s">
        <v>97</v>
      </c>
      <c r="R4" s="34" t="s">
        <v>98</v>
      </c>
      <c r="S4" s="34" t="s">
        <v>99</v>
      </c>
      <c r="T4" s="34" t="s">
        <v>100</v>
      </c>
      <c r="U4" s="34" t="s">
        <v>101</v>
      </c>
      <c r="V4" s="34" t="s">
        <v>102</v>
      </c>
      <c r="W4" s="34" t="s">
        <v>103</v>
      </c>
      <c r="X4" s="33" t="s">
        <v>104</v>
      </c>
      <c r="Y4" s="35" t="s">
        <v>105</v>
      </c>
      <c r="Z4" s="35" t="s">
        <v>106</v>
      </c>
      <c r="AA4" s="35" t="s">
        <v>107</v>
      </c>
      <c r="AB4" s="35" t="s">
        <v>108</v>
      </c>
      <c r="AC4" s="96"/>
      <c r="AD4" s="96"/>
      <c r="AE4" s="96"/>
      <c r="AF4" s="96"/>
      <c r="AG4" s="122"/>
      <c r="AH4" s="100"/>
    </row>
    <row r="5" spans="1:34" s="38" customFormat="1" ht="46.5" customHeight="1">
      <c r="A5" s="36" t="s">
        <v>133</v>
      </c>
      <c r="B5" s="48">
        <f>SUM(B7:B15)</f>
        <v>26231</v>
      </c>
      <c r="C5" s="65"/>
      <c r="D5" s="48">
        <f aca="true" t="shared" si="0" ref="D5:O5">SUM(D7:D15)</f>
        <v>22094</v>
      </c>
      <c r="E5" s="48">
        <f t="shared" si="0"/>
        <v>1230</v>
      </c>
      <c r="F5" s="48">
        <f t="shared" si="0"/>
        <v>334</v>
      </c>
      <c r="G5" s="48">
        <f t="shared" si="0"/>
        <v>5338</v>
      </c>
      <c r="H5" s="48">
        <f t="shared" si="0"/>
        <v>381</v>
      </c>
      <c r="I5" s="48">
        <f t="shared" si="0"/>
        <v>555</v>
      </c>
      <c r="J5" s="48">
        <f t="shared" si="0"/>
        <v>843</v>
      </c>
      <c r="K5" s="48">
        <f t="shared" si="0"/>
        <v>1135</v>
      </c>
      <c r="L5" s="48">
        <f t="shared" si="0"/>
        <v>118</v>
      </c>
      <c r="M5" s="48">
        <f t="shared" si="0"/>
        <v>4750</v>
      </c>
      <c r="N5" s="48">
        <f t="shared" si="0"/>
        <v>528</v>
      </c>
      <c r="O5" s="48">
        <f t="shared" si="0"/>
        <v>1429</v>
      </c>
      <c r="P5" s="36" t="s">
        <v>133</v>
      </c>
      <c r="Q5" s="48">
        <f aca="true" t="shared" si="1" ref="Q5:AH5">SUM(Q7:Q15)</f>
        <v>4131</v>
      </c>
      <c r="R5" s="48">
        <f t="shared" si="1"/>
        <v>290</v>
      </c>
      <c r="S5" s="48">
        <f t="shared" si="1"/>
        <v>28</v>
      </c>
      <c r="T5" s="48">
        <f t="shared" si="1"/>
        <v>176</v>
      </c>
      <c r="U5" s="48">
        <f t="shared" si="1"/>
        <v>12</v>
      </c>
      <c r="V5" s="48">
        <f t="shared" si="1"/>
        <v>137</v>
      </c>
      <c r="W5" s="48">
        <f t="shared" si="1"/>
        <v>116</v>
      </c>
      <c r="X5" s="48">
        <f t="shared" si="1"/>
        <v>236</v>
      </c>
      <c r="Y5" s="48">
        <f t="shared" si="1"/>
        <v>111</v>
      </c>
      <c r="Z5" s="48">
        <f t="shared" si="1"/>
        <v>160</v>
      </c>
      <c r="AA5" s="48">
        <f t="shared" si="1"/>
        <v>52</v>
      </c>
      <c r="AB5" s="48">
        <f t="shared" si="1"/>
        <v>4</v>
      </c>
      <c r="AC5" s="48">
        <f t="shared" si="1"/>
        <v>699</v>
      </c>
      <c r="AD5" s="48">
        <f t="shared" si="1"/>
        <v>3059</v>
      </c>
      <c r="AE5" s="48">
        <f t="shared" si="1"/>
        <v>121</v>
      </c>
      <c r="AF5" s="48">
        <f t="shared" si="1"/>
        <v>89</v>
      </c>
      <c r="AG5" s="48">
        <f>SUM(AG7:AG15)</f>
        <v>5</v>
      </c>
      <c r="AH5" s="48">
        <f t="shared" si="1"/>
        <v>164</v>
      </c>
    </row>
    <row r="6" spans="1:34" s="38" customFormat="1" ht="41.25" customHeight="1">
      <c r="A6" s="36" t="s">
        <v>134</v>
      </c>
      <c r="B6" s="63"/>
      <c r="C6" s="21">
        <f>SUM(C7:C15)</f>
        <v>100</v>
      </c>
      <c r="D6" s="21">
        <f>IF(D5&gt;$B$5,999,IF($B$5=0,0,D5/$B$5*100))</f>
        <v>84.22858449925661</v>
      </c>
      <c r="E6" s="21">
        <f aca="true" t="shared" si="2" ref="E6:O6">IF(E5&gt;$B$5,999,IF($B$5=0,0,E5/$B$5*100))</f>
        <v>4.689108306965041</v>
      </c>
      <c r="F6" s="21">
        <f t="shared" si="2"/>
        <v>1.2733025809157104</v>
      </c>
      <c r="G6" s="21">
        <f t="shared" si="2"/>
        <v>20.349967595593</v>
      </c>
      <c r="H6" s="21">
        <f t="shared" si="2"/>
        <v>1.4524798902062446</v>
      </c>
      <c r="I6" s="21">
        <f t="shared" si="2"/>
        <v>2.11581716289886</v>
      </c>
      <c r="J6" s="21">
        <f t="shared" si="2"/>
        <v>3.213754717700431</v>
      </c>
      <c r="K6" s="21">
        <f t="shared" si="2"/>
        <v>4.326941405207578</v>
      </c>
      <c r="L6" s="21">
        <f t="shared" si="2"/>
        <v>0.44984941481453244</v>
      </c>
      <c r="M6" s="21">
        <f t="shared" si="2"/>
        <v>18.108345087873126</v>
      </c>
      <c r="N6" s="21">
        <f t="shared" si="2"/>
        <v>2.012885517136213</v>
      </c>
      <c r="O6" s="21">
        <f t="shared" si="2"/>
        <v>5.447752659067516</v>
      </c>
      <c r="P6" s="36" t="s">
        <v>134</v>
      </c>
      <c r="Q6" s="21">
        <f aca="true" t="shared" si="3" ref="Q6:AH6">IF(Q5&gt;$B$5,999,IF($B$5=0,0,Q5/$B$5*100))</f>
        <v>15.748541801685029</v>
      </c>
      <c r="R6" s="21">
        <f t="shared" si="3"/>
        <v>1.1055621211543594</v>
      </c>
      <c r="S6" s="21">
        <f t="shared" si="3"/>
        <v>0.10674392893904158</v>
      </c>
      <c r="T6" s="21">
        <f t="shared" si="3"/>
        <v>0.6709618390454043</v>
      </c>
      <c r="U6" s="21">
        <f t="shared" si="3"/>
        <v>0.04574739811673211</v>
      </c>
      <c r="V6" s="21">
        <f t="shared" si="3"/>
        <v>0.5222827951660249</v>
      </c>
      <c r="W6" s="21">
        <f t="shared" si="3"/>
        <v>0.44222484846174376</v>
      </c>
      <c r="X6" s="21">
        <f t="shared" si="3"/>
        <v>0.8996988296290649</v>
      </c>
      <c r="Y6" s="21">
        <f t="shared" si="3"/>
        <v>0.423163432579772</v>
      </c>
      <c r="Z6" s="21">
        <f t="shared" si="3"/>
        <v>0.6099653082230948</v>
      </c>
      <c r="AA6" s="21">
        <f t="shared" si="3"/>
        <v>0.19823872517250582</v>
      </c>
      <c r="AB6" s="21">
        <f t="shared" si="3"/>
        <v>0.01524913270557737</v>
      </c>
      <c r="AC6" s="21">
        <f t="shared" si="3"/>
        <v>2.6647859402996454</v>
      </c>
      <c r="AD6" s="21">
        <f t="shared" si="3"/>
        <v>11.661774236590293</v>
      </c>
      <c r="AE6" s="21">
        <f t="shared" si="3"/>
        <v>0.4612862643437155</v>
      </c>
      <c r="AF6" s="21">
        <f t="shared" si="3"/>
        <v>0.3392932026990965</v>
      </c>
      <c r="AG6" s="21">
        <f t="shared" si="3"/>
        <v>0.019061415881971713</v>
      </c>
      <c r="AH6" s="21">
        <f t="shared" si="3"/>
        <v>0.6252144409286722</v>
      </c>
    </row>
    <row r="7" spans="1:34" s="38" customFormat="1" ht="49.5" customHeight="1">
      <c r="A7" s="36" t="s">
        <v>152</v>
      </c>
      <c r="B7" s="48">
        <f aca="true" t="shared" si="4" ref="B7:B15">SUM(D7,AC7:AH7)</f>
        <v>11098</v>
      </c>
      <c r="C7" s="21">
        <f>B7/$B$5*100</f>
        <v>42.308718691624414</v>
      </c>
      <c r="D7" s="48">
        <f aca="true" t="shared" si="5" ref="D7:D15">SUM(E7:O7,Q7:AB7)</f>
        <v>9180</v>
      </c>
      <c r="E7" s="48">
        <v>476</v>
      </c>
      <c r="F7" s="48">
        <v>100</v>
      </c>
      <c r="G7" s="48">
        <v>2151</v>
      </c>
      <c r="H7" s="48">
        <v>107</v>
      </c>
      <c r="I7" s="48">
        <v>263</v>
      </c>
      <c r="J7" s="48">
        <v>228</v>
      </c>
      <c r="K7" s="48">
        <v>348</v>
      </c>
      <c r="L7" s="48">
        <v>12</v>
      </c>
      <c r="M7" s="48">
        <v>2543</v>
      </c>
      <c r="N7" s="48">
        <v>224</v>
      </c>
      <c r="O7" s="48">
        <v>481</v>
      </c>
      <c r="P7" s="36" t="s">
        <v>152</v>
      </c>
      <c r="Q7" s="48">
        <v>1964</v>
      </c>
      <c r="R7" s="48">
        <v>75</v>
      </c>
      <c r="S7" s="48">
        <v>1</v>
      </c>
      <c r="T7" s="48">
        <v>46</v>
      </c>
      <c r="U7" s="48">
        <v>0</v>
      </c>
      <c r="V7" s="48">
        <v>70</v>
      </c>
      <c r="W7" s="48">
        <v>19</v>
      </c>
      <c r="X7" s="48">
        <v>16</v>
      </c>
      <c r="Y7" s="48">
        <v>43</v>
      </c>
      <c r="Z7" s="48">
        <v>9</v>
      </c>
      <c r="AA7" s="48">
        <v>4</v>
      </c>
      <c r="AB7" s="48">
        <v>0</v>
      </c>
      <c r="AC7" s="48">
        <v>275</v>
      </c>
      <c r="AD7" s="48">
        <v>1523</v>
      </c>
      <c r="AE7" s="48">
        <v>21</v>
      </c>
      <c r="AF7" s="48">
        <v>27</v>
      </c>
      <c r="AG7" s="48">
        <v>1</v>
      </c>
      <c r="AH7" s="48">
        <v>71</v>
      </c>
    </row>
    <row r="8" spans="1:34" s="38" customFormat="1" ht="41.25" customHeight="1">
      <c r="A8" s="36" t="s">
        <v>153</v>
      </c>
      <c r="B8" s="48">
        <f t="shared" si="4"/>
        <v>538</v>
      </c>
      <c r="C8" s="21">
        <f aca="true" t="shared" si="6" ref="C8:C15">B8/$B$5*100</f>
        <v>2.0510083489001563</v>
      </c>
      <c r="D8" s="48">
        <f t="shared" si="5"/>
        <v>530</v>
      </c>
      <c r="E8" s="48">
        <v>8</v>
      </c>
      <c r="F8" s="48">
        <v>7</v>
      </c>
      <c r="G8" s="48">
        <v>85</v>
      </c>
      <c r="H8" s="48">
        <v>5</v>
      </c>
      <c r="I8" s="48">
        <v>6</v>
      </c>
      <c r="J8" s="48">
        <v>17</v>
      </c>
      <c r="K8" s="48">
        <v>14</v>
      </c>
      <c r="L8" s="48">
        <v>4</v>
      </c>
      <c r="M8" s="48">
        <v>183</v>
      </c>
      <c r="N8" s="48">
        <v>31</v>
      </c>
      <c r="O8" s="48">
        <v>70</v>
      </c>
      <c r="P8" s="36" t="s">
        <v>153</v>
      </c>
      <c r="Q8" s="48">
        <v>6</v>
      </c>
      <c r="R8" s="48">
        <v>21</v>
      </c>
      <c r="S8" s="48">
        <v>0</v>
      </c>
      <c r="T8" s="48">
        <v>18</v>
      </c>
      <c r="U8" s="48">
        <v>0</v>
      </c>
      <c r="V8" s="48">
        <v>0</v>
      </c>
      <c r="W8" s="48">
        <v>0</v>
      </c>
      <c r="X8" s="48">
        <v>15</v>
      </c>
      <c r="Y8" s="48">
        <v>0</v>
      </c>
      <c r="Z8" s="48">
        <v>4</v>
      </c>
      <c r="AA8" s="48">
        <v>35</v>
      </c>
      <c r="AB8" s="48">
        <v>1</v>
      </c>
      <c r="AC8" s="48">
        <v>1</v>
      </c>
      <c r="AD8" s="48">
        <v>5</v>
      </c>
      <c r="AE8" s="48">
        <v>2</v>
      </c>
      <c r="AF8" s="48">
        <v>0</v>
      </c>
      <c r="AG8" s="48">
        <v>0</v>
      </c>
      <c r="AH8" s="48">
        <v>0</v>
      </c>
    </row>
    <row r="9" spans="1:34" s="38" customFormat="1" ht="41.25" customHeight="1">
      <c r="A9" s="36" t="s">
        <v>154</v>
      </c>
      <c r="B9" s="48">
        <f t="shared" si="4"/>
        <v>3326</v>
      </c>
      <c r="C9" s="21">
        <f t="shared" si="6"/>
        <v>12.679653844687582</v>
      </c>
      <c r="D9" s="48">
        <f t="shared" si="5"/>
        <v>3326</v>
      </c>
      <c r="E9" s="48">
        <v>305</v>
      </c>
      <c r="F9" s="48">
        <v>30</v>
      </c>
      <c r="G9" s="48">
        <v>1563</v>
      </c>
      <c r="H9" s="48">
        <v>22</v>
      </c>
      <c r="I9" s="48">
        <v>22</v>
      </c>
      <c r="J9" s="48">
        <v>84</v>
      </c>
      <c r="K9" s="48">
        <v>336</v>
      </c>
      <c r="L9" s="48">
        <v>0</v>
      </c>
      <c r="M9" s="48">
        <v>318</v>
      </c>
      <c r="N9" s="48">
        <v>25</v>
      </c>
      <c r="O9" s="48">
        <v>536</v>
      </c>
      <c r="P9" s="36" t="s">
        <v>154</v>
      </c>
      <c r="Q9" s="48">
        <v>30</v>
      </c>
      <c r="R9" s="48">
        <v>4</v>
      </c>
      <c r="S9" s="48">
        <v>0</v>
      </c>
      <c r="T9" s="48">
        <v>0</v>
      </c>
      <c r="U9" s="48">
        <v>0</v>
      </c>
      <c r="V9" s="48">
        <v>14</v>
      </c>
      <c r="W9" s="48">
        <v>0</v>
      </c>
      <c r="X9" s="48">
        <v>1</v>
      </c>
      <c r="Y9" s="48">
        <v>0</v>
      </c>
      <c r="Z9" s="48">
        <v>36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1.25" customHeight="1">
      <c r="A10" s="36" t="s">
        <v>155</v>
      </c>
      <c r="B10" s="48">
        <f t="shared" si="4"/>
        <v>2709</v>
      </c>
      <c r="C10" s="21">
        <f t="shared" si="6"/>
        <v>10.327475124852274</v>
      </c>
      <c r="D10" s="48">
        <f t="shared" si="5"/>
        <v>2142</v>
      </c>
      <c r="E10" s="48">
        <v>230</v>
      </c>
      <c r="F10" s="48">
        <v>92</v>
      </c>
      <c r="G10" s="48">
        <v>255</v>
      </c>
      <c r="H10" s="48">
        <v>60</v>
      </c>
      <c r="I10" s="48">
        <v>41</v>
      </c>
      <c r="J10" s="48">
        <v>219</v>
      </c>
      <c r="K10" s="48">
        <v>207</v>
      </c>
      <c r="L10" s="48">
        <v>74</v>
      </c>
      <c r="M10" s="48">
        <v>105</v>
      </c>
      <c r="N10" s="48">
        <v>95</v>
      </c>
      <c r="O10" s="48">
        <v>129</v>
      </c>
      <c r="P10" s="36" t="s">
        <v>155</v>
      </c>
      <c r="Q10" s="48">
        <v>116</v>
      </c>
      <c r="R10" s="48">
        <v>92</v>
      </c>
      <c r="S10" s="48">
        <v>23</v>
      </c>
      <c r="T10" s="48">
        <v>53</v>
      </c>
      <c r="U10" s="48">
        <v>9</v>
      </c>
      <c r="V10" s="48">
        <v>35</v>
      </c>
      <c r="W10" s="48">
        <v>47</v>
      </c>
      <c r="X10" s="48">
        <v>125</v>
      </c>
      <c r="Y10" s="48">
        <v>42</v>
      </c>
      <c r="Z10" s="48">
        <v>85</v>
      </c>
      <c r="AA10" s="48">
        <v>5</v>
      </c>
      <c r="AB10" s="48">
        <v>3</v>
      </c>
      <c r="AC10" s="48">
        <v>370</v>
      </c>
      <c r="AD10" s="48">
        <v>135</v>
      </c>
      <c r="AE10" s="48">
        <v>2</v>
      </c>
      <c r="AF10" s="48">
        <v>36</v>
      </c>
      <c r="AG10" s="48">
        <v>2</v>
      </c>
      <c r="AH10" s="48">
        <v>22</v>
      </c>
    </row>
    <row r="11" spans="1:34" s="38" customFormat="1" ht="41.25" customHeight="1">
      <c r="A11" s="36" t="s">
        <v>156</v>
      </c>
      <c r="B11" s="48">
        <f t="shared" si="4"/>
        <v>221</v>
      </c>
      <c r="C11" s="21">
        <f t="shared" si="6"/>
        <v>0.8425145819831497</v>
      </c>
      <c r="D11" s="48">
        <f t="shared" si="5"/>
        <v>219</v>
      </c>
      <c r="E11" s="48">
        <v>14</v>
      </c>
      <c r="F11" s="48">
        <v>9</v>
      </c>
      <c r="G11" s="48">
        <v>39</v>
      </c>
      <c r="H11" s="48">
        <v>8</v>
      </c>
      <c r="I11" s="48">
        <v>2</v>
      </c>
      <c r="J11" s="48">
        <v>36</v>
      </c>
      <c r="K11" s="48">
        <v>64</v>
      </c>
      <c r="L11" s="48">
        <v>0</v>
      </c>
      <c r="M11" s="48">
        <v>6</v>
      </c>
      <c r="N11" s="48">
        <v>20</v>
      </c>
      <c r="O11" s="48">
        <v>2</v>
      </c>
      <c r="P11" s="36" t="s">
        <v>156</v>
      </c>
      <c r="Q11" s="48">
        <v>14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2</v>
      </c>
      <c r="X11" s="48">
        <v>3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1.25" customHeight="1">
      <c r="A12" s="36" t="s">
        <v>157</v>
      </c>
      <c r="B12" s="48">
        <f t="shared" si="4"/>
        <v>1112</v>
      </c>
      <c r="C12" s="21">
        <f t="shared" si="6"/>
        <v>4.2392588921505086</v>
      </c>
      <c r="D12" s="48">
        <f t="shared" si="5"/>
        <v>985</v>
      </c>
      <c r="E12" s="48">
        <v>44</v>
      </c>
      <c r="F12" s="48">
        <v>6</v>
      </c>
      <c r="G12" s="48">
        <v>217</v>
      </c>
      <c r="H12" s="48">
        <v>57</v>
      </c>
      <c r="I12" s="48">
        <v>40</v>
      </c>
      <c r="J12" s="48">
        <v>52</v>
      </c>
      <c r="K12" s="48">
        <v>20</v>
      </c>
      <c r="L12" s="48">
        <v>6</v>
      </c>
      <c r="M12" s="48">
        <v>150</v>
      </c>
      <c r="N12" s="48">
        <v>35</v>
      </c>
      <c r="O12" s="48">
        <v>51</v>
      </c>
      <c r="P12" s="36" t="s">
        <v>157</v>
      </c>
      <c r="Q12" s="48">
        <v>239</v>
      </c>
      <c r="R12" s="48">
        <v>25</v>
      </c>
      <c r="S12" s="48">
        <v>0</v>
      </c>
      <c r="T12" s="48">
        <v>2</v>
      </c>
      <c r="U12" s="48">
        <v>0</v>
      </c>
      <c r="V12" s="48">
        <v>0</v>
      </c>
      <c r="W12" s="48">
        <v>9</v>
      </c>
      <c r="X12" s="48">
        <v>26</v>
      </c>
      <c r="Y12" s="48">
        <v>3</v>
      </c>
      <c r="Z12" s="48">
        <v>3</v>
      </c>
      <c r="AA12" s="48">
        <v>0</v>
      </c>
      <c r="AB12" s="48">
        <v>0</v>
      </c>
      <c r="AC12" s="48">
        <v>25</v>
      </c>
      <c r="AD12" s="48">
        <v>61</v>
      </c>
      <c r="AE12" s="48">
        <v>31</v>
      </c>
      <c r="AF12" s="48">
        <v>0</v>
      </c>
      <c r="AG12" s="48">
        <v>0</v>
      </c>
      <c r="AH12" s="48">
        <v>10</v>
      </c>
    </row>
    <row r="13" spans="1:34" s="38" customFormat="1" ht="41.25" customHeight="1">
      <c r="A13" s="36" t="s">
        <v>158</v>
      </c>
      <c r="B13" s="48">
        <f t="shared" si="4"/>
        <v>824</v>
      </c>
      <c r="C13" s="21">
        <f t="shared" si="6"/>
        <v>3.141321337348938</v>
      </c>
      <c r="D13" s="48">
        <f t="shared" si="5"/>
        <v>803</v>
      </c>
      <c r="E13" s="48">
        <v>71</v>
      </c>
      <c r="F13" s="48">
        <v>25</v>
      </c>
      <c r="G13" s="48">
        <v>47</v>
      </c>
      <c r="H13" s="48">
        <v>10</v>
      </c>
      <c r="I13" s="48">
        <v>22</v>
      </c>
      <c r="J13" s="48">
        <v>19</v>
      </c>
      <c r="K13" s="48">
        <v>20</v>
      </c>
      <c r="L13" s="48">
        <v>0</v>
      </c>
      <c r="M13" s="48">
        <v>155</v>
      </c>
      <c r="N13" s="48">
        <v>12</v>
      </c>
      <c r="O13" s="48">
        <v>26</v>
      </c>
      <c r="P13" s="36" t="s">
        <v>158</v>
      </c>
      <c r="Q13" s="48">
        <v>356</v>
      </c>
      <c r="R13" s="48">
        <v>0</v>
      </c>
      <c r="S13" s="48">
        <v>0</v>
      </c>
      <c r="T13" s="48">
        <v>12</v>
      </c>
      <c r="U13" s="48">
        <v>3</v>
      </c>
      <c r="V13" s="48">
        <v>4</v>
      </c>
      <c r="W13" s="48">
        <v>8</v>
      </c>
      <c r="X13" s="48">
        <v>4</v>
      </c>
      <c r="Y13" s="48">
        <v>1</v>
      </c>
      <c r="Z13" s="48">
        <v>7</v>
      </c>
      <c r="AA13" s="48">
        <v>1</v>
      </c>
      <c r="AB13" s="48">
        <v>0</v>
      </c>
      <c r="AC13" s="48">
        <v>3</v>
      </c>
      <c r="AD13" s="48">
        <v>12</v>
      </c>
      <c r="AE13" s="48">
        <v>3</v>
      </c>
      <c r="AF13" s="48">
        <v>3</v>
      </c>
      <c r="AG13" s="48">
        <v>0</v>
      </c>
      <c r="AH13" s="48">
        <v>0</v>
      </c>
    </row>
    <row r="14" spans="1:34" s="38" customFormat="1" ht="41.25" customHeight="1">
      <c r="A14" s="36" t="s">
        <v>159</v>
      </c>
      <c r="B14" s="48">
        <f t="shared" si="4"/>
        <v>469</v>
      </c>
      <c r="C14" s="21">
        <f t="shared" si="6"/>
        <v>1.7879608097289466</v>
      </c>
      <c r="D14" s="48">
        <f t="shared" si="5"/>
        <v>422</v>
      </c>
      <c r="E14" s="48">
        <v>11</v>
      </c>
      <c r="F14" s="48">
        <v>14</v>
      </c>
      <c r="G14" s="48">
        <v>107</v>
      </c>
      <c r="H14" s="48">
        <v>12</v>
      </c>
      <c r="I14" s="48">
        <v>19</v>
      </c>
      <c r="J14" s="48">
        <v>24</v>
      </c>
      <c r="K14" s="48">
        <v>20</v>
      </c>
      <c r="L14" s="48">
        <v>0</v>
      </c>
      <c r="M14" s="48">
        <v>83</v>
      </c>
      <c r="N14" s="48">
        <v>11</v>
      </c>
      <c r="O14" s="48">
        <v>16</v>
      </c>
      <c r="P14" s="36" t="s">
        <v>159</v>
      </c>
      <c r="Q14" s="48">
        <v>74</v>
      </c>
      <c r="R14" s="48">
        <v>4</v>
      </c>
      <c r="S14" s="48">
        <v>2</v>
      </c>
      <c r="T14" s="48">
        <v>8</v>
      </c>
      <c r="U14" s="48">
        <v>0</v>
      </c>
      <c r="V14" s="48">
        <v>6</v>
      </c>
      <c r="W14" s="48">
        <v>5</v>
      </c>
      <c r="X14" s="48">
        <v>3</v>
      </c>
      <c r="Y14" s="48">
        <v>1</v>
      </c>
      <c r="Z14" s="48">
        <v>2</v>
      </c>
      <c r="AA14" s="48">
        <v>0</v>
      </c>
      <c r="AB14" s="48">
        <v>0</v>
      </c>
      <c r="AC14" s="48">
        <v>3</v>
      </c>
      <c r="AD14" s="48">
        <v>38</v>
      </c>
      <c r="AE14" s="48">
        <v>1</v>
      </c>
      <c r="AF14" s="48">
        <v>2</v>
      </c>
      <c r="AG14" s="48">
        <v>2</v>
      </c>
      <c r="AH14" s="48">
        <v>1</v>
      </c>
    </row>
    <row r="15" spans="1:34" s="38" customFormat="1" ht="41.25" customHeight="1" thickBot="1">
      <c r="A15" s="36" t="s">
        <v>146</v>
      </c>
      <c r="B15" s="48">
        <f t="shared" si="4"/>
        <v>5934</v>
      </c>
      <c r="C15" s="21">
        <f t="shared" si="6"/>
        <v>22.62208836872403</v>
      </c>
      <c r="D15" s="48">
        <f t="shared" si="5"/>
        <v>4487</v>
      </c>
      <c r="E15" s="48">
        <v>71</v>
      </c>
      <c r="F15" s="48">
        <v>51</v>
      </c>
      <c r="G15" s="48">
        <v>874</v>
      </c>
      <c r="H15" s="48">
        <v>100</v>
      </c>
      <c r="I15" s="48">
        <v>140</v>
      </c>
      <c r="J15" s="48">
        <v>164</v>
      </c>
      <c r="K15" s="48">
        <v>106</v>
      </c>
      <c r="L15" s="48">
        <v>22</v>
      </c>
      <c r="M15" s="48">
        <v>1207</v>
      </c>
      <c r="N15" s="48">
        <v>75</v>
      </c>
      <c r="O15" s="48">
        <v>118</v>
      </c>
      <c r="P15" s="36" t="s">
        <v>146</v>
      </c>
      <c r="Q15" s="48">
        <v>1332</v>
      </c>
      <c r="R15" s="48">
        <v>69</v>
      </c>
      <c r="S15" s="48">
        <v>2</v>
      </c>
      <c r="T15" s="48">
        <v>37</v>
      </c>
      <c r="U15" s="48">
        <v>0</v>
      </c>
      <c r="V15" s="48">
        <v>8</v>
      </c>
      <c r="W15" s="48">
        <v>26</v>
      </c>
      <c r="X15" s="48">
        <v>43</v>
      </c>
      <c r="Y15" s="48">
        <v>21</v>
      </c>
      <c r="Z15" s="48">
        <v>14</v>
      </c>
      <c r="AA15" s="48">
        <v>7</v>
      </c>
      <c r="AB15" s="48">
        <v>0</v>
      </c>
      <c r="AC15" s="48">
        <v>20</v>
      </c>
      <c r="AD15" s="48">
        <v>1285</v>
      </c>
      <c r="AE15" s="48">
        <v>61</v>
      </c>
      <c r="AF15" s="48">
        <v>21</v>
      </c>
      <c r="AG15" s="48">
        <v>0</v>
      </c>
      <c r="AH15" s="48">
        <v>60</v>
      </c>
    </row>
    <row r="16" spans="1:34" s="29" customFormat="1" ht="22.5" customHeight="1">
      <c r="A16" s="115" t="s">
        <v>117</v>
      </c>
      <c r="B16" s="115"/>
      <c r="C16" s="115"/>
      <c r="D16" s="115"/>
      <c r="E16" s="115"/>
      <c r="F16" s="115"/>
      <c r="G16" s="115"/>
      <c r="H16" s="115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67.5" customHeight="1">
      <c r="A17" s="38" t="s">
        <v>118</v>
      </c>
    </row>
    <row r="18" spans="1:34" s="38" customFormat="1" ht="11.25" customHeight="1">
      <c r="A18" s="76" t="s">
        <v>358</v>
      </c>
      <c r="B18" s="77"/>
      <c r="C18" s="77"/>
      <c r="D18" s="77"/>
      <c r="E18" s="77"/>
      <c r="F18" s="77"/>
      <c r="G18" s="77"/>
      <c r="H18" s="77"/>
      <c r="I18" s="77" t="s">
        <v>286</v>
      </c>
      <c r="J18" s="77"/>
      <c r="K18" s="77"/>
      <c r="L18" s="77"/>
      <c r="M18" s="77"/>
      <c r="N18" s="77"/>
      <c r="O18" s="77"/>
      <c r="P18" s="77" t="s">
        <v>359</v>
      </c>
      <c r="Q18" s="77"/>
      <c r="R18" s="77"/>
      <c r="S18" s="77"/>
      <c r="T18" s="77"/>
      <c r="U18" s="77"/>
      <c r="V18" s="77"/>
      <c r="W18" s="77"/>
      <c r="X18" s="77" t="s">
        <v>287</v>
      </c>
      <c r="Y18" s="77"/>
      <c r="Z18" s="77"/>
      <c r="AA18" s="77"/>
      <c r="AB18" s="77"/>
      <c r="AC18" s="77"/>
      <c r="AD18" s="77"/>
      <c r="AE18" s="77"/>
      <c r="AF18" s="77"/>
      <c r="AG18" s="77"/>
      <c r="AH18" s="77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125" style="46" customWidth="1"/>
    <col min="3" max="4" width="8.875" style="46" customWidth="1"/>
    <col min="5" max="6" width="8.50390625" style="46" customWidth="1"/>
    <col min="7" max="7" width="8.25390625" style="46" customWidth="1"/>
    <col min="8" max="8" width="8.00390625" style="46" customWidth="1"/>
    <col min="9" max="15" width="11.1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91" t="s">
        <v>160</v>
      </c>
      <c r="B1" s="91"/>
      <c r="C1" s="91"/>
      <c r="D1" s="91"/>
      <c r="E1" s="91"/>
      <c r="F1" s="91"/>
      <c r="G1" s="91"/>
      <c r="H1" s="91"/>
      <c r="I1" s="72" t="s">
        <v>72</v>
      </c>
      <c r="J1" s="72"/>
      <c r="K1" s="72"/>
      <c r="L1" s="72"/>
      <c r="M1" s="72"/>
      <c r="N1" s="72"/>
      <c r="O1" s="72"/>
      <c r="P1" s="91" t="s">
        <v>160</v>
      </c>
      <c r="Q1" s="91"/>
      <c r="R1" s="91"/>
      <c r="S1" s="91"/>
      <c r="T1" s="91"/>
      <c r="U1" s="91"/>
      <c r="V1" s="91"/>
      <c r="W1" s="91"/>
      <c r="X1" s="72" t="s">
        <v>73</v>
      </c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29" customFormat="1" ht="12.75" customHeight="1" thickBot="1">
      <c r="A2" s="117" t="s">
        <v>15</v>
      </c>
      <c r="B2" s="117"/>
      <c r="C2" s="117"/>
      <c r="D2" s="117"/>
      <c r="E2" s="117"/>
      <c r="F2" s="117"/>
      <c r="G2" s="117"/>
      <c r="H2" s="117"/>
      <c r="I2" s="47" t="s">
        <v>292</v>
      </c>
      <c r="J2" s="47"/>
      <c r="K2" s="47"/>
      <c r="L2" s="47"/>
      <c r="M2" s="47"/>
      <c r="N2" s="47"/>
      <c r="O2" s="27" t="s">
        <v>0</v>
      </c>
      <c r="P2" s="117" t="s">
        <v>15</v>
      </c>
      <c r="Q2" s="117"/>
      <c r="R2" s="117"/>
      <c r="S2" s="117"/>
      <c r="T2" s="117"/>
      <c r="U2" s="117"/>
      <c r="V2" s="117"/>
      <c r="W2" s="117"/>
      <c r="X2" s="47" t="s">
        <v>292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101" t="s">
        <v>74</v>
      </c>
      <c r="B3" s="116" t="s">
        <v>75</v>
      </c>
      <c r="C3" s="97" t="s">
        <v>76</v>
      </c>
      <c r="D3" s="123" t="s">
        <v>161</v>
      </c>
      <c r="E3" s="104"/>
      <c r="F3" s="104"/>
      <c r="G3" s="104"/>
      <c r="H3" s="104"/>
      <c r="I3" s="106" t="s">
        <v>162</v>
      </c>
      <c r="J3" s="107"/>
      <c r="K3" s="107"/>
      <c r="L3" s="107"/>
      <c r="M3" s="107"/>
      <c r="N3" s="107"/>
      <c r="O3" s="107"/>
      <c r="P3" s="101" t="s">
        <v>78</v>
      </c>
      <c r="Q3" s="103" t="s">
        <v>163</v>
      </c>
      <c r="R3" s="104"/>
      <c r="S3" s="104"/>
      <c r="T3" s="104"/>
      <c r="U3" s="104"/>
      <c r="V3" s="104"/>
      <c r="W3" s="104"/>
      <c r="X3" s="106" t="s">
        <v>164</v>
      </c>
      <c r="Y3" s="107"/>
      <c r="Z3" s="107"/>
      <c r="AA3" s="107"/>
      <c r="AB3" s="108"/>
      <c r="AC3" s="78" t="s">
        <v>81</v>
      </c>
      <c r="AD3" s="78" t="s">
        <v>82</v>
      </c>
      <c r="AE3" s="97" t="s">
        <v>83</v>
      </c>
      <c r="AF3" s="97" t="s">
        <v>84</v>
      </c>
      <c r="AG3" s="121" t="s">
        <v>188</v>
      </c>
      <c r="AH3" s="99" t="s">
        <v>85</v>
      </c>
    </row>
    <row r="4" spans="1:34" s="32" customFormat="1" ht="48" customHeight="1" thickBot="1">
      <c r="A4" s="102"/>
      <c r="B4" s="109"/>
      <c r="C4" s="96"/>
      <c r="D4" s="33" t="s">
        <v>3</v>
      </c>
      <c r="E4" s="34" t="s">
        <v>86</v>
      </c>
      <c r="F4" s="34" t="s">
        <v>87</v>
      </c>
      <c r="G4" s="34" t="s">
        <v>88</v>
      </c>
      <c r="H4" s="34" t="s">
        <v>89</v>
      </c>
      <c r="I4" s="33" t="s">
        <v>90</v>
      </c>
      <c r="J4" s="34" t="s">
        <v>91</v>
      </c>
      <c r="K4" s="34" t="s">
        <v>92</v>
      </c>
      <c r="L4" s="34" t="s">
        <v>93</v>
      </c>
      <c r="M4" s="34" t="s">
        <v>94</v>
      </c>
      <c r="N4" s="34" t="s">
        <v>95</v>
      </c>
      <c r="O4" s="34" t="s">
        <v>96</v>
      </c>
      <c r="P4" s="102"/>
      <c r="Q4" s="33" t="s">
        <v>97</v>
      </c>
      <c r="R4" s="34" t="s">
        <v>98</v>
      </c>
      <c r="S4" s="34" t="s">
        <v>99</v>
      </c>
      <c r="T4" s="34" t="s">
        <v>100</v>
      </c>
      <c r="U4" s="34" t="s">
        <v>101</v>
      </c>
      <c r="V4" s="34" t="s">
        <v>102</v>
      </c>
      <c r="W4" s="34" t="s">
        <v>103</v>
      </c>
      <c r="X4" s="33" t="s">
        <v>104</v>
      </c>
      <c r="Y4" s="35" t="s">
        <v>105</v>
      </c>
      <c r="Z4" s="35" t="s">
        <v>106</v>
      </c>
      <c r="AA4" s="35" t="s">
        <v>107</v>
      </c>
      <c r="AB4" s="35" t="s">
        <v>108</v>
      </c>
      <c r="AC4" s="96"/>
      <c r="AD4" s="96"/>
      <c r="AE4" s="96"/>
      <c r="AF4" s="96"/>
      <c r="AG4" s="122"/>
      <c r="AH4" s="100"/>
    </row>
    <row r="5" spans="1:34" s="38" customFormat="1" ht="38.25" customHeight="1">
      <c r="A5" s="36" t="s">
        <v>109</v>
      </c>
      <c r="B5" s="48">
        <f>SUM(B7:B16)</f>
        <v>25111</v>
      </c>
      <c r="C5" s="65"/>
      <c r="D5" s="48">
        <f aca="true" t="shared" si="0" ref="D5:O5">SUM(D7:D16)</f>
        <v>19962</v>
      </c>
      <c r="E5" s="48">
        <f t="shared" si="0"/>
        <v>544</v>
      </c>
      <c r="F5" s="48">
        <f t="shared" si="0"/>
        <v>199</v>
      </c>
      <c r="G5" s="48">
        <f t="shared" si="0"/>
        <v>2733</v>
      </c>
      <c r="H5" s="48">
        <f t="shared" si="0"/>
        <v>448</v>
      </c>
      <c r="I5" s="48">
        <f t="shared" si="0"/>
        <v>954</v>
      </c>
      <c r="J5" s="48">
        <f t="shared" si="0"/>
        <v>798</v>
      </c>
      <c r="K5" s="48">
        <f t="shared" si="0"/>
        <v>424</v>
      </c>
      <c r="L5" s="48">
        <f t="shared" si="0"/>
        <v>133</v>
      </c>
      <c r="M5" s="48">
        <f t="shared" si="0"/>
        <v>5959</v>
      </c>
      <c r="N5" s="48">
        <f t="shared" si="0"/>
        <v>323</v>
      </c>
      <c r="O5" s="48">
        <f t="shared" si="0"/>
        <v>1459</v>
      </c>
      <c r="P5" s="36" t="s">
        <v>109</v>
      </c>
      <c r="Q5" s="48">
        <f aca="true" t="shared" si="1" ref="Q5:AH5">SUM(Q7:Q16)</f>
        <v>5174</v>
      </c>
      <c r="R5" s="48">
        <f t="shared" si="1"/>
        <v>227</v>
      </c>
      <c r="S5" s="48">
        <f t="shared" si="1"/>
        <v>18</v>
      </c>
      <c r="T5" s="48">
        <f t="shared" si="1"/>
        <v>57</v>
      </c>
      <c r="U5" s="48">
        <f t="shared" si="1"/>
        <v>6</v>
      </c>
      <c r="V5" s="48">
        <f t="shared" si="1"/>
        <v>39</v>
      </c>
      <c r="W5" s="48">
        <f t="shared" si="1"/>
        <v>111</v>
      </c>
      <c r="X5" s="48">
        <f t="shared" si="1"/>
        <v>174</v>
      </c>
      <c r="Y5" s="48">
        <f t="shared" si="1"/>
        <v>50</v>
      </c>
      <c r="Z5" s="48">
        <f t="shared" si="1"/>
        <v>123</v>
      </c>
      <c r="AA5" s="48">
        <f t="shared" si="1"/>
        <v>9</v>
      </c>
      <c r="AB5" s="48">
        <f t="shared" si="1"/>
        <v>0</v>
      </c>
      <c r="AC5" s="48">
        <f t="shared" si="1"/>
        <v>100</v>
      </c>
      <c r="AD5" s="48">
        <f t="shared" si="1"/>
        <v>3662</v>
      </c>
      <c r="AE5" s="48">
        <f t="shared" si="1"/>
        <v>341</v>
      </c>
      <c r="AF5" s="48">
        <f t="shared" si="1"/>
        <v>494</v>
      </c>
      <c r="AG5" s="48">
        <f>SUM(AG7:AG16)</f>
        <v>181</v>
      </c>
      <c r="AH5" s="48">
        <f t="shared" si="1"/>
        <v>371</v>
      </c>
    </row>
    <row r="6" spans="1:34" s="38" customFormat="1" ht="39" customHeight="1">
      <c r="A6" s="36" t="s">
        <v>110</v>
      </c>
      <c r="B6" s="63"/>
      <c r="C6" s="21">
        <f>SUM(C7:C16)</f>
        <v>100</v>
      </c>
      <c r="D6" s="21">
        <f>IF(D5&gt;$B$5,999,IF($B$5=0,0,D5/$B$5*100))</f>
        <v>79.49504201346024</v>
      </c>
      <c r="E6" s="21">
        <f aca="true" t="shared" si="2" ref="E6:O6">IF(E5&gt;$B$5,999,IF($B$5=0,0,E5/$B$5*100))</f>
        <v>2.166381267173749</v>
      </c>
      <c r="F6" s="21">
        <f t="shared" si="2"/>
        <v>0.7924813826609853</v>
      </c>
      <c r="G6" s="21">
        <f t="shared" si="2"/>
        <v>10.883676476444586</v>
      </c>
      <c r="H6" s="21">
        <f t="shared" si="2"/>
        <v>1.7840786906136754</v>
      </c>
      <c r="I6" s="21">
        <f t="shared" si="2"/>
        <v>3.799131854565728</v>
      </c>
      <c r="J6" s="21">
        <f t="shared" si="2"/>
        <v>3.1778901676556095</v>
      </c>
      <c r="K6" s="21">
        <f t="shared" si="2"/>
        <v>1.688503046473657</v>
      </c>
      <c r="L6" s="21">
        <f t="shared" si="2"/>
        <v>0.5296483612759348</v>
      </c>
      <c r="M6" s="21">
        <f t="shared" si="2"/>
        <v>23.730635976265383</v>
      </c>
      <c r="N6" s="21">
        <f t="shared" si="2"/>
        <v>1.2862888773844132</v>
      </c>
      <c r="O6" s="21">
        <f t="shared" si="2"/>
        <v>5.8102027000119465</v>
      </c>
      <c r="P6" s="36" t="s">
        <v>110</v>
      </c>
      <c r="Q6" s="21">
        <f aca="true" t="shared" si="3" ref="Q6:AH6">IF(Q5&gt;$B$5,999,IF($B$5=0,0,Q5/$B$5*100))</f>
        <v>20.60451594918562</v>
      </c>
      <c r="R6" s="21">
        <f t="shared" si="3"/>
        <v>0.90398630082434</v>
      </c>
      <c r="S6" s="21">
        <f t="shared" si="3"/>
        <v>0.07168173310501375</v>
      </c>
      <c r="T6" s="21">
        <f t="shared" si="3"/>
        <v>0.22699215483254354</v>
      </c>
      <c r="U6" s="21">
        <f t="shared" si="3"/>
        <v>0.02389391103500458</v>
      </c>
      <c r="V6" s="21">
        <f t="shared" si="3"/>
        <v>0.15531042172752976</v>
      </c>
      <c r="W6" s="21">
        <f t="shared" si="3"/>
        <v>0.44203735414758466</v>
      </c>
      <c r="X6" s="21">
        <f t="shared" si="3"/>
        <v>0.6929234200151329</v>
      </c>
      <c r="Y6" s="21">
        <f t="shared" si="3"/>
        <v>0.19911592529170483</v>
      </c>
      <c r="Z6" s="21">
        <f t="shared" si="3"/>
        <v>0.48982517621759386</v>
      </c>
      <c r="AA6" s="21">
        <f t="shared" si="3"/>
        <v>0.03584086655250687</v>
      </c>
      <c r="AB6" s="21">
        <f t="shared" si="3"/>
        <v>0</v>
      </c>
      <c r="AC6" s="21">
        <f t="shared" si="3"/>
        <v>0.39823185058340965</v>
      </c>
      <c r="AD6" s="21">
        <f t="shared" si="3"/>
        <v>14.583250368364462</v>
      </c>
      <c r="AE6" s="21">
        <f t="shared" si="3"/>
        <v>1.357970610489427</v>
      </c>
      <c r="AF6" s="21">
        <f t="shared" si="3"/>
        <v>1.9672653418820438</v>
      </c>
      <c r="AG6" s="21">
        <f t="shared" si="3"/>
        <v>0.7207996495559715</v>
      </c>
      <c r="AH6" s="21">
        <f t="shared" si="3"/>
        <v>1.4774401656644498</v>
      </c>
    </row>
    <row r="7" spans="1:34" s="38" customFormat="1" ht="34.5" customHeight="1">
      <c r="A7" s="39" t="s">
        <v>165</v>
      </c>
      <c r="B7" s="48">
        <f aca="true" t="shared" si="4" ref="B7:B16">SUM(D7,AC7:AH7)</f>
        <v>935</v>
      </c>
      <c r="C7" s="21">
        <f>B7/$B$5*100</f>
        <v>3.7234678029548802</v>
      </c>
      <c r="D7" s="48">
        <f aca="true" t="shared" si="5" ref="D7:D16">SUM(E7:O7,Q7:AB7)</f>
        <v>752</v>
      </c>
      <c r="E7" s="48">
        <v>7</v>
      </c>
      <c r="F7" s="48">
        <v>5</v>
      </c>
      <c r="G7" s="48">
        <v>83</v>
      </c>
      <c r="H7" s="48">
        <v>6</v>
      </c>
      <c r="I7" s="48">
        <v>27</v>
      </c>
      <c r="J7" s="48">
        <v>12</v>
      </c>
      <c r="K7" s="48">
        <v>0</v>
      </c>
      <c r="L7" s="48">
        <v>0</v>
      </c>
      <c r="M7" s="48">
        <v>274</v>
      </c>
      <c r="N7" s="48">
        <v>6</v>
      </c>
      <c r="O7" s="48">
        <v>83</v>
      </c>
      <c r="P7" s="39" t="s">
        <v>165</v>
      </c>
      <c r="Q7" s="48">
        <v>247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1</v>
      </c>
      <c r="Z7" s="48">
        <v>0</v>
      </c>
      <c r="AA7" s="48">
        <v>0</v>
      </c>
      <c r="AB7" s="48">
        <v>0</v>
      </c>
      <c r="AC7" s="48">
        <v>0</v>
      </c>
      <c r="AD7" s="48">
        <v>140</v>
      </c>
      <c r="AE7" s="48">
        <v>18</v>
      </c>
      <c r="AF7" s="48">
        <v>21</v>
      </c>
      <c r="AG7" s="48">
        <v>2</v>
      </c>
      <c r="AH7" s="48">
        <v>2</v>
      </c>
    </row>
    <row r="8" spans="1:34" s="38" customFormat="1" ht="38.25" customHeight="1">
      <c r="A8" s="36" t="s">
        <v>166</v>
      </c>
      <c r="B8" s="48">
        <f t="shared" si="4"/>
        <v>5922</v>
      </c>
      <c r="C8" s="21">
        <f aca="true" t="shared" si="6" ref="C8:C16">B8/$B$5*100</f>
        <v>23.58329019154952</v>
      </c>
      <c r="D8" s="48">
        <f t="shared" si="5"/>
        <v>4582</v>
      </c>
      <c r="E8" s="48">
        <v>34</v>
      </c>
      <c r="F8" s="48">
        <v>35</v>
      </c>
      <c r="G8" s="48">
        <v>478</v>
      </c>
      <c r="H8" s="48">
        <v>124</v>
      </c>
      <c r="I8" s="48">
        <v>230</v>
      </c>
      <c r="J8" s="48">
        <v>208</v>
      </c>
      <c r="K8" s="48">
        <v>87</v>
      </c>
      <c r="L8" s="48">
        <v>29</v>
      </c>
      <c r="M8" s="48">
        <v>1804</v>
      </c>
      <c r="N8" s="48">
        <v>81</v>
      </c>
      <c r="O8" s="48">
        <v>237</v>
      </c>
      <c r="P8" s="36" t="s">
        <v>166</v>
      </c>
      <c r="Q8" s="48">
        <v>1114</v>
      </c>
      <c r="R8" s="48">
        <v>16</v>
      </c>
      <c r="S8" s="48">
        <v>0</v>
      </c>
      <c r="T8" s="48">
        <v>1</v>
      </c>
      <c r="U8" s="48">
        <v>0</v>
      </c>
      <c r="V8" s="48">
        <v>2</v>
      </c>
      <c r="W8" s="48">
        <v>24</v>
      </c>
      <c r="X8" s="48">
        <v>38</v>
      </c>
      <c r="Y8" s="48">
        <v>21</v>
      </c>
      <c r="Z8" s="48">
        <v>19</v>
      </c>
      <c r="AA8" s="48">
        <v>0</v>
      </c>
      <c r="AB8" s="48">
        <v>0</v>
      </c>
      <c r="AC8" s="48">
        <v>1</v>
      </c>
      <c r="AD8" s="48">
        <v>964</v>
      </c>
      <c r="AE8" s="48">
        <v>86</v>
      </c>
      <c r="AF8" s="48">
        <v>141</v>
      </c>
      <c r="AG8" s="48">
        <v>90</v>
      </c>
      <c r="AH8" s="48">
        <v>58</v>
      </c>
    </row>
    <row r="9" spans="1:34" s="38" customFormat="1" ht="34.5" customHeight="1">
      <c r="A9" s="36" t="s">
        <v>167</v>
      </c>
      <c r="B9" s="48">
        <f t="shared" si="4"/>
        <v>1408</v>
      </c>
      <c r="C9" s="21">
        <f t="shared" si="6"/>
        <v>5.607104456214408</v>
      </c>
      <c r="D9" s="48">
        <f t="shared" si="5"/>
        <v>1282</v>
      </c>
      <c r="E9" s="48">
        <v>1</v>
      </c>
      <c r="F9" s="48">
        <v>11</v>
      </c>
      <c r="G9" s="48">
        <v>90</v>
      </c>
      <c r="H9" s="48">
        <v>26</v>
      </c>
      <c r="I9" s="48">
        <v>40</v>
      </c>
      <c r="J9" s="48">
        <v>6</v>
      </c>
      <c r="K9" s="48">
        <v>5</v>
      </c>
      <c r="L9" s="48">
        <v>0</v>
      </c>
      <c r="M9" s="48">
        <v>226</v>
      </c>
      <c r="N9" s="48">
        <v>38</v>
      </c>
      <c r="O9" s="48">
        <v>152</v>
      </c>
      <c r="P9" s="36" t="s">
        <v>167</v>
      </c>
      <c r="Q9" s="48">
        <v>670</v>
      </c>
      <c r="R9" s="48">
        <v>7</v>
      </c>
      <c r="S9" s="48">
        <v>0</v>
      </c>
      <c r="T9" s="48">
        <v>0</v>
      </c>
      <c r="U9" s="48">
        <v>0</v>
      </c>
      <c r="V9" s="48">
        <v>0</v>
      </c>
      <c r="W9" s="48">
        <v>8</v>
      </c>
      <c r="X9" s="48">
        <v>0</v>
      </c>
      <c r="Y9" s="48">
        <v>2</v>
      </c>
      <c r="Z9" s="48">
        <v>0</v>
      </c>
      <c r="AA9" s="48">
        <v>0</v>
      </c>
      <c r="AB9" s="48">
        <v>0</v>
      </c>
      <c r="AC9" s="48">
        <v>0</v>
      </c>
      <c r="AD9" s="48">
        <v>73</v>
      </c>
      <c r="AE9" s="48">
        <v>4</v>
      </c>
      <c r="AF9" s="48">
        <v>0</v>
      </c>
      <c r="AG9" s="48">
        <v>0</v>
      </c>
      <c r="AH9" s="48">
        <v>49</v>
      </c>
    </row>
    <row r="10" spans="1:34" s="38" customFormat="1" ht="34.5" customHeight="1">
      <c r="A10" s="36" t="s">
        <v>168</v>
      </c>
      <c r="B10" s="48">
        <f t="shared" si="4"/>
        <v>2441</v>
      </c>
      <c r="C10" s="21">
        <f t="shared" si="6"/>
        <v>9.72083947274103</v>
      </c>
      <c r="D10" s="48">
        <f t="shared" si="5"/>
        <v>1790</v>
      </c>
      <c r="E10" s="48">
        <v>8</v>
      </c>
      <c r="F10" s="48">
        <v>13</v>
      </c>
      <c r="G10" s="48">
        <v>108</v>
      </c>
      <c r="H10" s="48">
        <v>1</v>
      </c>
      <c r="I10" s="48">
        <v>51</v>
      </c>
      <c r="J10" s="48">
        <v>30</v>
      </c>
      <c r="K10" s="48">
        <v>8</v>
      </c>
      <c r="L10" s="48">
        <v>5</v>
      </c>
      <c r="M10" s="48">
        <v>777</v>
      </c>
      <c r="N10" s="48">
        <v>17</v>
      </c>
      <c r="O10" s="48">
        <v>286</v>
      </c>
      <c r="P10" s="36" t="s">
        <v>168</v>
      </c>
      <c r="Q10" s="48">
        <v>449</v>
      </c>
      <c r="R10" s="48">
        <v>15</v>
      </c>
      <c r="S10" s="48">
        <v>0</v>
      </c>
      <c r="T10" s="48">
        <v>0</v>
      </c>
      <c r="U10" s="48">
        <v>0</v>
      </c>
      <c r="V10" s="48">
        <v>2</v>
      </c>
      <c r="W10" s="48">
        <v>0</v>
      </c>
      <c r="X10" s="48">
        <v>12</v>
      </c>
      <c r="Y10" s="48">
        <v>1</v>
      </c>
      <c r="Z10" s="48">
        <v>7</v>
      </c>
      <c r="AA10" s="48">
        <v>0</v>
      </c>
      <c r="AB10" s="48">
        <v>0</v>
      </c>
      <c r="AC10" s="48">
        <v>0</v>
      </c>
      <c r="AD10" s="48">
        <v>629</v>
      </c>
      <c r="AE10" s="48">
        <v>7</v>
      </c>
      <c r="AF10" s="48">
        <v>6</v>
      </c>
      <c r="AG10" s="48">
        <v>1</v>
      </c>
      <c r="AH10" s="48">
        <v>8</v>
      </c>
    </row>
    <row r="11" spans="1:34" s="38" customFormat="1" ht="34.5" customHeight="1">
      <c r="A11" s="36" t="s">
        <v>169</v>
      </c>
      <c r="B11" s="48">
        <f t="shared" si="4"/>
        <v>308</v>
      </c>
      <c r="C11" s="21">
        <f t="shared" si="6"/>
        <v>1.2265540997969018</v>
      </c>
      <c r="D11" s="48">
        <f t="shared" si="5"/>
        <v>306</v>
      </c>
      <c r="E11" s="48">
        <v>0</v>
      </c>
      <c r="F11" s="48">
        <v>0</v>
      </c>
      <c r="G11" s="48">
        <v>5</v>
      </c>
      <c r="H11" s="48">
        <v>1</v>
      </c>
      <c r="I11" s="48">
        <v>1</v>
      </c>
      <c r="J11" s="48">
        <v>2</v>
      </c>
      <c r="K11" s="48">
        <v>5</v>
      </c>
      <c r="L11" s="48">
        <v>0</v>
      </c>
      <c r="M11" s="48">
        <v>262</v>
      </c>
      <c r="N11" s="48">
        <v>0</v>
      </c>
      <c r="O11" s="48">
        <v>24</v>
      </c>
      <c r="P11" s="36" t="s">
        <v>169</v>
      </c>
      <c r="Q11" s="48">
        <v>6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0</v>
      </c>
      <c r="AF11" s="48">
        <v>0</v>
      </c>
      <c r="AG11" s="48">
        <v>1</v>
      </c>
      <c r="AH11" s="48">
        <v>0</v>
      </c>
    </row>
    <row r="12" spans="1:34" s="38" customFormat="1" ht="34.5" customHeight="1">
      <c r="A12" s="39" t="s">
        <v>170</v>
      </c>
      <c r="B12" s="48">
        <f t="shared" si="4"/>
        <v>395</v>
      </c>
      <c r="C12" s="21">
        <f t="shared" si="6"/>
        <v>1.5730158098044682</v>
      </c>
      <c r="D12" s="48">
        <f t="shared" si="5"/>
        <v>222</v>
      </c>
      <c r="E12" s="48">
        <v>4</v>
      </c>
      <c r="F12" s="48">
        <v>0</v>
      </c>
      <c r="G12" s="48">
        <v>21</v>
      </c>
      <c r="H12" s="48">
        <v>0</v>
      </c>
      <c r="I12" s="48">
        <v>36</v>
      </c>
      <c r="J12" s="48">
        <v>9</v>
      </c>
      <c r="K12" s="48">
        <v>2</v>
      </c>
      <c r="L12" s="48">
        <v>8</v>
      </c>
      <c r="M12" s="48">
        <v>28</v>
      </c>
      <c r="N12" s="48">
        <v>3</v>
      </c>
      <c r="O12" s="48">
        <v>6</v>
      </c>
      <c r="P12" s="39" t="s">
        <v>170</v>
      </c>
      <c r="Q12" s="48">
        <v>99</v>
      </c>
      <c r="R12" s="48">
        <v>2</v>
      </c>
      <c r="S12" s="48">
        <v>1</v>
      </c>
      <c r="T12" s="48">
        <v>0</v>
      </c>
      <c r="U12" s="48">
        <v>0</v>
      </c>
      <c r="V12" s="48">
        <v>0</v>
      </c>
      <c r="W12" s="48">
        <v>3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7</v>
      </c>
      <c r="AD12" s="48">
        <v>155</v>
      </c>
      <c r="AE12" s="48">
        <v>11</v>
      </c>
      <c r="AF12" s="48">
        <v>0</v>
      </c>
      <c r="AG12" s="48">
        <v>0</v>
      </c>
      <c r="AH12" s="48">
        <v>0</v>
      </c>
    </row>
    <row r="13" spans="1:34" s="38" customFormat="1" ht="34.5" customHeight="1">
      <c r="A13" s="39" t="s">
        <v>171</v>
      </c>
      <c r="B13" s="48">
        <f t="shared" si="4"/>
        <v>58</v>
      </c>
      <c r="C13" s="21">
        <f t="shared" si="6"/>
        <v>0.2309744733383776</v>
      </c>
      <c r="D13" s="48">
        <f t="shared" si="5"/>
        <v>52</v>
      </c>
      <c r="E13" s="48">
        <v>5</v>
      </c>
      <c r="F13" s="48">
        <v>0</v>
      </c>
      <c r="G13" s="48">
        <v>5</v>
      </c>
      <c r="H13" s="48">
        <v>0</v>
      </c>
      <c r="I13" s="48">
        <v>0</v>
      </c>
      <c r="J13" s="48">
        <v>4</v>
      </c>
      <c r="K13" s="48">
        <v>1</v>
      </c>
      <c r="L13" s="48">
        <v>0</v>
      </c>
      <c r="M13" s="48">
        <v>16</v>
      </c>
      <c r="N13" s="48">
        <v>0</v>
      </c>
      <c r="O13" s="48">
        <v>2</v>
      </c>
      <c r="P13" s="39" t="s">
        <v>171</v>
      </c>
      <c r="Q13" s="48">
        <v>19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3</v>
      </c>
      <c r="AE13" s="48">
        <v>0</v>
      </c>
      <c r="AF13" s="48">
        <v>2</v>
      </c>
      <c r="AG13" s="48">
        <v>0</v>
      </c>
      <c r="AH13" s="48">
        <v>1</v>
      </c>
    </row>
    <row r="14" spans="1:34" s="38" customFormat="1" ht="34.5" customHeight="1">
      <c r="A14" s="39" t="s">
        <v>172</v>
      </c>
      <c r="B14" s="48">
        <f t="shared" si="4"/>
        <v>3163</v>
      </c>
      <c r="C14" s="21">
        <f t="shared" si="6"/>
        <v>12.596073433953247</v>
      </c>
      <c r="D14" s="48">
        <f t="shared" si="5"/>
        <v>2510</v>
      </c>
      <c r="E14" s="48">
        <v>147</v>
      </c>
      <c r="F14" s="48">
        <v>47</v>
      </c>
      <c r="G14" s="48">
        <v>520</v>
      </c>
      <c r="H14" s="48">
        <v>137</v>
      </c>
      <c r="I14" s="48">
        <v>96</v>
      </c>
      <c r="J14" s="48">
        <v>219</v>
      </c>
      <c r="K14" s="48">
        <v>118</v>
      </c>
      <c r="L14" s="48">
        <v>31</v>
      </c>
      <c r="M14" s="48">
        <v>416</v>
      </c>
      <c r="N14" s="48">
        <v>45</v>
      </c>
      <c r="O14" s="48">
        <v>205</v>
      </c>
      <c r="P14" s="39" t="s">
        <v>172</v>
      </c>
      <c r="Q14" s="48">
        <v>301</v>
      </c>
      <c r="R14" s="48">
        <v>54</v>
      </c>
      <c r="S14" s="48">
        <v>4</v>
      </c>
      <c r="T14" s="48">
        <v>17</v>
      </c>
      <c r="U14" s="48">
        <v>0</v>
      </c>
      <c r="V14" s="48">
        <v>12</v>
      </c>
      <c r="W14" s="48">
        <v>37</v>
      </c>
      <c r="X14" s="48">
        <v>53</v>
      </c>
      <c r="Y14" s="48">
        <v>14</v>
      </c>
      <c r="Z14" s="48">
        <v>37</v>
      </c>
      <c r="AA14" s="48">
        <v>0</v>
      </c>
      <c r="AB14" s="48">
        <v>0</v>
      </c>
      <c r="AC14" s="48">
        <v>25</v>
      </c>
      <c r="AD14" s="48">
        <v>228</v>
      </c>
      <c r="AE14" s="48">
        <v>66</v>
      </c>
      <c r="AF14" s="48">
        <v>194</v>
      </c>
      <c r="AG14" s="48">
        <v>52</v>
      </c>
      <c r="AH14" s="48">
        <v>88</v>
      </c>
    </row>
    <row r="15" spans="1:34" s="38" customFormat="1" ht="34.5" customHeight="1">
      <c r="A15" s="39" t="s">
        <v>173</v>
      </c>
      <c r="B15" s="48">
        <f t="shared" si="4"/>
        <v>2687</v>
      </c>
      <c r="C15" s="21">
        <f t="shared" si="6"/>
        <v>10.700489825176218</v>
      </c>
      <c r="D15" s="48">
        <f t="shared" si="5"/>
        <v>2282</v>
      </c>
      <c r="E15" s="48">
        <v>146</v>
      </c>
      <c r="F15" s="48">
        <v>43</v>
      </c>
      <c r="G15" s="48">
        <v>440</v>
      </c>
      <c r="H15" s="48">
        <v>77</v>
      </c>
      <c r="I15" s="48">
        <v>88</v>
      </c>
      <c r="J15" s="48">
        <v>152</v>
      </c>
      <c r="K15" s="48">
        <v>115</v>
      </c>
      <c r="L15" s="48">
        <v>22</v>
      </c>
      <c r="M15" s="48">
        <v>444</v>
      </c>
      <c r="N15" s="48">
        <v>61</v>
      </c>
      <c r="O15" s="48">
        <v>176</v>
      </c>
      <c r="P15" s="39" t="s">
        <v>173</v>
      </c>
      <c r="Q15" s="48">
        <v>276</v>
      </c>
      <c r="R15" s="48">
        <v>72</v>
      </c>
      <c r="S15" s="48">
        <v>11</v>
      </c>
      <c r="T15" s="48">
        <v>29</v>
      </c>
      <c r="U15" s="48">
        <v>5</v>
      </c>
      <c r="V15" s="48">
        <v>22</v>
      </c>
      <c r="W15" s="48">
        <v>22</v>
      </c>
      <c r="X15" s="48">
        <v>42</v>
      </c>
      <c r="Y15" s="48">
        <v>6</v>
      </c>
      <c r="Z15" s="48">
        <v>24</v>
      </c>
      <c r="AA15" s="48">
        <v>9</v>
      </c>
      <c r="AB15" s="48">
        <v>0</v>
      </c>
      <c r="AC15" s="48">
        <v>41</v>
      </c>
      <c r="AD15" s="48">
        <v>299</v>
      </c>
      <c r="AE15" s="48">
        <v>16</v>
      </c>
      <c r="AF15" s="48">
        <v>28</v>
      </c>
      <c r="AG15" s="48">
        <v>11</v>
      </c>
      <c r="AH15" s="48">
        <v>10</v>
      </c>
    </row>
    <row r="16" spans="1:34" s="38" customFormat="1" ht="34.5" customHeight="1" thickBot="1">
      <c r="A16" s="39" t="s">
        <v>174</v>
      </c>
      <c r="B16" s="48">
        <f t="shared" si="4"/>
        <v>7794</v>
      </c>
      <c r="C16" s="21">
        <f t="shared" si="6"/>
        <v>31.03819043447095</v>
      </c>
      <c r="D16" s="48">
        <f t="shared" si="5"/>
        <v>6184</v>
      </c>
      <c r="E16" s="48">
        <v>192</v>
      </c>
      <c r="F16" s="48">
        <v>45</v>
      </c>
      <c r="G16" s="48">
        <v>983</v>
      </c>
      <c r="H16" s="48">
        <v>76</v>
      </c>
      <c r="I16" s="48">
        <v>385</v>
      </c>
      <c r="J16" s="48">
        <v>156</v>
      </c>
      <c r="K16" s="48">
        <v>83</v>
      </c>
      <c r="L16" s="48">
        <v>38</v>
      </c>
      <c r="M16" s="48">
        <v>1712</v>
      </c>
      <c r="N16" s="48">
        <v>72</v>
      </c>
      <c r="O16" s="48">
        <v>288</v>
      </c>
      <c r="P16" s="39" t="s">
        <v>174</v>
      </c>
      <c r="Q16" s="48">
        <v>1993</v>
      </c>
      <c r="R16" s="48">
        <v>61</v>
      </c>
      <c r="S16" s="48">
        <v>2</v>
      </c>
      <c r="T16" s="48">
        <v>10</v>
      </c>
      <c r="U16" s="48">
        <v>1</v>
      </c>
      <c r="V16" s="48">
        <v>1</v>
      </c>
      <c r="W16" s="48">
        <v>17</v>
      </c>
      <c r="X16" s="48">
        <v>28</v>
      </c>
      <c r="Y16" s="48">
        <v>5</v>
      </c>
      <c r="Z16" s="48">
        <v>36</v>
      </c>
      <c r="AA16" s="48">
        <v>0</v>
      </c>
      <c r="AB16" s="48">
        <v>0</v>
      </c>
      <c r="AC16" s="48">
        <v>26</v>
      </c>
      <c r="AD16" s="48">
        <v>1170</v>
      </c>
      <c r="AE16" s="48">
        <v>133</v>
      </c>
      <c r="AF16" s="48">
        <v>102</v>
      </c>
      <c r="AG16" s="48">
        <v>24</v>
      </c>
      <c r="AH16" s="48">
        <v>155</v>
      </c>
    </row>
    <row r="17" spans="1:34" s="29" customFormat="1" ht="22.5" customHeight="1">
      <c r="A17" s="115" t="s">
        <v>117</v>
      </c>
      <c r="B17" s="115"/>
      <c r="C17" s="115"/>
      <c r="D17" s="115"/>
      <c r="E17" s="115"/>
      <c r="F17" s="115"/>
      <c r="G17" s="115"/>
      <c r="H17" s="115"/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="38" customFormat="1" ht="103.5" customHeight="1">
      <c r="A18" s="38" t="s">
        <v>118</v>
      </c>
    </row>
    <row r="19" spans="1:34" s="38" customFormat="1" ht="11.25" customHeight="1">
      <c r="A19" s="76" t="s">
        <v>360</v>
      </c>
      <c r="B19" s="77"/>
      <c r="C19" s="77"/>
      <c r="D19" s="77"/>
      <c r="E19" s="77"/>
      <c r="F19" s="77"/>
      <c r="G19" s="77"/>
      <c r="H19" s="77"/>
      <c r="I19" s="77" t="s">
        <v>288</v>
      </c>
      <c r="J19" s="77"/>
      <c r="K19" s="77"/>
      <c r="L19" s="77"/>
      <c r="M19" s="77"/>
      <c r="N19" s="77"/>
      <c r="O19" s="77"/>
      <c r="P19" s="77" t="s">
        <v>361</v>
      </c>
      <c r="Q19" s="77"/>
      <c r="R19" s="77"/>
      <c r="S19" s="77"/>
      <c r="T19" s="77"/>
      <c r="U19" s="77"/>
      <c r="V19" s="77"/>
      <c r="W19" s="77"/>
      <c r="X19" s="77" t="s">
        <v>362</v>
      </c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9:H19"/>
    <mergeCell ref="I19:O19"/>
    <mergeCell ref="P19:W19"/>
    <mergeCell ref="X19:AH19"/>
    <mergeCell ref="AG3:AG4"/>
    <mergeCell ref="AF3:AF4"/>
    <mergeCell ref="AH3:AH4"/>
    <mergeCell ref="A17:H17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6 Q7:AH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行政院勞工委員會</cp:lastModifiedBy>
  <cp:lastPrinted>2011-06-02T06:10:04Z</cp:lastPrinted>
  <dcterms:created xsi:type="dcterms:W3CDTF">2006-12-07T07:18:34Z</dcterms:created>
  <dcterms:modified xsi:type="dcterms:W3CDTF">2011-06-02T06:10:10Z</dcterms:modified>
  <cp:category/>
  <cp:version/>
  <cp:contentType/>
  <cp:contentStatus/>
</cp:coreProperties>
</file>