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3120" tabRatio="724" activeTab="0"/>
  </bookViews>
  <sheets>
    <sheet name="M042(8-1)" sheetId="1" r:id="rId1"/>
    <sheet name="M043(8-2)" sheetId="2" r:id="rId2"/>
    <sheet name="M044(8-3)" sheetId="3" r:id="rId3"/>
    <sheet name="M045(8-4)" sheetId="4" r:id="rId4"/>
    <sheet name="M046(8-5)" sheetId="5" r:id="rId5"/>
    <sheet name="M047(8-6)" sheetId="6" r:id="rId6"/>
    <sheet name="M048(8-7)" sheetId="7" r:id="rId7"/>
    <sheet name="M049(8-8)" sheetId="8" r:id="rId8"/>
  </sheets>
  <definedNames/>
  <calcPr fullCalcOnLoad="1" refMode="R1C1"/>
</workbook>
</file>

<file path=xl/sharedStrings.xml><?xml version="1.0" encoding="utf-8"?>
<sst xmlns="http://schemas.openxmlformats.org/spreadsheetml/2006/main" count="636" uniqueCount="455">
  <si>
    <t>項       目        別</t>
  </si>
  <si>
    <t>災   害
類   型
比   率
（％）</t>
  </si>
  <si>
    <t>總   計</t>
  </si>
  <si>
    <t>動         力            機            械</t>
  </si>
  <si>
    <t>裝  卸  搬  運  機  械</t>
  </si>
  <si>
    <t>他                      設                         備</t>
  </si>
  <si>
    <t>營   建</t>
  </si>
  <si>
    <t>物  質  材  料</t>
  </si>
  <si>
    <t>貨   物</t>
  </si>
  <si>
    <t>環   境</t>
  </si>
  <si>
    <t>其        他         類</t>
  </si>
  <si>
    <t>動   力
傳   導
裝   置</t>
  </si>
  <si>
    <t>木   材
加   工
機   械</t>
  </si>
  <si>
    <t>營   造
機   械</t>
  </si>
  <si>
    <t>一   般
動   力
機   械</t>
  </si>
  <si>
    <t>起   重
機   械</t>
  </si>
  <si>
    <t>動   力
搬   運
機   械</t>
  </si>
  <si>
    <t>交   通
工   具</t>
  </si>
  <si>
    <t>壓   力
容   器</t>
  </si>
  <si>
    <t>化   學
設   備</t>
  </si>
  <si>
    <t>熔   接
設   備</t>
  </si>
  <si>
    <t>電   設
備   氣</t>
  </si>
  <si>
    <t>人   力
機   械
工   具</t>
  </si>
  <si>
    <t>其   他
設   備</t>
  </si>
  <si>
    <t>營建物
及施工
設    備</t>
  </si>
  <si>
    <t>危   險
物   有
害   物</t>
  </si>
  <si>
    <t>運   搬
物   體</t>
  </si>
  <si>
    <t>其    他
媒介物</t>
  </si>
  <si>
    <t>無   媒
介   物</t>
  </si>
  <si>
    <t>不   能
分   類</t>
  </si>
  <si>
    <t>總                           計</t>
  </si>
  <si>
    <t xml:space="preserve">    墜   落  、  滾   落</t>
  </si>
  <si>
    <t xml:space="preserve">    跌                      倒</t>
  </si>
  <si>
    <t xml:space="preserve">    衝                      撞</t>
  </si>
  <si>
    <t xml:space="preserve">    物     體    飛     落</t>
  </si>
  <si>
    <t xml:space="preserve">    物體倒塌 、 崩落</t>
  </si>
  <si>
    <t xml:space="preserve">    被                      撞</t>
  </si>
  <si>
    <t xml:space="preserve">    被    夾 、 被    捲</t>
  </si>
  <si>
    <t xml:space="preserve">    踩                      踏</t>
  </si>
  <si>
    <t xml:space="preserve">    溺                      斃</t>
  </si>
  <si>
    <t xml:space="preserve">    與高溫、低溫之接觸</t>
  </si>
  <si>
    <t xml:space="preserve">    與有害物等之接觸</t>
  </si>
  <si>
    <t xml:space="preserve">    感                      電</t>
  </si>
  <si>
    <t xml:space="preserve">    爆                      炸</t>
  </si>
  <si>
    <t xml:space="preserve">    物     體     破    裂</t>
  </si>
  <si>
    <t xml:space="preserve">    火                      災</t>
  </si>
  <si>
    <t xml:space="preserve">    不     當     動    作</t>
  </si>
  <si>
    <t xml:space="preserve">    其                      他</t>
  </si>
  <si>
    <t xml:space="preserve">    無   法  歸  類   者</t>
  </si>
  <si>
    <t xml:space="preserve">    交     通     事    故</t>
  </si>
  <si>
    <t xml:space="preserve">        公 路 、鐵路事故</t>
  </si>
  <si>
    <t xml:space="preserve">        船航事故 及 其他</t>
  </si>
  <si>
    <r>
      <t>說明：1.災害類型比率＝各職業災害類型人次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職業災害總人次</t>
    </r>
    <r>
      <rPr>
        <sz val="9"/>
        <rFont val="Times New Roman"/>
        <family val="1"/>
      </rPr>
      <t>×</t>
    </r>
    <r>
      <rPr>
        <sz val="9"/>
        <rFont val="新細明體"/>
        <family val="1"/>
      </rPr>
      <t>100。
           2.各媒介物所占比率＝各媒介物職業災害人次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職業災害總人次</t>
    </r>
    <r>
      <rPr>
        <sz val="9"/>
        <rFont val="Times New Roman"/>
        <family val="1"/>
      </rPr>
      <t>×</t>
    </r>
    <r>
      <rPr>
        <sz val="9"/>
        <rFont val="新細明體"/>
        <family val="1"/>
      </rPr>
      <t>100。</t>
    </r>
  </si>
  <si>
    <t xml:space="preserve">          </t>
  </si>
  <si>
    <t xml:space="preserve">爐   窯
</t>
  </si>
  <si>
    <t xml:space="preserve">用   具
</t>
  </si>
  <si>
    <t xml:space="preserve">材   料
</t>
  </si>
  <si>
    <t xml:space="preserve">環   境
</t>
  </si>
  <si>
    <t xml:space="preserve">原動機
</t>
  </si>
  <si>
    <t>中華民國</t>
  </si>
  <si>
    <t>礦業及土石採取業</t>
  </si>
  <si>
    <t>災害類型按行業分</t>
  </si>
  <si>
    <t>單位：人次</t>
  </si>
  <si>
    <t>其</t>
  </si>
  <si>
    <t>與媒介物之關係按全產業分</t>
  </si>
  <si>
    <t>各媒介物所占比率(％)</t>
  </si>
  <si>
    <t>頭</t>
  </si>
  <si>
    <t>頸</t>
  </si>
  <si>
    <t>肩</t>
  </si>
  <si>
    <t>肘</t>
  </si>
  <si>
    <t>腕</t>
  </si>
  <si>
    <t>胸</t>
  </si>
  <si>
    <t>與受傷部位之關係按全產業分</t>
  </si>
  <si>
    <t>背</t>
  </si>
  <si>
    <t>手</t>
  </si>
  <si>
    <t>指</t>
  </si>
  <si>
    <t>腹</t>
  </si>
  <si>
    <t>臀</t>
  </si>
  <si>
    <t>股</t>
  </si>
  <si>
    <t>膝</t>
  </si>
  <si>
    <t>腿</t>
  </si>
  <si>
    <t>足</t>
  </si>
  <si>
    <t>單位：部位數</t>
  </si>
  <si>
    <t>與受傷部位之關係按製造業分</t>
  </si>
  <si>
    <t>項       目        別</t>
  </si>
  <si>
    <t>災   害
類   型
比   率
（％）</t>
  </si>
  <si>
    <t>總   計</t>
  </si>
  <si>
    <t>動         力            機            械</t>
  </si>
  <si>
    <t>裝  卸  搬  運  機  械</t>
  </si>
  <si>
    <t>他                      設                         備</t>
  </si>
  <si>
    <t>營   建</t>
  </si>
  <si>
    <t>物  質  材  料</t>
  </si>
  <si>
    <t>貨   物</t>
  </si>
  <si>
    <t>環   境</t>
  </si>
  <si>
    <t>其        他         類</t>
  </si>
  <si>
    <t xml:space="preserve">原動機
</t>
  </si>
  <si>
    <t>動   力
傳   導
裝   置</t>
  </si>
  <si>
    <t>木   材
加   工
機   械</t>
  </si>
  <si>
    <t>營   造
機   械</t>
  </si>
  <si>
    <t>一   般
動   力
機   械</t>
  </si>
  <si>
    <t>起   重
機   械</t>
  </si>
  <si>
    <t>動   力
搬   運
機   械</t>
  </si>
  <si>
    <t>交   通
工   具</t>
  </si>
  <si>
    <t>壓   力
容   器</t>
  </si>
  <si>
    <t>化   學
設   備</t>
  </si>
  <si>
    <t>熔   接
設   備</t>
  </si>
  <si>
    <t xml:space="preserve">爐   窯
</t>
  </si>
  <si>
    <t>電   設
備   氣</t>
  </si>
  <si>
    <t>人   力
機   械
工   具</t>
  </si>
  <si>
    <t xml:space="preserve">用   具
</t>
  </si>
  <si>
    <t>其   他
設   備</t>
  </si>
  <si>
    <t>營建物
及施工
設    備</t>
  </si>
  <si>
    <t>危   險
物   有
害   物</t>
  </si>
  <si>
    <t xml:space="preserve">材   料
</t>
  </si>
  <si>
    <t>運   搬
物   體</t>
  </si>
  <si>
    <t xml:space="preserve">環   境
</t>
  </si>
  <si>
    <t>其    他
媒介物</t>
  </si>
  <si>
    <t>無   媒
介   物</t>
  </si>
  <si>
    <t>不   能
分   類</t>
  </si>
  <si>
    <t>總                           計</t>
  </si>
  <si>
    <t xml:space="preserve">    墜   落  、  滾   落</t>
  </si>
  <si>
    <t xml:space="preserve">    跌                      倒</t>
  </si>
  <si>
    <t xml:space="preserve">    衝                      撞</t>
  </si>
  <si>
    <t xml:space="preserve">    物     體    飛     落</t>
  </si>
  <si>
    <t xml:space="preserve">    物體倒塌 、 崩落</t>
  </si>
  <si>
    <t xml:space="preserve">    被                      撞</t>
  </si>
  <si>
    <t xml:space="preserve">    被    夾 、 被    捲</t>
  </si>
  <si>
    <t xml:space="preserve">    踩                      踏</t>
  </si>
  <si>
    <t xml:space="preserve">    溺                      斃</t>
  </si>
  <si>
    <t xml:space="preserve">    與高溫、低溫之接觸</t>
  </si>
  <si>
    <t xml:space="preserve">    與有害物等之接觸</t>
  </si>
  <si>
    <t xml:space="preserve">    感                      電</t>
  </si>
  <si>
    <t xml:space="preserve">    爆                      炸</t>
  </si>
  <si>
    <t xml:space="preserve">    物     體     破    裂</t>
  </si>
  <si>
    <t xml:space="preserve">    火                      災</t>
  </si>
  <si>
    <t xml:space="preserve">    不     當     動    作</t>
  </si>
  <si>
    <t xml:space="preserve">    其                      他</t>
  </si>
  <si>
    <t xml:space="preserve">    無   法  歸  類   者</t>
  </si>
  <si>
    <t xml:space="preserve">    交     通     事    故</t>
  </si>
  <si>
    <t xml:space="preserve">        公 路 、鐵路事故</t>
  </si>
  <si>
    <t xml:space="preserve">        船航事故 及 其他</t>
  </si>
  <si>
    <t xml:space="preserve">          </t>
  </si>
  <si>
    <r>
      <t>說明：1.災害類型比率＝各職業災害類型人次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職業災害總人次</t>
    </r>
    <r>
      <rPr>
        <sz val="9"/>
        <rFont val="Times New Roman"/>
        <family val="1"/>
      </rPr>
      <t>×</t>
    </r>
    <r>
      <rPr>
        <sz val="9"/>
        <rFont val="新細明體"/>
        <family val="1"/>
      </rPr>
      <t>100。
           2.各媒介物所占比率＝各媒介物職業災害人次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職業災害總人次</t>
    </r>
    <r>
      <rPr>
        <sz val="9"/>
        <rFont val="Times New Roman"/>
        <family val="1"/>
      </rPr>
      <t>×</t>
    </r>
    <r>
      <rPr>
        <sz val="9"/>
        <rFont val="新細明體"/>
        <family val="1"/>
      </rPr>
      <t>100。</t>
    </r>
  </si>
  <si>
    <t>與媒介物之關係按製造業分</t>
  </si>
  <si>
    <r>
      <t>各受傷部位比率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(％)</t>
    </r>
  </si>
  <si>
    <t>項       目        別</t>
  </si>
  <si>
    <t>災   害
類   型
比   率
（％）</t>
  </si>
  <si>
    <t>總   計</t>
  </si>
  <si>
    <t>臉   顏</t>
  </si>
  <si>
    <t>鎖   骨</t>
  </si>
  <si>
    <t>上   膊</t>
  </si>
  <si>
    <t>前   膊</t>
  </si>
  <si>
    <t>肋   骨</t>
  </si>
  <si>
    <t>鼠   蹊</t>
  </si>
  <si>
    <t>內   臟</t>
  </si>
  <si>
    <t>全   身</t>
  </si>
  <si>
    <t>其   他</t>
  </si>
  <si>
    <t xml:space="preserve">           </t>
  </si>
  <si>
    <t xml:space="preserve">           </t>
  </si>
  <si>
    <r>
      <t>說明：1.災害類型比率＝各職業災害類型人次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總受傷部位數</t>
    </r>
    <r>
      <rPr>
        <sz val="9"/>
        <rFont val="Times New Roman"/>
        <family val="1"/>
      </rPr>
      <t>×</t>
    </r>
    <r>
      <rPr>
        <sz val="9"/>
        <rFont val="新細明體"/>
        <family val="1"/>
      </rPr>
      <t>100。
           2.各受傷部位比率＝各受傷部位數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總受傷部位數</t>
    </r>
    <r>
      <rPr>
        <sz val="9"/>
        <rFont val="Times New Roman"/>
        <family val="1"/>
      </rPr>
      <t>×</t>
    </r>
    <r>
      <rPr>
        <sz val="9"/>
        <rFont val="新細明體"/>
        <family val="1"/>
      </rPr>
      <t>100。</t>
    </r>
  </si>
  <si>
    <t>臉   顏</t>
  </si>
  <si>
    <t>鎖   骨</t>
  </si>
  <si>
    <t>上   膊</t>
  </si>
  <si>
    <t>前   膊</t>
  </si>
  <si>
    <t>肋   骨</t>
  </si>
  <si>
    <t>鼠   蹊</t>
  </si>
  <si>
    <t>內   臟</t>
  </si>
  <si>
    <t>全   身</t>
  </si>
  <si>
    <t>其   他</t>
  </si>
  <si>
    <r>
      <t>說明：1.災害類型比率＝各職業災害類型人次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總受傷部位數</t>
    </r>
    <r>
      <rPr>
        <sz val="9"/>
        <rFont val="Times New Roman"/>
        <family val="1"/>
      </rPr>
      <t>×</t>
    </r>
    <r>
      <rPr>
        <sz val="9"/>
        <rFont val="新細明體"/>
        <family val="1"/>
      </rPr>
      <t>100。
           2.各受傷部位比率＝各受傷部位數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總受傷部位數</t>
    </r>
    <r>
      <rPr>
        <sz val="9"/>
        <rFont val="Times New Roman"/>
        <family val="1"/>
      </rPr>
      <t>×</t>
    </r>
    <r>
      <rPr>
        <sz val="9"/>
        <rFont val="新細明體"/>
        <family val="1"/>
      </rPr>
      <t>100。</t>
    </r>
  </si>
  <si>
    <r>
      <t xml:space="preserve">表 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-4 職業災害統計災害類型</t>
    </r>
  </si>
  <si>
    <r>
      <t xml:space="preserve">表 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 xml:space="preserve"> 職業災害統計災害類型</t>
    </r>
  </si>
  <si>
    <r>
      <t xml:space="preserve">表 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-6 職業災害統計災害類型</t>
    </r>
  </si>
  <si>
    <r>
      <t xml:space="preserve">表 </t>
    </r>
    <r>
      <rPr>
        <sz val="12"/>
        <rFont val="新細明體"/>
        <family val="1"/>
      </rPr>
      <t>8-7</t>
    </r>
    <r>
      <rPr>
        <sz val="12"/>
        <rFont val="新細明體"/>
        <family val="1"/>
      </rPr>
      <t xml:space="preserve"> 職業災害統計災害類型</t>
    </r>
  </si>
  <si>
    <t>農、林、漁、牧業</t>
  </si>
  <si>
    <t xml:space="preserve">    食品及飲料製造業</t>
  </si>
  <si>
    <t xml:space="preserve">    木竹製品製造業</t>
  </si>
  <si>
    <t xml:space="preserve">    石油及煤製品製造業</t>
  </si>
  <si>
    <t xml:space="preserve">    橡膠製品製造業</t>
  </si>
  <si>
    <t>批發及零售業</t>
  </si>
  <si>
    <t>住宿及餐飲業</t>
  </si>
  <si>
    <t>運輸、倉儲及通信業</t>
  </si>
  <si>
    <t>金融及保險業</t>
  </si>
  <si>
    <t>不動產及租賃業</t>
  </si>
  <si>
    <t>專業、科學及技術服務業</t>
  </si>
  <si>
    <t>醫療保健及社會福利服務業</t>
  </si>
  <si>
    <t>文化、運動及休閒服務業</t>
  </si>
  <si>
    <t>傷部位之關係按全產業分</t>
  </si>
  <si>
    <r>
      <t>說明：1.行業百分率＝各行業受傷部位數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總受傷部位數</t>
    </r>
    <r>
      <rPr>
        <sz val="9"/>
        <rFont val="Times New Roman"/>
        <family val="1"/>
      </rPr>
      <t>×</t>
    </r>
    <r>
      <rPr>
        <sz val="9"/>
        <rFont val="新細明體"/>
        <family val="1"/>
      </rPr>
      <t>100。</t>
    </r>
  </si>
  <si>
    <r>
      <t xml:space="preserve">            2.受傷部位百比率＝各受傷部位數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總受傷部位數</t>
    </r>
    <r>
      <rPr>
        <sz val="9"/>
        <rFont val="Times New Roman"/>
        <family val="1"/>
      </rPr>
      <t>×</t>
    </r>
    <r>
      <rPr>
        <sz val="9"/>
        <rFont val="新細明體"/>
        <family val="1"/>
      </rPr>
      <t>100。</t>
    </r>
  </si>
  <si>
    <r>
      <t>全</t>
    </r>
    <r>
      <rPr>
        <sz val="8"/>
        <rFont val="Times New Roman"/>
        <family val="1"/>
      </rPr>
      <t xml:space="preserve">              </t>
    </r>
    <r>
      <rPr>
        <sz val="8"/>
        <rFont val="新細明體"/>
        <family val="1"/>
      </rPr>
      <t>產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業</t>
    </r>
  </si>
  <si>
    <t>農、林、漁、牧業</t>
  </si>
  <si>
    <r>
      <t>製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造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業</t>
    </r>
  </si>
  <si>
    <r>
      <t xml:space="preserve">    </t>
    </r>
    <r>
      <rPr>
        <sz val="8"/>
        <rFont val="新細明體"/>
        <family val="1"/>
      </rPr>
      <t>食品及飲料製造業</t>
    </r>
  </si>
  <si>
    <r>
      <t xml:space="preserve">    </t>
    </r>
    <r>
      <rPr>
        <sz val="8"/>
        <rFont val="新細明體"/>
        <family val="1"/>
      </rPr>
      <t>菸草製造業</t>
    </r>
  </si>
  <si>
    <r>
      <t xml:space="preserve">    </t>
    </r>
    <r>
      <rPr>
        <sz val="8"/>
        <rFont val="新細明體"/>
        <family val="1"/>
      </rPr>
      <t>紡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織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業</t>
    </r>
  </si>
  <si>
    <r>
      <t xml:space="preserve">    </t>
    </r>
    <r>
      <rPr>
        <sz val="8"/>
        <rFont val="新細明體"/>
        <family val="1"/>
      </rPr>
      <t>成衣、服飾品及其他紡織品製造業</t>
    </r>
  </si>
  <si>
    <r>
      <t xml:space="preserve">    </t>
    </r>
    <r>
      <rPr>
        <sz val="8"/>
        <rFont val="新細明體"/>
        <family val="1"/>
      </rPr>
      <t>皮革、毛皮及其製品製造業</t>
    </r>
  </si>
  <si>
    <r>
      <t xml:space="preserve">    </t>
    </r>
    <r>
      <rPr>
        <sz val="8"/>
        <rFont val="新細明體"/>
        <family val="1"/>
      </rPr>
      <t>木竹製品製造業</t>
    </r>
  </si>
  <si>
    <r>
      <t xml:space="preserve">    </t>
    </r>
    <r>
      <rPr>
        <sz val="8"/>
        <rFont val="新細明體"/>
        <family val="1"/>
      </rPr>
      <t>家具及裝設品製造業</t>
    </r>
  </si>
  <si>
    <r>
      <t xml:space="preserve">    </t>
    </r>
    <r>
      <rPr>
        <sz val="8"/>
        <rFont val="新細明體"/>
        <family val="1"/>
      </rPr>
      <t>紙漿、紙及紙製品製造業</t>
    </r>
  </si>
  <si>
    <r>
      <t xml:space="preserve">    </t>
    </r>
    <r>
      <rPr>
        <sz val="8"/>
        <rFont val="新細明體"/>
        <family val="1"/>
      </rPr>
      <t>印刷及其輔助業</t>
    </r>
  </si>
  <si>
    <r>
      <t xml:space="preserve">    </t>
    </r>
    <r>
      <rPr>
        <sz val="8"/>
        <rFont val="新細明體"/>
        <family val="1"/>
      </rPr>
      <t>化學材料製造業</t>
    </r>
  </si>
  <si>
    <r>
      <t xml:space="preserve">    </t>
    </r>
    <r>
      <rPr>
        <sz val="8"/>
        <rFont val="新細明體"/>
        <family val="1"/>
      </rPr>
      <t>化學製品製造業</t>
    </r>
  </si>
  <si>
    <r>
      <t xml:space="preserve">    </t>
    </r>
    <r>
      <rPr>
        <sz val="8"/>
        <rFont val="新細明體"/>
        <family val="1"/>
      </rPr>
      <t>石油及煤製品製造業</t>
    </r>
  </si>
  <si>
    <r>
      <t xml:space="preserve">    </t>
    </r>
    <r>
      <rPr>
        <sz val="8"/>
        <rFont val="新細明體"/>
        <family val="1"/>
      </rPr>
      <t>橡膠製品製造業</t>
    </r>
  </si>
  <si>
    <r>
      <t xml:space="preserve">    </t>
    </r>
    <r>
      <rPr>
        <sz val="8"/>
        <rFont val="新細明體"/>
        <family val="1"/>
      </rPr>
      <t>塑膠製品製造業</t>
    </r>
  </si>
  <si>
    <r>
      <t xml:space="preserve">    </t>
    </r>
    <r>
      <rPr>
        <sz val="8"/>
        <rFont val="新細明體"/>
        <family val="1"/>
      </rPr>
      <t>非金屬礦物製品製造業</t>
    </r>
  </si>
  <si>
    <r>
      <t xml:space="preserve">    </t>
    </r>
    <r>
      <rPr>
        <sz val="8"/>
        <rFont val="新細明體"/>
        <family val="1"/>
      </rPr>
      <t>金屬基本工業</t>
    </r>
  </si>
  <si>
    <r>
      <t xml:space="preserve">    </t>
    </r>
    <r>
      <rPr>
        <sz val="8"/>
        <rFont val="新細明體"/>
        <family val="1"/>
      </rPr>
      <t>金屬製品製造業</t>
    </r>
  </si>
  <si>
    <r>
      <t xml:space="preserve">    </t>
    </r>
    <r>
      <rPr>
        <sz val="8"/>
        <rFont val="新細明體"/>
        <family val="1"/>
      </rPr>
      <t>機械設備製造修配業</t>
    </r>
  </si>
  <si>
    <r>
      <t xml:space="preserve">    </t>
    </r>
    <r>
      <rPr>
        <sz val="8"/>
        <rFont val="細明體"/>
        <family val="3"/>
      </rPr>
      <t>電腦、通信及視聽電子產品製造業</t>
    </r>
  </si>
  <si>
    <r>
      <t xml:space="preserve">    </t>
    </r>
    <r>
      <rPr>
        <sz val="8"/>
        <rFont val="細明體"/>
        <family val="3"/>
      </rPr>
      <t>電子零組件製造業</t>
    </r>
  </si>
  <si>
    <r>
      <t xml:space="preserve">    </t>
    </r>
    <r>
      <rPr>
        <sz val="8"/>
        <rFont val="新細明體"/>
        <family val="1"/>
      </rPr>
      <t>電力機械器材及設備製造修配業</t>
    </r>
  </si>
  <si>
    <r>
      <t xml:space="preserve">    </t>
    </r>
    <r>
      <rPr>
        <sz val="8"/>
        <rFont val="新細明體"/>
        <family val="1"/>
      </rPr>
      <t>運輸工具製造修配業</t>
    </r>
  </si>
  <si>
    <r>
      <t xml:space="preserve">    </t>
    </r>
    <r>
      <rPr>
        <sz val="8"/>
        <rFont val="新細明體"/>
        <family val="1"/>
      </rPr>
      <t>精密、光學、醫療器材及鐘錶製造業</t>
    </r>
  </si>
  <si>
    <r>
      <t xml:space="preserve">    </t>
    </r>
    <r>
      <rPr>
        <sz val="8"/>
        <rFont val="新細明體"/>
        <family val="1"/>
      </rPr>
      <t>其他工業製品製造業</t>
    </r>
  </si>
  <si>
    <r>
      <t>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電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燃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氣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</si>
  <si>
    <r>
      <t>營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造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業</t>
    </r>
  </si>
  <si>
    <t>批發及零售業</t>
  </si>
  <si>
    <t>住宿及餐飲業</t>
  </si>
  <si>
    <t>運輸、倉儲及通信業</t>
  </si>
  <si>
    <t>金融及保險業</t>
  </si>
  <si>
    <t>不動產及租賃業</t>
  </si>
  <si>
    <t>專業、科學及技術服務業</t>
  </si>
  <si>
    <r>
      <t>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育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</si>
  <si>
    <t>醫療保健及社會福利服務業</t>
  </si>
  <si>
    <t>文化、運動及休閒服務業</t>
  </si>
  <si>
    <r>
      <t>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他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</si>
  <si>
    <r>
      <t>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共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行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政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</si>
  <si>
    <r>
      <t>說明：1.陳報事業單位百分比＝陳報事業單位數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全產業陳報數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</si>
  <si>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8.永久全失能人數百分比＝永久全失能人數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永久全失能總人數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</si>
  <si>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2.僱用勞工人數百分比＝僱用勞工人數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僱用勞工總人數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</si>
  <si>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9.永久部份失能人數百分比＝永久部份失能人數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永久部份失能總人數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</si>
  <si>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3.總工作日數百分比＝工作日數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總工作日數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</si>
  <si>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10.暫時全失能百分比＝暫時全失能人數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暫時全失能總人數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</si>
  <si>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4.總經歷工時百分比＝經歷工時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總經歷工時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</si>
  <si>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11.總損失日數百分比＝損失日數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總損失日數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</si>
  <si>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5.失能傷害次數百分比＝失能傷害次數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失能傷害總次數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</si>
  <si>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12.失能傷害頻率＝失能傷害次數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1,000,000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總經歷工時。</t>
    </r>
  </si>
  <si>
    <r>
      <t xml:space="preserve">            6.已結案之失能傷害次數百分比＝已結案失能傷害次數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已結案失能傷害總次數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</si>
  <si>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13.失能傷害嚴重率＝總損失日數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1,000,000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總經歷工時。</t>
    </r>
  </si>
  <si>
    <r>
      <t xml:space="preserve">            7.死亡人數百分比＝死亡人數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死亡總人數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</si>
  <si>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14.總合傷害指數＝SQRT(失能傷害頻率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失能傷害嚴重率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1000)。</t>
    </r>
  </si>
  <si>
    <r>
      <t>行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別</t>
    </r>
  </si>
  <si>
    <t>陳報事業
單  位  數
(家)</t>
  </si>
  <si>
    <r>
      <t>百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分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比
(％)</t>
    </r>
  </si>
  <si>
    <r>
      <t>僱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用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勞
工  人  數
(人)</t>
    </r>
  </si>
  <si>
    <r>
      <t>總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作
日        數
(工  作  天)</t>
    </r>
  </si>
  <si>
    <r>
      <t>總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經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歷
工        時
(時)</t>
    </r>
  </si>
  <si>
    <r>
      <t>失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能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傷
害  次  數
(人      次)</t>
    </r>
  </si>
  <si>
    <r>
      <t>失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能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傷
害  頻  率</t>
    </r>
  </si>
  <si>
    <r>
      <t>已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結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案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之
失 能 傷 害
次           數
(人         次)</t>
    </r>
  </si>
  <si>
    <r>
      <t>已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結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案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之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失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能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傷</t>
    </r>
  </si>
  <si>
    <r>
      <t>害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次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數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(人次)</t>
    </r>
  </si>
  <si>
    <r>
      <t>總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損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失
工 作 日 數
(日)</t>
    </r>
  </si>
  <si>
    <r>
      <t>百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分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比
(％)</t>
    </r>
  </si>
  <si>
    <r>
      <t>失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能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傷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害
嚴   重   率</t>
    </r>
  </si>
  <si>
    <r>
      <t>總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和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傷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害
指          數</t>
    </r>
  </si>
  <si>
    <r>
      <t>死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亡
(人)</t>
    </r>
  </si>
  <si>
    <r>
      <t>百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分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比
(％)</t>
    </r>
  </si>
  <si>
    <t>永久全失能
(人)</t>
  </si>
  <si>
    <t>永久部分失能
(人次)</t>
  </si>
  <si>
    <t>暫時全失能
(人次)</t>
  </si>
  <si>
    <r>
      <t>百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分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比
(％)</t>
    </r>
  </si>
  <si>
    <r>
      <t>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8-1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職業災害統</t>
    </r>
  </si>
  <si>
    <t>計概況按全產業分</t>
  </si>
  <si>
    <r>
      <t>全</t>
    </r>
    <r>
      <rPr>
        <sz val="8"/>
        <rFont val="Times New Roman"/>
        <family val="1"/>
      </rPr>
      <t xml:space="preserve">              </t>
    </r>
    <r>
      <rPr>
        <sz val="8"/>
        <rFont val="新細明體"/>
        <family val="1"/>
      </rPr>
      <t>產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業</t>
    </r>
  </si>
  <si>
    <t>農、林、漁、牧業</t>
  </si>
  <si>
    <t>全              產                業</t>
  </si>
  <si>
    <t>製      造      業</t>
  </si>
  <si>
    <t xml:space="preserve">    食品及飲料製造業</t>
  </si>
  <si>
    <t xml:space="preserve">    菸草製造業</t>
  </si>
  <si>
    <t xml:space="preserve">    紡    織    業</t>
  </si>
  <si>
    <t xml:space="preserve">    成衣、服飾品及其他紡織品製造業</t>
  </si>
  <si>
    <t xml:space="preserve">    皮革、毛皮及其製品製造業</t>
  </si>
  <si>
    <t xml:space="preserve">    木竹製品製造業</t>
  </si>
  <si>
    <t xml:space="preserve">    家具及裝設品製造業</t>
  </si>
  <si>
    <t xml:space="preserve">    紙漿、紙及紙製品製造業</t>
  </si>
  <si>
    <t xml:space="preserve">    印刷及其輔助業</t>
  </si>
  <si>
    <t xml:space="preserve">    化學材料製造業</t>
  </si>
  <si>
    <t xml:space="preserve">    化學製品製造業</t>
  </si>
  <si>
    <t xml:space="preserve">    石油及煤製品製造業</t>
  </si>
  <si>
    <t xml:space="preserve">    橡膠製品製造業</t>
  </si>
  <si>
    <t xml:space="preserve">    塑膠製品製造業</t>
  </si>
  <si>
    <t xml:space="preserve">    非金屬礦物製品製造業</t>
  </si>
  <si>
    <t xml:space="preserve">    金屬基本工業</t>
  </si>
  <si>
    <t xml:space="preserve">    金屬製品製造業</t>
  </si>
  <si>
    <t xml:space="preserve">    機械設備製造修配業</t>
  </si>
  <si>
    <t xml:space="preserve">    電腦、通信及視聽電子產品製造業</t>
  </si>
  <si>
    <t xml:space="preserve">    電子零組件製造業</t>
  </si>
  <si>
    <t xml:space="preserve">    電力機械器材及設備製造修配業</t>
  </si>
  <si>
    <t xml:space="preserve">    運輸工具製造修配業</t>
  </si>
  <si>
    <t xml:space="preserve">    精密、光學、醫療器材及鐘錶製造業</t>
  </si>
  <si>
    <t xml:space="preserve">    其他工業製品製造業</t>
  </si>
  <si>
    <t>水 電 燃 氣 業</t>
  </si>
  <si>
    <t>營      造      業</t>
  </si>
  <si>
    <t>教 育 服 務 業</t>
  </si>
  <si>
    <t>其 他 服 務 業</t>
  </si>
  <si>
    <t>公 共 行 政 業</t>
  </si>
  <si>
    <r>
      <t>職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災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害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比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率</t>
    </r>
    <r>
      <rPr>
        <sz val="8"/>
        <rFont val="Times New Roman"/>
        <family val="1"/>
      </rPr>
      <t xml:space="preserve">  (%)</t>
    </r>
  </si>
  <si>
    <r>
      <t>製</t>
    </r>
    <r>
      <rPr>
        <sz val="8"/>
        <rFont val="Times New Roman"/>
        <family val="1"/>
      </rPr>
      <t xml:space="preserve">      </t>
    </r>
    <r>
      <rPr>
        <sz val="8"/>
        <rFont val="細明體"/>
        <family val="3"/>
      </rPr>
      <t>造</t>
    </r>
    <r>
      <rPr>
        <sz val="8"/>
        <rFont val="Times New Roman"/>
        <family val="1"/>
      </rPr>
      <t xml:space="preserve">      </t>
    </r>
    <r>
      <rPr>
        <sz val="8"/>
        <rFont val="細明體"/>
        <family val="3"/>
      </rPr>
      <t>業</t>
    </r>
  </si>
  <si>
    <r>
      <t xml:space="preserve">    </t>
    </r>
    <r>
      <rPr>
        <sz val="8"/>
        <rFont val="細明體"/>
        <family val="3"/>
      </rPr>
      <t>菸草製造業</t>
    </r>
  </si>
  <si>
    <r>
      <t xml:space="preserve">    </t>
    </r>
    <r>
      <rPr>
        <sz val="8"/>
        <rFont val="細明體"/>
        <family val="3"/>
      </rPr>
      <t>紡</t>
    </r>
    <r>
      <rPr>
        <sz val="8"/>
        <rFont val="Times New Roman"/>
        <family val="1"/>
      </rPr>
      <t xml:space="preserve">    </t>
    </r>
    <r>
      <rPr>
        <sz val="8"/>
        <rFont val="細明體"/>
        <family val="3"/>
      </rPr>
      <t>織</t>
    </r>
    <r>
      <rPr>
        <sz val="8"/>
        <rFont val="Times New Roman"/>
        <family val="1"/>
      </rPr>
      <t xml:space="preserve">    </t>
    </r>
    <r>
      <rPr>
        <sz val="8"/>
        <rFont val="細明體"/>
        <family val="3"/>
      </rPr>
      <t>業</t>
    </r>
  </si>
  <si>
    <r>
      <t xml:space="preserve">    </t>
    </r>
    <r>
      <rPr>
        <sz val="8"/>
        <rFont val="細明體"/>
        <family val="3"/>
      </rPr>
      <t>成衣、服飾品及其他紡織製品製造業</t>
    </r>
  </si>
  <si>
    <r>
      <t xml:space="preserve">    </t>
    </r>
    <r>
      <rPr>
        <sz val="8"/>
        <rFont val="細明體"/>
        <family val="3"/>
      </rPr>
      <t>皮革、毛皮及其製品製造業</t>
    </r>
  </si>
  <si>
    <r>
      <t xml:space="preserve">    </t>
    </r>
    <r>
      <rPr>
        <sz val="8"/>
        <rFont val="細明體"/>
        <family val="3"/>
      </rPr>
      <t>家具及裝設品製造業</t>
    </r>
  </si>
  <si>
    <r>
      <t xml:space="preserve">    </t>
    </r>
    <r>
      <rPr>
        <sz val="8"/>
        <rFont val="細明體"/>
        <family val="3"/>
      </rPr>
      <t>紙漿、紙及紙製品製造業</t>
    </r>
  </si>
  <si>
    <r>
      <t xml:space="preserve">    </t>
    </r>
    <r>
      <rPr>
        <sz val="8"/>
        <rFont val="細明體"/>
        <family val="3"/>
      </rPr>
      <t>印刷及其輔助業</t>
    </r>
  </si>
  <si>
    <r>
      <t xml:space="preserve">    </t>
    </r>
    <r>
      <rPr>
        <sz val="8"/>
        <rFont val="細明體"/>
        <family val="3"/>
      </rPr>
      <t>化學材料製造業</t>
    </r>
  </si>
  <si>
    <r>
      <t xml:space="preserve">    </t>
    </r>
    <r>
      <rPr>
        <sz val="8"/>
        <rFont val="細明體"/>
        <family val="3"/>
      </rPr>
      <t>化學製品製造業</t>
    </r>
  </si>
  <si>
    <r>
      <t xml:space="preserve">    </t>
    </r>
    <r>
      <rPr>
        <sz val="8"/>
        <rFont val="細明體"/>
        <family val="3"/>
      </rPr>
      <t>塑膠製品製造業</t>
    </r>
  </si>
  <si>
    <r>
      <t xml:space="preserve">    </t>
    </r>
    <r>
      <rPr>
        <sz val="8"/>
        <rFont val="細明體"/>
        <family val="3"/>
      </rPr>
      <t>非金屬礦物製品製造業</t>
    </r>
  </si>
  <si>
    <r>
      <t xml:space="preserve">    </t>
    </r>
    <r>
      <rPr>
        <sz val="8"/>
        <rFont val="細明體"/>
        <family val="3"/>
      </rPr>
      <t>金屬基本工業</t>
    </r>
  </si>
  <si>
    <r>
      <t xml:space="preserve">    </t>
    </r>
    <r>
      <rPr>
        <sz val="8"/>
        <rFont val="細明體"/>
        <family val="3"/>
      </rPr>
      <t>金屬製品製造業</t>
    </r>
  </si>
  <si>
    <r>
      <t xml:space="preserve">    </t>
    </r>
    <r>
      <rPr>
        <sz val="8"/>
        <rFont val="細明體"/>
        <family val="3"/>
      </rPr>
      <t>機械設備製造修配業</t>
    </r>
  </si>
  <si>
    <r>
      <t xml:space="preserve">    </t>
    </r>
    <r>
      <rPr>
        <sz val="8"/>
        <rFont val="細明體"/>
        <family val="3"/>
      </rPr>
      <t>電腦、通信及視聽電子產品製造業</t>
    </r>
  </si>
  <si>
    <r>
      <t xml:space="preserve">    </t>
    </r>
    <r>
      <rPr>
        <sz val="8"/>
        <rFont val="細明體"/>
        <family val="3"/>
      </rPr>
      <t>電子零組件製造業</t>
    </r>
  </si>
  <si>
    <r>
      <t xml:space="preserve">    </t>
    </r>
    <r>
      <rPr>
        <sz val="8"/>
        <rFont val="細明體"/>
        <family val="3"/>
      </rPr>
      <t>電力機械器材及設備製造修配業</t>
    </r>
  </si>
  <si>
    <r>
      <t xml:space="preserve">    </t>
    </r>
    <r>
      <rPr>
        <sz val="8"/>
        <rFont val="細明體"/>
        <family val="3"/>
      </rPr>
      <t>運輸工具製造修配業</t>
    </r>
  </si>
  <si>
    <r>
      <t xml:space="preserve">    </t>
    </r>
    <r>
      <rPr>
        <sz val="8"/>
        <rFont val="細明體"/>
        <family val="3"/>
      </rPr>
      <t>精密、光學、醫療器材及鐘錶製造業</t>
    </r>
  </si>
  <si>
    <r>
      <t xml:space="preserve">    </t>
    </r>
    <r>
      <rPr>
        <sz val="8"/>
        <rFont val="細明體"/>
        <family val="3"/>
      </rPr>
      <t>其他工業製品製造業</t>
    </r>
  </si>
  <si>
    <r>
      <t>水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電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燃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氣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業</t>
    </r>
  </si>
  <si>
    <r>
      <t>營</t>
    </r>
    <r>
      <rPr>
        <sz val="8"/>
        <rFont val="Times New Roman"/>
        <family val="1"/>
      </rPr>
      <t xml:space="preserve">      </t>
    </r>
    <r>
      <rPr>
        <sz val="8"/>
        <rFont val="細明體"/>
        <family val="3"/>
      </rPr>
      <t>造</t>
    </r>
    <r>
      <rPr>
        <sz val="8"/>
        <rFont val="Times New Roman"/>
        <family val="1"/>
      </rPr>
      <t xml:space="preserve">      </t>
    </r>
    <r>
      <rPr>
        <sz val="8"/>
        <rFont val="細明體"/>
        <family val="3"/>
      </rPr>
      <t>業</t>
    </r>
  </si>
  <si>
    <r>
      <t>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育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服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業</t>
    </r>
  </si>
  <si>
    <r>
      <t>其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他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服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業</t>
    </r>
  </si>
  <si>
    <r>
      <t>公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共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行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政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業</t>
    </r>
  </si>
  <si>
    <r>
      <t>說明：1.行業別比率＝各行業職業災害人次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職業災害總人次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</si>
  <si>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>概況按全產業分(續)</t>
  </si>
  <si>
    <r>
      <t xml:space="preserve">表 8-2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職業災害統計</t>
    </r>
  </si>
  <si>
    <t>行業別
比    率
（％）</t>
  </si>
  <si>
    <t>總   計</t>
  </si>
  <si>
    <t>墜   落
滾   落</t>
  </si>
  <si>
    <t>跌   倒</t>
  </si>
  <si>
    <t>衝   撞</t>
  </si>
  <si>
    <t>物   體
飛   落</t>
  </si>
  <si>
    <t>物   體
倒   塌
崩   塌</t>
  </si>
  <si>
    <t>被   撞</t>
  </si>
  <si>
    <t>被   夾
被   捲</t>
  </si>
  <si>
    <t>踩   踏</t>
  </si>
  <si>
    <t>溺   斃</t>
  </si>
  <si>
    <t>與高溫
、低溫
之接觸</t>
  </si>
  <si>
    <t>與有害
物等之
接   觸</t>
  </si>
  <si>
    <t>感   電</t>
  </si>
  <si>
    <t>爆   炸</t>
  </si>
  <si>
    <t>物   體
破   裂</t>
  </si>
  <si>
    <t>火   災</t>
  </si>
  <si>
    <t>不   當
動   作</t>
  </si>
  <si>
    <t>其   他</t>
  </si>
  <si>
    <t>無   法
歸   類
者</t>
  </si>
  <si>
    <t>交      通      事      故</t>
  </si>
  <si>
    <t>公   路</t>
  </si>
  <si>
    <t>鐵   路</t>
  </si>
  <si>
    <t>船舶、
航空器</t>
  </si>
  <si>
    <t>項         目          別</t>
  </si>
  <si>
    <r>
      <t xml:space="preserve">           2.職業災害類型比率＝各職業災害類型人次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職業災害總人次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</si>
  <si>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>說明：媒介物比率＝各媒介物人次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職業災害總人次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</si>
  <si>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>項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目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別</t>
    </r>
  </si>
  <si>
    <r>
      <t>總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計</t>
    </r>
  </si>
  <si>
    <r>
      <t>動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力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機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械</t>
    </r>
  </si>
  <si>
    <r>
      <t>裝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卸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搬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運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機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械</t>
    </r>
  </si>
  <si>
    <r>
      <t>他</t>
    </r>
    <r>
      <rPr>
        <sz val="8"/>
        <rFont val="Times New Roman"/>
        <family val="1"/>
      </rPr>
      <t xml:space="preserve">                       </t>
    </r>
    <r>
      <rPr>
        <sz val="8"/>
        <rFont val="新細明體"/>
        <family val="1"/>
      </rPr>
      <t>設</t>
    </r>
    <r>
      <rPr>
        <sz val="8"/>
        <rFont val="Times New Roman"/>
        <family val="1"/>
      </rPr>
      <t xml:space="preserve">                        </t>
    </r>
    <r>
      <rPr>
        <sz val="8"/>
        <rFont val="新細明體"/>
        <family val="1"/>
      </rPr>
      <t>備</t>
    </r>
  </si>
  <si>
    <r>
      <t>營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建</t>
    </r>
  </si>
  <si>
    <r>
      <t>物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質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材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料</t>
    </r>
  </si>
  <si>
    <r>
      <t>貨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物</t>
    </r>
  </si>
  <si>
    <r>
      <t>環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境</t>
    </r>
  </si>
  <si>
    <r>
      <t>其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他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類</t>
    </r>
  </si>
  <si>
    <t>原動機</t>
  </si>
  <si>
    <r>
      <t>動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力
傳   導
裝   置</t>
    </r>
  </si>
  <si>
    <r>
      <t>木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材
加   工
機   械</t>
    </r>
  </si>
  <si>
    <r>
      <t>營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造
機   械</t>
    </r>
  </si>
  <si>
    <r>
      <t>一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般
動   力
機   械</t>
    </r>
  </si>
  <si>
    <r>
      <t>起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重
機   械</t>
    </r>
  </si>
  <si>
    <r>
      <t>動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力
搬   運
機   械</t>
    </r>
  </si>
  <si>
    <r>
      <t>交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通
工   具</t>
    </r>
  </si>
  <si>
    <r>
      <t>壓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力
容   器</t>
    </r>
  </si>
  <si>
    <r>
      <t>化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學
設   備</t>
    </r>
  </si>
  <si>
    <r>
      <t>熔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接
設   備</t>
    </r>
  </si>
  <si>
    <r>
      <t>爐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窯</t>
    </r>
  </si>
  <si>
    <r>
      <t>電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氣
設   備</t>
    </r>
  </si>
  <si>
    <r>
      <t>人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力
機   械
工   具</t>
    </r>
  </si>
  <si>
    <r>
      <t>用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具</t>
    </r>
  </si>
  <si>
    <r>
      <t>其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他
設   備</t>
    </r>
  </si>
  <si>
    <t>營建物
及施工
設    備</t>
  </si>
  <si>
    <r>
      <t>危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險
物   有
害   物</t>
    </r>
  </si>
  <si>
    <r>
      <t>材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料</t>
    </r>
  </si>
  <si>
    <r>
      <t>運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搬
物   體</t>
    </r>
  </si>
  <si>
    <r>
      <t>其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他
媒介物</t>
    </r>
  </si>
  <si>
    <r>
      <t>無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媒
介   物</t>
    </r>
  </si>
  <si>
    <r>
      <t>不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能
分   類</t>
    </r>
  </si>
  <si>
    <r>
      <t>表 8-3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職業災害統計行業別</t>
    </r>
  </si>
  <si>
    <t>媒      介      物      比      率    (%)</t>
  </si>
  <si>
    <t>製      造      業</t>
  </si>
  <si>
    <t xml:space="preserve">    菸草製造業</t>
  </si>
  <si>
    <t xml:space="preserve">    紡    織    業</t>
  </si>
  <si>
    <t xml:space="preserve">    成衣、服飾品及其他紡織製品製造業</t>
  </si>
  <si>
    <t xml:space="preserve">    皮革、毛皮及其製品製造業</t>
  </si>
  <si>
    <t xml:space="preserve">    家具及裝設品製造業</t>
  </si>
  <si>
    <t xml:space="preserve">    紙漿、紙及紙製品製造業</t>
  </si>
  <si>
    <t xml:space="preserve">    印刷及其輔助業</t>
  </si>
  <si>
    <t xml:space="preserve">    化學材料製造業</t>
  </si>
  <si>
    <t xml:space="preserve">    化學製品製造業</t>
  </si>
  <si>
    <t xml:space="preserve">    塑膠製品製造業</t>
  </si>
  <si>
    <t xml:space="preserve">    非金屬礦物製品製造業</t>
  </si>
  <si>
    <t xml:space="preserve">    金屬基本工業</t>
  </si>
  <si>
    <t xml:space="preserve">    金屬製品製造業</t>
  </si>
  <si>
    <t xml:space="preserve">    機械設備製造修配業</t>
  </si>
  <si>
    <t xml:space="preserve">    電腦、通信及視聽電子產品製造業</t>
  </si>
  <si>
    <t xml:space="preserve">    電子零組件製造業</t>
  </si>
  <si>
    <t xml:space="preserve">    電力機械器材及設備製造修配業</t>
  </si>
  <si>
    <t xml:space="preserve">    運輸工具製造修配業</t>
  </si>
  <si>
    <t xml:space="preserve">    精密、光學、醫療器材及鐘錶製造業</t>
  </si>
  <si>
    <t xml:space="preserve">    其他工業製品製造業</t>
  </si>
  <si>
    <t>水 電 燃 氣 業</t>
  </si>
  <si>
    <t>營      造      業</t>
  </si>
  <si>
    <t>教 育 服 務 業</t>
  </si>
  <si>
    <t>其 他 服 務 業</t>
  </si>
  <si>
    <t>公 共 行 政 業</t>
  </si>
  <si>
    <r>
      <t>各受傷部位比率</t>
    </r>
    <r>
      <rPr>
        <sz val="8"/>
        <rFont val="Times New Roman"/>
        <family val="1"/>
      </rPr>
      <t xml:space="preserve">  (%)</t>
    </r>
  </si>
  <si>
    <r>
      <t>全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產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業</t>
    </r>
  </si>
  <si>
    <r>
      <t>項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目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別</t>
    </r>
  </si>
  <si>
    <r>
      <t>行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業
百分率
（％）</t>
    </r>
  </si>
  <si>
    <r>
      <t>臉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顏</t>
    </r>
  </si>
  <si>
    <r>
      <t>鎖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骨</t>
    </r>
  </si>
  <si>
    <r>
      <t>上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膊</t>
    </r>
  </si>
  <si>
    <r>
      <t>前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膊</t>
    </r>
  </si>
  <si>
    <r>
      <t>肋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骨</t>
    </r>
  </si>
  <si>
    <r>
      <t>鼠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蹊</t>
    </r>
  </si>
  <si>
    <r>
      <t>內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臟</t>
    </r>
  </si>
  <si>
    <r>
      <t>全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身</t>
    </r>
  </si>
  <si>
    <r>
      <t>其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他</t>
    </r>
  </si>
  <si>
    <r>
      <t>表 8-8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職業災害統計行業別與受</t>
    </r>
  </si>
  <si>
    <t>被刺、
割   、
擦   傷</t>
  </si>
  <si>
    <t xml:space="preserve">    被刺、割、擦 傷</t>
  </si>
  <si>
    <t xml:space="preserve">    被 刺、割、擦 傷</t>
  </si>
  <si>
    <t xml:space="preserve">    被 刺、割、擦 傷</t>
  </si>
  <si>
    <r>
      <t xml:space="preserve"> </t>
    </r>
    <r>
      <rPr>
        <sz val="9"/>
        <rFont val="新細明體"/>
        <family val="1"/>
      </rPr>
      <t>-184-</t>
    </r>
  </si>
  <si>
    <t xml:space="preserve">  -185-</t>
  </si>
  <si>
    <t xml:space="preserve">  -186-</t>
  </si>
  <si>
    <t xml:space="preserve">  -187-</t>
  </si>
  <si>
    <r>
      <t xml:space="preserve"> </t>
    </r>
    <r>
      <rPr>
        <sz val="9"/>
        <rFont val="新細明體"/>
        <family val="1"/>
      </rPr>
      <t>-188-</t>
    </r>
  </si>
  <si>
    <t xml:space="preserve">  - 189-</t>
  </si>
  <si>
    <r>
      <t xml:space="preserve"> </t>
    </r>
    <r>
      <rPr>
        <sz val="9"/>
        <rFont val="新細明體"/>
        <family val="1"/>
      </rPr>
      <t>-190-</t>
    </r>
  </si>
  <si>
    <t xml:space="preserve"> -191-</t>
  </si>
  <si>
    <r>
      <t xml:space="preserve"> </t>
    </r>
    <r>
      <rPr>
        <sz val="9"/>
        <rFont val="新細明體"/>
        <family val="1"/>
      </rPr>
      <t>-192-</t>
    </r>
  </si>
  <si>
    <r>
      <t xml:space="preserve"> </t>
    </r>
    <r>
      <rPr>
        <sz val="9"/>
        <rFont val="新細明體"/>
        <family val="1"/>
      </rPr>
      <t xml:space="preserve"> -193-</t>
    </r>
  </si>
  <si>
    <t>-194-</t>
  </si>
  <si>
    <t xml:space="preserve"> -195-</t>
  </si>
  <si>
    <r>
      <t xml:space="preserve"> </t>
    </r>
    <r>
      <rPr>
        <sz val="9"/>
        <rFont val="新細明體"/>
        <family val="1"/>
      </rPr>
      <t>-196-</t>
    </r>
  </si>
  <si>
    <t xml:space="preserve">  -197-</t>
  </si>
  <si>
    <r>
      <t xml:space="preserve"> </t>
    </r>
    <r>
      <rPr>
        <sz val="9"/>
        <rFont val="新細明體"/>
        <family val="1"/>
      </rPr>
      <t>-198-</t>
    </r>
  </si>
  <si>
    <t xml:space="preserve">  -199-</t>
  </si>
  <si>
    <r>
      <t xml:space="preserve"> </t>
    </r>
    <r>
      <rPr>
        <sz val="9"/>
        <rFont val="新細明體"/>
        <family val="1"/>
      </rPr>
      <t>-200-</t>
    </r>
  </si>
  <si>
    <t xml:space="preserve">  -201-</t>
  </si>
  <si>
    <t>98年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</si>
</sst>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&quot;¥&quot;* #,##0.00_-;\-&quot;¥&quot;* #,##0.00_-;_-&quot;¥&quot;* &quot;-&quot;??_-;_-@_-"/>
    <numFmt numFmtId="182" formatCode="0.00_ "/>
    <numFmt numFmtId="183" formatCode="\ ##0.00_-;\-\ ##0.00_-;\ &quot;-&quot;_-;@_-"/>
    <numFmt numFmtId="184" formatCode="###\ ##0_-;\-###\ ##0_-;\ &quot;-&quot;_-;@_-"/>
    <numFmt numFmtId="185" formatCode="&quot;(&quot;###\ \ ##0&quot;)&quot;_-;&quot;(&quot;\-###\ \ ##0&quot;)&quot;_-;\ &quot;-&quot;_-;@_-"/>
    <numFmt numFmtId="186" formatCode="###\ ###\ ##0_-;\-###\ ###\ \ ##0_-;* &quot;-&quot;_-;@_-"/>
    <numFmt numFmtId="187" formatCode="&quot;(&quot;##0.000&quot;)&quot;_-;&quot;(&quot;\-\ ##0.000&quot;)&quot;_-;\ &quot;-&quot;_-;@_-"/>
    <numFmt numFmtId="188" formatCode="##0.000&quot; &quot;_-;\-\ ##0.000&quot; &quot;_-;\ &quot;-&quot;_-;@_-"/>
    <numFmt numFmtId="189" formatCode="###\ \ ##0&quot; &quot;_-;\-###\ \ ##0&quot; &quot;_-;\ &quot;-&quot;_-;@_-"/>
    <numFmt numFmtId="190" formatCode="\ 0.000_-;&quot;...&quot;_-;\ &quot;-&quot;_-;@_-"/>
    <numFmt numFmtId="191" formatCode="###\ ###\ ###\ ##0.00_-;&quot;...&quot;_-;\ &quot;-&quot;_-;@_-"/>
    <numFmt numFmtId="192" formatCode="###\ ###\ ###\ ##0_-;&quot;...&quot;_-;\ &quot;-&quot;_-;@_-"/>
    <numFmt numFmtId="193" formatCode="0.00_);[Red]\(0.00\)"/>
    <numFmt numFmtId="194" formatCode="###,##0_-;\-###,##0_-;\ &quot;-&quot;_-;@_-"/>
    <numFmt numFmtId="195" formatCode="#,##0.00_-;\-#,##0.00_-;\ &quot;-&quot;_-;@_-"/>
    <numFmt numFmtId="196" formatCode="[Red][&gt;100]0_-;[Black][=0]&quot;-&quot;_-;0_-;@_-"/>
    <numFmt numFmtId="197" formatCode="[Red][&gt;100]0.00_-;[Black][=0]&quot;-&quot;_-;0.00_-;@_-"/>
  </numFmts>
  <fonts count="11">
    <font>
      <sz val="12"/>
      <name val="新細明體"/>
      <family val="1"/>
    </font>
    <font>
      <sz val="14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細明體"/>
      <family val="3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84" fontId="2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94" fontId="6" fillId="0" borderId="0" xfId="0" applyNumberFormat="1" applyFont="1" applyFill="1" applyAlignment="1">
      <alignment/>
    </xf>
    <xf numFmtId="195" fontId="6" fillId="0" borderId="0" xfId="0" applyNumberFormat="1" applyFont="1" applyFill="1" applyBorder="1" applyAlignment="1">
      <alignment horizontal="right"/>
    </xf>
    <xf numFmtId="0" fontId="2" fillId="0" borderId="5" xfId="0" applyFont="1" applyBorder="1" applyAlignment="1">
      <alignment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184" fontId="2" fillId="0" borderId="0" xfId="0" applyNumberFormat="1" applyFont="1" applyFill="1" applyAlignment="1">
      <alignment/>
    </xf>
    <xf numFmtId="186" fontId="6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183" fontId="6" fillId="0" borderId="0" xfId="0" applyNumberFormat="1" applyFont="1" applyFill="1" applyAlignment="1">
      <alignment horizontal="right"/>
    </xf>
    <xf numFmtId="184" fontId="6" fillId="0" borderId="0" xfId="0" applyNumberFormat="1" applyFont="1" applyFill="1" applyAlignment="1">
      <alignment horizontal="right"/>
    </xf>
    <xf numFmtId="184" fontId="6" fillId="0" borderId="0" xfId="0" applyNumberFormat="1" applyFont="1" applyFill="1" applyAlignment="1">
      <alignment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183" fontId="6" fillId="0" borderId="0" xfId="0" applyNumberFormat="1" applyFont="1" applyFill="1" applyBorder="1" applyAlignment="1">
      <alignment horizontal="right"/>
    </xf>
    <xf numFmtId="184" fontId="6" fillId="0" borderId="0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86" fontId="6" fillId="0" borderId="0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183" fontId="4" fillId="0" borderId="2" xfId="0" applyNumberFormat="1" applyFont="1" applyFill="1" applyBorder="1" applyAlignment="1">
      <alignment/>
    </xf>
    <xf numFmtId="183" fontId="2" fillId="0" borderId="0" xfId="0" applyNumberFormat="1" applyFont="1" applyFill="1" applyAlignment="1">
      <alignment/>
    </xf>
    <xf numFmtId="184" fontId="6" fillId="0" borderId="0" xfId="0" applyNumberFormat="1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83" fontId="2" fillId="0" borderId="0" xfId="0" applyNumberFormat="1" applyFont="1" applyFill="1" applyAlignment="1">
      <alignment horizontal="right"/>
    </xf>
    <xf numFmtId="183" fontId="2" fillId="0" borderId="0" xfId="0" applyNumberFormat="1" applyFont="1" applyFill="1" applyBorder="1" applyAlignment="1">
      <alignment horizontal="right"/>
    </xf>
    <xf numFmtId="184" fontId="2" fillId="0" borderId="0" xfId="0" applyNumberFormat="1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vertical="top"/>
    </xf>
    <xf numFmtId="0" fontId="4" fillId="0" borderId="0" xfId="0" applyFont="1" applyFill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top"/>
    </xf>
    <xf numFmtId="0" fontId="4" fillId="0" borderId="0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top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left" vertical="top"/>
    </xf>
    <xf numFmtId="0" fontId="4" fillId="0" borderId="5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0" fontId="2" fillId="0" borderId="0" xfId="0" applyFont="1" applyAlignment="1" quotePrefix="1">
      <alignment horizontal="center"/>
    </xf>
    <xf numFmtId="0" fontId="4" fillId="0" borderId="0" xfId="0" applyFont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P58"/>
  <sheetViews>
    <sheetView tabSelected="1" workbookViewId="0" topLeftCell="A1">
      <selection activeCell="A1" sqref="A1:G1"/>
    </sheetView>
  </sheetViews>
  <sheetFormatPr defaultColWidth="9.00390625" defaultRowHeight="16.5"/>
  <cols>
    <col min="1" max="1" width="28.625" style="6" customWidth="1"/>
    <col min="2" max="5" width="9.50390625" style="6" customWidth="1"/>
    <col min="6" max="6" width="11.125" style="6" customWidth="1"/>
    <col min="7" max="7" width="8.375" style="6" customWidth="1"/>
    <col min="8" max="8" width="13.625" style="6" customWidth="1"/>
    <col min="9" max="9" width="10.375" style="6" customWidth="1"/>
    <col min="10" max="14" width="12.00390625" style="6" customWidth="1"/>
    <col min="15" max="15" width="28.625" style="6" customWidth="1"/>
    <col min="16" max="19" width="9.50390625" style="6" customWidth="1"/>
    <col min="20" max="20" width="10.00390625" style="6" customWidth="1"/>
    <col min="21" max="21" width="9.50390625" style="6" customWidth="1"/>
    <col min="22" max="27" width="14.00390625" style="6" customWidth="1"/>
    <col min="28" max="16384" width="8.875" style="6" customWidth="1"/>
  </cols>
  <sheetData>
    <row r="1" spans="1:27" s="4" customFormat="1" ht="36.75" customHeight="1">
      <c r="A1" s="84" t="s">
        <v>265</v>
      </c>
      <c r="B1" s="84"/>
      <c r="C1" s="84"/>
      <c r="D1" s="84"/>
      <c r="E1" s="84"/>
      <c r="F1" s="84"/>
      <c r="G1" s="84"/>
      <c r="H1" s="88" t="s">
        <v>266</v>
      </c>
      <c r="I1" s="88"/>
      <c r="J1" s="88"/>
      <c r="K1" s="88"/>
      <c r="L1" s="88"/>
      <c r="M1" s="88"/>
      <c r="N1" s="88"/>
      <c r="O1" s="84" t="s">
        <v>265</v>
      </c>
      <c r="P1" s="84"/>
      <c r="Q1" s="84"/>
      <c r="R1" s="84"/>
      <c r="S1" s="84"/>
      <c r="T1" s="84"/>
      <c r="U1" s="84"/>
      <c r="V1" s="76" t="s">
        <v>328</v>
      </c>
      <c r="W1" s="76"/>
      <c r="X1" s="76"/>
      <c r="Y1" s="76"/>
      <c r="Z1" s="76"/>
      <c r="AA1" s="76"/>
    </row>
    <row r="2" spans="1:27" s="5" customFormat="1" ht="13.5" customHeight="1" thickBot="1">
      <c r="A2" s="91" t="s">
        <v>59</v>
      </c>
      <c r="B2" s="91"/>
      <c r="C2" s="91"/>
      <c r="D2" s="91"/>
      <c r="E2" s="91"/>
      <c r="F2" s="91"/>
      <c r="G2" s="91"/>
      <c r="H2" s="77" t="s">
        <v>454</v>
      </c>
      <c r="I2" s="77"/>
      <c r="J2" s="77"/>
      <c r="K2" s="77"/>
      <c r="L2" s="77"/>
      <c r="M2" s="77"/>
      <c r="N2" s="77"/>
      <c r="O2" s="85" t="s">
        <v>59</v>
      </c>
      <c r="P2" s="85"/>
      <c r="Q2" s="85"/>
      <c r="R2" s="85"/>
      <c r="S2" s="85"/>
      <c r="T2" s="85"/>
      <c r="U2" s="85"/>
      <c r="V2" s="77" t="s">
        <v>454</v>
      </c>
      <c r="W2" s="77"/>
      <c r="X2" s="77"/>
      <c r="Y2" s="77"/>
      <c r="Z2" s="77"/>
      <c r="AA2" s="77"/>
    </row>
    <row r="3" spans="1:146" s="49" customFormat="1" ht="24" customHeight="1">
      <c r="A3" s="86" t="s">
        <v>244</v>
      </c>
      <c r="B3" s="92" t="s">
        <v>245</v>
      </c>
      <c r="C3" s="80" t="s">
        <v>246</v>
      </c>
      <c r="D3" s="80" t="s">
        <v>247</v>
      </c>
      <c r="E3" s="80" t="s">
        <v>246</v>
      </c>
      <c r="F3" s="80" t="s">
        <v>248</v>
      </c>
      <c r="G3" s="80" t="s">
        <v>246</v>
      </c>
      <c r="H3" s="89" t="s">
        <v>249</v>
      </c>
      <c r="I3" s="80" t="s">
        <v>246</v>
      </c>
      <c r="J3" s="80" t="s">
        <v>250</v>
      </c>
      <c r="K3" s="80" t="s">
        <v>246</v>
      </c>
      <c r="L3" s="80" t="s">
        <v>251</v>
      </c>
      <c r="M3" s="80" t="s">
        <v>252</v>
      </c>
      <c r="N3" s="82" t="s">
        <v>246</v>
      </c>
      <c r="O3" s="86" t="s">
        <v>244</v>
      </c>
      <c r="P3" s="78" t="s">
        <v>253</v>
      </c>
      <c r="Q3" s="78"/>
      <c r="R3" s="78"/>
      <c r="S3" s="78"/>
      <c r="T3" s="78"/>
      <c r="U3" s="78"/>
      <c r="V3" s="78" t="s">
        <v>254</v>
      </c>
      <c r="W3" s="79"/>
      <c r="X3" s="80" t="s">
        <v>255</v>
      </c>
      <c r="Y3" s="80" t="s">
        <v>256</v>
      </c>
      <c r="Z3" s="80" t="s">
        <v>257</v>
      </c>
      <c r="AA3" s="82" t="s">
        <v>258</v>
      </c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</row>
    <row r="4" spans="1:146" s="49" customFormat="1" ht="30" customHeight="1" thickBot="1">
      <c r="A4" s="87"/>
      <c r="B4" s="93"/>
      <c r="C4" s="81"/>
      <c r="D4" s="81"/>
      <c r="E4" s="81"/>
      <c r="F4" s="81"/>
      <c r="G4" s="81"/>
      <c r="H4" s="90"/>
      <c r="I4" s="81"/>
      <c r="J4" s="81"/>
      <c r="K4" s="81"/>
      <c r="L4" s="81"/>
      <c r="M4" s="81"/>
      <c r="N4" s="83"/>
      <c r="O4" s="87"/>
      <c r="P4" s="50" t="s">
        <v>259</v>
      </c>
      <c r="Q4" s="39" t="s">
        <v>260</v>
      </c>
      <c r="R4" s="39" t="s">
        <v>261</v>
      </c>
      <c r="S4" s="39" t="s">
        <v>260</v>
      </c>
      <c r="T4" s="39" t="s">
        <v>262</v>
      </c>
      <c r="U4" s="39" t="s">
        <v>260</v>
      </c>
      <c r="V4" s="50" t="s">
        <v>263</v>
      </c>
      <c r="W4" s="39" t="s">
        <v>264</v>
      </c>
      <c r="X4" s="81"/>
      <c r="Y4" s="81"/>
      <c r="Z4" s="81"/>
      <c r="AA4" s="83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</row>
    <row r="5" spans="1:27" s="5" customFormat="1" ht="13.5" customHeight="1">
      <c r="A5" s="41" t="s">
        <v>190</v>
      </c>
      <c r="B5" s="32">
        <f>SUM(B6+B7+B8+B33+B34+B35+B36+B37+B38+B39+B40+B41+B42+B43+B44+B45)</f>
        <v>13869</v>
      </c>
      <c r="C5" s="35">
        <f aca="true" t="shared" si="0" ref="C5:K5">SUM(C6+C7+C8+C33+C34+C35+C37+C38+C43+C44+C45)</f>
        <v>86.6681087317038</v>
      </c>
      <c r="D5" s="32">
        <f>SUM(D6+D7+D8+D33+D34+D35+D36+D37+D38+D39+D40+D41+D42+D43+D44+D45)</f>
        <v>2630613</v>
      </c>
      <c r="E5" s="35">
        <f t="shared" si="0"/>
        <v>84.91306018787256</v>
      </c>
      <c r="F5" s="32">
        <f>SUM(F6+F7+F8+F33+F34+F35+F36+F37+F38+F39+F40+F41+F42+F43+F44+F45)</f>
        <v>673071072</v>
      </c>
      <c r="G5" s="35">
        <f t="shared" si="0"/>
        <v>84.98094314176676</v>
      </c>
      <c r="H5" s="32">
        <f>SUM(H6+H7+H8+H33+H34+H35+H36+H37+H38+H39+H40+H41+H42+H43+H44+H45)</f>
        <v>5476121770</v>
      </c>
      <c r="I5" s="35">
        <f t="shared" si="0"/>
        <v>85.27641044402853</v>
      </c>
      <c r="J5" s="32">
        <f>SUM(J6+J7+J8+J33+J34+J35+J36+J37+J38+J39+J40+J41+J42+J43+J44+J45)</f>
        <v>10497</v>
      </c>
      <c r="K5" s="35">
        <f t="shared" si="0"/>
        <v>85.56730494426981</v>
      </c>
      <c r="L5" s="44">
        <f aca="true" t="shared" si="1" ref="L5:L45">J5*1000000/H5</f>
        <v>1.9168675279476117</v>
      </c>
      <c r="M5" s="32">
        <f>SUM(M6+M7+M8+M33+M34+M35+M36+M37+M38+M39+M40+M41+M42+M43+M44+M45)</f>
        <v>10497</v>
      </c>
      <c r="N5" s="35">
        <f>SUM(N6+N7+N8+N33+N34+N35+N37+N38+N43+N44+N45)</f>
        <v>85.56730494426981</v>
      </c>
      <c r="O5" s="41" t="s">
        <v>269</v>
      </c>
      <c r="P5" s="32">
        <f>SUM(P6+P7+P8+P33+P34+P35+P36+P37+P38+P39+P40+P41+P42+P43+P44+P45)</f>
        <v>81</v>
      </c>
      <c r="Q5" s="35">
        <f aca="true" t="shared" si="2" ref="Q5:Y5">SUM(Q6+Q7+Q8+Q33+Q34+Q35+Q37+Q38+Q43+Q44+Q45)</f>
        <v>93.82716049382717</v>
      </c>
      <c r="R5" s="32">
        <f>SUM(R6+R7+R8+R33+R34+R35+R36+R37+R38+R39+R40+R41+R42+R43+R44+R45)</f>
        <v>11</v>
      </c>
      <c r="S5" s="35">
        <f t="shared" si="2"/>
        <v>100</v>
      </c>
      <c r="T5" s="32">
        <f>SUM(T6+T7+T8+T33+T34+T35+T36+T37+T38+T39+T40+T41+T42+T43+T44+T45)</f>
        <v>276</v>
      </c>
      <c r="U5" s="35">
        <f t="shared" si="2"/>
        <v>94.56521739130433</v>
      </c>
      <c r="V5" s="32">
        <f>SUM(V6+V7+V8+V33+V34+V35+V36+V37+V38+V39+V40+V41+V42+V43+V44+V45)</f>
        <v>10129</v>
      </c>
      <c r="W5" s="35">
        <f t="shared" si="2"/>
        <v>85.24039885477343</v>
      </c>
      <c r="X5" s="32">
        <f>SUM(X6+X7+X8+X33+X34+X35+X36+X37+X38+X39+X40+X41+X42+X43+X44+X45)</f>
        <v>938828</v>
      </c>
      <c r="Y5" s="35">
        <f t="shared" si="2"/>
        <v>93.27203705045015</v>
      </c>
      <c r="Z5" s="45">
        <f aca="true" t="shared" si="3" ref="Z5:Z45">X5*1000000/H5</f>
        <v>171.4403074714681</v>
      </c>
      <c r="AA5" s="44">
        <f aca="true" t="shared" si="4" ref="AA5:AA45">SQRT(L5*Z5/1000)</f>
        <v>0.5732611607054952</v>
      </c>
    </row>
    <row r="6" spans="1:27" s="5" customFormat="1" ht="15.75" customHeight="1">
      <c r="A6" s="41" t="s">
        <v>191</v>
      </c>
      <c r="B6" s="32">
        <v>33</v>
      </c>
      <c r="C6" s="35">
        <f aca="true" t="shared" si="5" ref="C6:C45">B6/$B$5*100</f>
        <v>0.23794073112697384</v>
      </c>
      <c r="D6" s="32">
        <v>3428</v>
      </c>
      <c r="E6" s="44">
        <f aca="true" t="shared" si="6" ref="E6:E45">D6/$D$5*100</f>
        <v>0.13031183226114978</v>
      </c>
      <c r="F6" s="32">
        <v>927038</v>
      </c>
      <c r="G6" s="44">
        <f aca="true" t="shared" si="7" ref="G6:G45">F6/$F$5*100</f>
        <v>0.13773255731305592</v>
      </c>
      <c r="H6" s="32">
        <v>7315839</v>
      </c>
      <c r="I6" s="44">
        <f aca="true" t="shared" si="8" ref="I6:I45">H6/$H$5*100</f>
        <v>0.13359525787170362</v>
      </c>
      <c r="J6" s="32">
        <v>13</v>
      </c>
      <c r="K6" s="44">
        <f aca="true" t="shared" si="9" ref="K6:K45">J6/$J$5*100</f>
        <v>0.1238449080689721</v>
      </c>
      <c r="L6" s="44">
        <f t="shared" si="1"/>
        <v>1.776966387587261</v>
      </c>
      <c r="M6" s="32">
        <f>SUM(P6+R6+T6+V6)</f>
        <v>13</v>
      </c>
      <c r="N6" s="44">
        <f aca="true" t="shared" si="10" ref="N6:N45">M6/$M$5*100</f>
        <v>0.1238449080689721</v>
      </c>
      <c r="O6" s="41" t="s">
        <v>268</v>
      </c>
      <c r="P6" s="32">
        <v>1</v>
      </c>
      <c r="Q6" s="44">
        <f aca="true" t="shared" si="11" ref="Q6:Q45">P6/$P$5*100</f>
        <v>1.2345679012345678</v>
      </c>
      <c r="R6" s="32">
        <v>0</v>
      </c>
      <c r="S6" s="44">
        <f aca="true" t="shared" si="12" ref="S6:S45">R6/$R$5*100</f>
        <v>0</v>
      </c>
      <c r="T6" s="32">
        <v>0</v>
      </c>
      <c r="U6" s="44">
        <f aca="true" t="shared" si="13" ref="U6:U45">T6/$T$5*100</f>
        <v>0</v>
      </c>
      <c r="V6" s="32">
        <v>12</v>
      </c>
      <c r="W6" s="44">
        <f aca="true" t="shared" si="14" ref="W6:W45">V6/$V$5*100</f>
        <v>0.11847171487807287</v>
      </c>
      <c r="X6" s="32">
        <v>6427</v>
      </c>
      <c r="Y6" s="44">
        <f>X6/$X$5*100</f>
        <v>0.6845769406110597</v>
      </c>
      <c r="Z6" s="45">
        <f>X6*1000000/H6</f>
        <v>878.5048440787174</v>
      </c>
      <c r="AA6" s="44">
        <f t="shared" si="4"/>
        <v>1.249429301425442</v>
      </c>
    </row>
    <row r="7" spans="1:27" s="5" customFormat="1" ht="12.75" customHeight="1">
      <c r="A7" s="41" t="s">
        <v>60</v>
      </c>
      <c r="B7" s="32">
        <v>29</v>
      </c>
      <c r="C7" s="35">
        <f t="shared" si="5"/>
        <v>0.2090994303843103</v>
      </c>
      <c r="D7" s="32">
        <v>3961</v>
      </c>
      <c r="E7" s="44">
        <f t="shared" si="6"/>
        <v>0.15057326942427487</v>
      </c>
      <c r="F7" s="32">
        <v>997560</v>
      </c>
      <c r="G7" s="44">
        <f t="shared" si="7"/>
        <v>0.14821020268124077</v>
      </c>
      <c r="H7" s="32">
        <v>7991641</v>
      </c>
      <c r="I7" s="44">
        <f t="shared" si="8"/>
        <v>0.14593614487867754</v>
      </c>
      <c r="J7" s="32">
        <v>4</v>
      </c>
      <c r="K7" s="44">
        <f t="shared" si="9"/>
        <v>0.03810612555968372</v>
      </c>
      <c r="L7" s="44">
        <f t="shared" si="1"/>
        <v>0.5005229839528578</v>
      </c>
      <c r="M7" s="32">
        <f>SUM(P7+R7+T7+V7)</f>
        <v>4</v>
      </c>
      <c r="N7" s="44">
        <f t="shared" si="10"/>
        <v>0.03810612555968372</v>
      </c>
      <c r="O7" s="41" t="s">
        <v>60</v>
      </c>
      <c r="P7" s="32">
        <v>0</v>
      </c>
      <c r="Q7" s="44">
        <f t="shared" si="11"/>
        <v>0</v>
      </c>
      <c r="R7" s="32">
        <v>0</v>
      </c>
      <c r="S7" s="44">
        <f t="shared" si="12"/>
        <v>0</v>
      </c>
      <c r="T7" s="32">
        <v>0</v>
      </c>
      <c r="U7" s="44">
        <f t="shared" si="13"/>
        <v>0</v>
      </c>
      <c r="V7" s="32">
        <v>4</v>
      </c>
      <c r="W7" s="44">
        <f t="shared" si="14"/>
        <v>0.03949057162602429</v>
      </c>
      <c r="X7" s="32">
        <v>82</v>
      </c>
      <c r="Y7" s="44">
        <f>X7/$X$5*100</f>
        <v>0.008734294247721626</v>
      </c>
      <c r="Z7" s="45">
        <f>X7*1000000/H7</f>
        <v>10.260721171033584</v>
      </c>
      <c r="AA7" s="44">
        <f t="shared" si="4"/>
        <v>0.07166398522294158</v>
      </c>
    </row>
    <row r="8" spans="1:27" s="5" customFormat="1" ht="16.5" customHeight="1">
      <c r="A8" s="41" t="s">
        <v>192</v>
      </c>
      <c r="B8" s="32">
        <f>SUM(B9:B32)</f>
        <v>7818</v>
      </c>
      <c r="C8" s="35">
        <f t="shared" si="5"/>
        <v>56.3703223015358</v>
      </c>
      <c r="D8" s="32">
        <f>SUM(D9:D32)</f>
        <v>1320540</v>
      </c>
      <c r="E8" s="44">
        <f t="shared" si="6"/>
        <v>50.19894602512799</v>
      </c>
      <c r="F8" s="32">
        <f>SUM(F9:F32)</f>
        <v>334448555</v>
      </c>
      <c r="G8" s="44">
        <f t="shared" si="7"/>
        <v>49.689931555994725</v>
      </c>
      <c r="H8" s="32">
        <f>SUM(H9:H32)</f>
        <v>2747899738</v>
      </c>
      <c r="I8" s="44">
        <f t="shared" si="8"/>
        <v>50.1796682654849</v>
      </c>
      <c r="J8" s="32">
        <f>SUM(J9:J32)</f>
        <v>5717</v>
      </c>
      <c r="K8" s="44">
        <f t="shared" si="9"/>
        <v>54.46317995617795</v>
      </c>
      <c r="L8" s="44">
        <f t="shared" si="1"/>
        <v>2.080498033076344</v>
      </c>
      <c r="M8" s="32">
        <f>SUM(M9:M32)</f>
        <v>5717</v>
      </c>
      <c r="N8" s="44">
        <f t="shared" si="10"/>
        <v>54.46317995617795</v>
      </c>
      <c r="O8" s="41" t="s">
        <v>270</v>
      </c>
      <c r="P8" s="32">
        <f>SUM(P9:P32)</f>
        <v>38</v>
      </c>
      <c r="Q8" s="44">
        <f t="shared" si="11"/>
        <v>46.913580246913575</v>
      </c>
      <c r="R8" s="32">
        <f>SUM(R9:R32)</f>
        <v>11</v>
      </c>
      <c r="S8" s="44">
        <f t="shared" si="12"/>
        <v>100</v>
      </c>
      <c r="T8" s="32">
        <f>SUM(T9:T32)</f>
        <v>224</v>
      </c>
      <c r="U8" s="44">
        <f t="shared" si="13"/>
        <v>81.15942028985508</v>
      </c>
      <c r="V8" s="32">
        <f>SUM(V9:V32)</f>
        <v>5444</v>
      </c>
      <c r="W8" s="44">
        <f t="shared" si="14"/>
        <v>53.74666798301906</v>
      </c>
      <c r="X8" s="32">
        <f>SUM(X9:X32)</f>
        <v>550751</v>
      </c>
      <c r="Y8" s="44">
        <f aca="true" t="shared" si="15" ref="Y8:Y45">X8/$X$5*100</f>
        <v>58.6636742832553</v>
      </c>
      <c r="Z8" s="45">
        <f t="shared" si="3"/>
        <v>200.42616271030775</v>
      </c>
      <c r="AA8" s="44">
        <f t="shared" si="4"/>
        <v>0.6457447152674457</v>
      </c>
    </row>
    <row r="9" spans="1:27" s="5" customFormat="1" ht="11.25" customHeight="1">
      <c r="A9" s="43" t="s">
        <v>193</v>
      </c>
      <c r="B9" s="32">
        <v>427</v>
      </c>
      <c r="C9" s="35">
        <f t="shared" si="5"/>
        <v>3.078808854279328</v>
      </c>
      <c r="D9" s="32">
        <v>62167</v>
      </c>
      <c r="E9" s="44">
        <f t="shared" si="6"/>
        <v>2.3632134411256995</v>
      </c>
      <c r="F9" s="32">
        <v>16378985</v>
      </c>
      <c r="G9" s="44">
        <f t="shared" si="7"/>
        <v>2.433470354227317</v>
      </c>
      <c r="H9" s="32">
        <v>133203458</v>
      </c>
      <c r="I9" s="44">
        <f t="shared" si="8"/>
        <v>2.4324414904309184</v>
      </c>
      <c r="J9" s="32">
        <v>479</v>
      </c>
      <c r="K9" s="44">
        <f t="shared" si="9"/>
        <v>4.563208535772125</v>
      </c>
      <c r="L9" s="44">
        <f t="shared" si="1"/>
        <v>3.596002740409337</v>
      </c>
      <c r="M9" s="32">
        <f aca="true" t="shared" si="16" ref="M9:M45">SUM(P9+R9+T9+V9)</f>
        <v>479</v>
      </c>
      <c r="N9" s="44">
        <f t="shared" si="10"/>
        <v>4.563208535772125</v>
      </c>
      <c r="O9" s="41" t="s">
        <v>271</v>
      </c>
      <c r="P9" s="32">
        <v>0</v>
      </c>
      <c r="Q9" s="44">
        <f t="shared" si="11"/>
        <v>0</v>
      </c>
      <c r="R9" s="32">
        <v>1</v>
      </c>
      <c r="S9" s="44">
        <f t="shared" si="12"/>
        <v>9.090909090909092</v>
      </c>
      <c r="T9" s="32">
        <v>30</v>
      </c>
      <c r="U9" s="44">
        <f t="shared" si="13"/>
        <v>10.869565217391305</v>
      </c>
      <c r="V9" s="32">
        <v>448</v>
      </c>
      <c r="W9" s="44">
        <f t="shared" si="14"/>
        <v>4.42294402211472</v>
      </c>
      <c r="X9" s="32">
        <v>32057</v>
      </c>
      <c r="Y9" s="44">
        <f t="shared" si="15"/>
        <v>3.4145764719416127</v>
      </c>
      <c r="Z9" s="45">
        <f t="shared" si="3"/>
        <v>240.6619203534491</v>
      </c>
      <c r="AA9" s="44">
        <f t="shared" si="4"/>
        <v>0.9302800251016768</v>
      </c>
    </row>
    <row r="10" spans="1:27" s="5" customFormat="1" ht="11.25" customHeight="1">
      <c r="A10" s="43" t="s">
        <v>194</v>
      </c>
      <c r="B10" s="32">
        <v>4</v>
      </c>
      <c r="C10" s="35">
        <f t="shared" si="5"/>
        <v>0.028841300742663493</v>
      </c>
      <c r="D10" s="32">
        <v>1099</v>
      </c>
      <c r="E10" s="44">
        <f t="shared" si="6"/>
        <v>0.04177733478850747</v>
      </c>
      <c r="F10" s="32">
        <v>266828</v>
      </c>
      <c r="G10" s="44">
        <f t="shared" si="7"/>
        <v>0.03964336176373362</v>
      </c>
      <c r="H10" s="32">
        <v>2115650</v>
      </c>
      <c r="I10" s="44">
        <f t="shared" si="8"/>
        <v>0.038634093412426074</v>
      </c>
      <c r="J10" s="32">
        <v>0</v>
      </c>
      <c r="K10" s="44">
        <f t="shared" si="9"/>
        <v>0</v>
      </c>
      <c r="L10" s="44">
        <f t="shared" si="1"/>
        <v>0</v>
      </c>
      <c r="M10" s="32">
        <f t="shared" si="16"/>
        <v>0</v>
      </c>
      <c r="N10" s="44">
        <f t="shared" si="10"/>
        <v>0</v>
      </c>
      <c r="O10" s="41" t="s">
        <v>272</v>
      </c>
      <c r="P10" s="32">
        <v>0</v>
      </c>
      <c r="Q10" s="44">
        <f t="shared" si="11"/>
        <v>0</v>
      </c>
      <c r="R10" s="32">
        <v>0</v>
      </c>
      <c r="S10" s="44">
        <f t="shared" si="12"/>
        <v>0</v>
      </c>
      <c r="T10" s="32">
        <v>0</v>
      </c>
      <c r="U10" s="44">
        <f t="shared" si="13"/>
        <v>0</v>
      </c>
      <c r="V10" s="32">
        <v>0</v>
      </c>
      <c r="W10" s="44">
        <f t="shared" si="14"/>
        <v>0</v>
      </c>
      <c r="X10" s="32">
        <v>0</v>
      </c>
      <c r="Y10" s="44">
        <f t="shared" si="15"/>
        <v>0</v>
      </c>
      <c r="Z10" s="45">
        <f t="shared" si="3"/>
        <v>0</v>
      </c>
      <c r="AA10" s="44">
        <f t="shared" si="4"/>
        <v>0</v>
      </c>
    </row>
    <row r="11" spans="1:27" s="5" customFormat="1" ht="11.25" customHeight="1">
      <c r="A11" s="43" t="s">
        <v>195</v>
      </c>
      <c r="B11" s="32">
        <v>388</v>
      </c>
      <c r="C11" s="35">
        <f t="shared" si="5"/>
        <v>2.797606172038359</v>
      </c>
      <c r="D11" s="32">
        <v>54237</v>
      </c>
      <c r="E11" s="44">
        <f t="shared" si="6"/>
        <v>2.061762790649936</v>
      </c>
      <c r="F11" s="32">
        <v>14659787</v>
      </c>
      <c r="G11" s="44">
        <f t="shared" si="7"/>
        <v>2.178044430945325</v>
      </c>
      <c r="H11" s="32">
        <v>119577735</v>
      </c>
      <c r="I11" s="44">
        <f t="shared" si="8"/>
        <v>2.183620818205436</v>
      </c>
      <c r="J11" s="32">
        <v>297</v>
      </c>
      <c r="K11" s="44">
        <f t="shared" si="9"/>
        <v>2.829379822806516</v>
      </c>
      <c r="L11" s="44">
        <f t="shared" si="1"/>
        <v>2.4837399704886534</v>
      </c>
      <c r="M11" s="32">
        <f t="shared" si="16"/>
        <v>297</v>
      </c>
      <c r="N11" s="44">
        <f t="shared" si="10"/>
        <v>2.829379822806516</v>
      </c>
      <c r="O11" s="41" t="s">
        <v>273</v>
      </c>
      <c r="P11" s="32">
        <v>1</v>
      </c>
      <c r="Q11" s="44">
        <f t="shared" si="11"/>
        <v>1.2345679012345678</v>
      </c>
      <c r="R11" s="32">
        <v>0</v>
      </c>
      <c r="S11" s="44">
        <f t="shared" si="12"/>
        <v>0</v>
      </c>
      <c r="T11" s="32">
        <v>9</v>
      </c>
      <c r="U11" s="44">
        <f t="shared" si="13"/>
        <v>3.260869565217391</v>
      </c>
      <c r="V11" s="32">
        <v>287</v>
      </c>
      <c r="W11" s="44">
        <f t="shared" si="14"/>
        <v>2.8334485141672427</v>
      </c>
      <c r="X11" s="32">
        <v>12826</v>
      </c>
      <c r="Y11" s="44">
        <f t="shared" si="15"/>
        <v>1.366171439283873</v>
      </c>
      <c r="Z11" s="45">
        <f t="shared" si="3"/>
        <v>107.26077057739887</v>
      </c>
      <c r="AA11" s="44">
        <f t="shared" si="4"/>
        <v>0.5161471332367341</v>
      </c>
    </row>
    <row r="12" spans="1:27" s="5" customFormat="1" ht="11.25" customHeight="1">
      <c r="A12" s="43" t="s">
        <v>196</v>
      </c>
      <c r="B12" s="32">
        <v>198</v>
      </c>
      <c r="C12" s="35">
        <f t="shared" si="5"/>
        <v>1.427644386761843</v>
      </c>
      <c r="D12" s="32">
        <v>20614</v>
      </c>
      <c r="E12" s="44">
        <f t="shared" si="6"/>
        <v>0.7836196354233784</v>
      </c>
      <c r="F12" s="32">
        <v>5461337</v>
      </c>
      <c r="G12" s="44">
        <f t="shared" si="7"/>
        <v>0.8114056935728772</v>
      </c>
      <c r="H12" s="32">
        <v>43623993</v>
      </c>
      <c r="I12" s="44">
        <f t="shared" si="8"/>
        <v>0.7966220407841661</v>
      </c>
      <c r="J12" s="32">
        <v>41</v>
      </c>
      <c r="K12" s="44">
        <f t="shared" si="9"/>
        <v>0.3905877869867581</v>
      </c>
      <c r="L12" s="44">
        <f t="shared" si="1"/>
        <v>0.939849774870448</v>
      </c>
      <c r="M12" s="32">
        <f t="shared" si="16"/>
        <v>41</v>
      </c>
      <c r="N12" s="44">
        <f t="shared" si="10"/>
        <v>0.3905877869867581</v>
      </c>
      <c r="O12" s="41" t="s">
        <v>274</v>
      </c>
      <c r="P12" s="32">
        <v>1</v>
      </c>
      <c r="Q12" s="44">
        <f t="shared" si="11"/>
        <v>1.2345679012345678</v>
      </c>
      <c r="R12" s="32">
        <v>0</v>
      </c>
      <c r="S12" s="44">
        <f t="shared" si="12"/>
        <v>0</v>
      </c>
      <c r="T12" s="32">
        <v>2</v>
      </c>
      <c r="U12" s="44">
        <f t="shared" si="13"/>
        <v>0.7246376811594203</v>
      </c>
      <c r="V12" s="32">
        <v>38</v>
      </c>
      <c r="W12" s="44">
        <f t="shared" si="14"/>
        <v>0.3751604304472307</v>
      </c>
      <c r="X12" s="32">
        <v>7930</v>
      </c>
      <c r="Y12" s="44">
        <f t="shared" si="15"/>
        <v>0.8446701632247866</v>
      </c>
      <c r="Z12" s="45">
        <f t="shared" si="3"/>
        <v>181.78070035908908</v>
      </c>
      <c r="AA12" s="44">
        <f t="shared" si="4"/>
        <v>0.4133358807414162</v>
      </c>
    </row>
    <row r="13" spans="1:27" s="5" customFormat="1" ht="11.25" customHeight="1">
      <c r="A13" s="43" t="s">
        <v>197</v>
      </c>
      <c r="B13" s="32">
        <v>104</v>
      </c>
      <c r="C13" s="35">
        <f t="shared" si="5"/>
        <v>0.7498738193092509</v>
      </c>
      <c r="D13" s="32">
        <v>12348</v>
      </c>
      <c r="E13" s="44">
        <f t="shared" si="6"/>
        <v>0.4693962966046317</v>
      </c>
      <c r="F13" s="32">
        <v>3203053</v>
      </c>
      <c r="G13" s="44">
        <f t="shared" si="7"/>
        <v>0.4758862968931757</v>
      </c>
      <c r="H13" s="32">
        <v>25700626</v>
      </c>
      <c r="I13" s="44">
        <f t="shared" si="8"/>
        <v>0.4693216674033164</v>
      </c>
      <c r="J13" s="32">
        <v>61</v>
      </c>
      <c r="K13" s="44">
        <f t="shared" si="9"/>
        <v>0.5811184147851767</v>
      </c>
      <c r="L13" s="44">
        <f t="shared" si="1"/>
        <v>2.3734830427865843</v>
      </c>
      <c r="M13" s="32">
        <f t="shared" si="16"/>
        <v>61</v>
      </c>
      <c r="N13" s="44">
        <f t="shared" si="10"/>
        <v>0.5811184147851767</v>
      </c>
      <c r="O13" s="41" t="s">
        <v>275</v>
      </c>
      <c r="P13" s="32">
        <v>0</v>
      </c>
      <c r="Q13" s="44">
        <f t="shared" si="11"/>
        <v>0</v>
      </c>
      <c r="R13" s="32">
        <v>0</v>
      </c>
      <c r="S13" s="44">
        <f t="shared" si="12"/>
        <v>0</v>
      </c>
      <c r="T13" s="32">
        <v>1</v>
      </c>
      <c r="U13" s="44">
        <f t="shared" si="13"/>
        <v>0.36231884057971014</v>
      </c>
      <c r="V13" s="32">
        <v>60</v>
      </c>
      <c r="W13" s="44">
        <f t="shared" si="14"/>
        <v>0.5923585743903643</v>
      </c>
      <c r="X13" s="32">
        <v>1361</v>
      </c>
      <c r="Y13" s="44">
        <f t="shared" si="15"/>
        <v>0.14496798135547725</v>
      </c>
      <c r="Z13" s="45">
        <f t="shared" si="3"/>
        <v>52.955908544795754</v>
      </c>
      <c r="AA13" s="44">
        <f t="shared" si="4"/>
        <v>0.35452778585948647</v>
      </c>
    </row>
    <row r="14" spans="1:27" s="5" customFormat="1" ht="11.25" customHeight="1">
      <c r="A14" s="43" t="s">
        <v>198</v>
      </c>
      <c r="B14" s="32">
        <v>39</v>
      </c>
      <c r="C14" s="35">
        <f t="shared" si="5"/>
        <v>0.28120268224096906</v>
      </c>
      <c r="D14" s="32">
        <v>2879</v>
      </c>
      <c r="E14" s="44">
        <f t="shared" si="6"/>
        <v>0.1094421718435969</v>
      </c>
      <c r="F14" s="32">
        <v>729294</v>
      </c>
      <c r="G14" s="44">
        <f t="shared" si="7"/>
        <v>0.108353193345977</v>
      </c>
      <c r="H14" s="32">
        <v>5854077</v>
      </c>
      <c r="I14" s="44">
        <f t="shared" si="8"/>
        <v>0.10690187774988064</v>
      </c>
      <c r="J14" s="32">
        <v>47</v>
      </c>
      <c r="K14" s="44">
        <f t="shared" si="9"/>
        <v>0.4477469753262837</v>
      </c>
      <c r="L14" s="44">
        <f t="shared" si="1"/>
        <v>8.028592722644406</v>
      </c>
      <c r="M14" s="32">
        <f t="shared" si="16"/>
        <v>47</v>
      </c>
      <c r="N14" s="44">
        <f t="shared" si="10"/>
        <v>0.4477469753262837</v>
      </c>
      <c r="O14" s="41" t="s">
        <v>276</v>
      </c>
      <c r="P14" s="32">
        <v>1</v>
      </c>
      <c r="Q14" s="44">
        <f t="shared" si="11"/>
        <v>1.2345679012345678</v>
      </c>
      <c r="R14" s="32">
        <v>1</v>
      </c>
      <c r="S14" s="44">
        <f t="shared" si="12"/>
        <v>9.090909090909092</v>
      </c>
      <c r="T14" s="32">
        <v>2</v>
      </c>
      <c r="U14" s="44">
        <f t="shared" si="13"/>
        <v>0.7246376811594203</v>
      </c>
      <c r="V14" s="32">
        <v>43</v>
      </c>
      <c r="W14" s="44">
        <f t="shared" si="14"/>
        <v>0.4245236449797611</v>
      </c>
      <c r="X14" s="32">
        <v>13249</v>
      </c>
      <c r="Y14" s="44">
        <f t="shared" si="15"/>
        <v>1.4112276157080956</v>
      </c>
      <c r="Z14" s="45">
        <f t="shared" si="3"/>
        <v>2263.209042176931</v>
      </c>
      <c r="AA14" s="44">
        <f t="shared" si="4"/>
        <v>4.2626732980425235</v>
      </c>
    </row>
    <row r="15" spans="1:27" s="5" customFormat="1" ht="11.25" customHeight="1">
      <c r="A15" s="43" t="s">
        <v>199</v>
      </c>
      <c r="B15" s="32">
        <v>73</v>
      </c>
      <c r="C15" s="35">
        <f t="shared" si="5"/>
        <v>0.5263537385536088</v>
      </c>
      <c r="D15" s="32">
        <v>7025</v>
      </c>
      <c r="E15" s="44">
        <f t="shared" si="6"/>
        <v>0.26704802264719285</v>
      </c>
      <c r="F15" s="32">
        <v>1791893</v>
      </c>
      <c r="G15" s="44">
        <f t="shared" si="7"/>
        <v>0.2662264171709938</v>
      </c>
      <c r="H15" s="32">
        <v>14491251</v>
      </c>
      <c r="I15" s="44">
        <f t="shared" si="8"/>
        <v>0.26462616443972903</v>
      </c>
      <c r="J15" s="32">
        <v>55</v>
      </c>
      <c r="K15" s="44">
        <f t="shared" si="9"/>
        <v>0.5239592264456512</v>
      </c>
      <c r="L15" s="44">
        <f t="shared" si="1"/>
        <v>3.7953935101945304</v>
      </c>
      <c r="M15" s="32">
        <f t="shared" si="16"/>
        <v>55</v>
      </c>
      <c r="N15" s="44">
        <f t="shared" si="10"/>
        <v>0.5239592264456512</v>
      </c>
      <c r="O15" s="41" t="s">
        <v>277</v>
      </c>
      <c r="P15" s="32">
        <v>0</v>
      </c>
      <c r="Q15" s="44">
        <f t="shared" si="11"/>
        <v>0</v>
      </c>
      <c r="R15" s="32">
        <v>0</v>
      </c>
      <c r="S15" s="44">
        <f t="shared" si="12"/>
        <v>0</v>
      </c>
      <c r="T15" s="32">
        <v>3</v>
      </c>
      <c r="U15" s="44">
        <f t="shared" si="13"/>
        <v>1.0869565217391304</v>
      </c>
      <c r="V15" s="32">
        <v>52</v>
      </c>
      <c r="W15" s="44">
        <f t="shared" si="14"/>
        <v>0.5133774311383157</v>
      </c>
      <c r="X15" s="32">
        <v>1217</v>
      </c>
      <c r="Y15" s="44">
        <f t="shared" si="15"/>
        <v>0.12962970853021</v>
      </c>
      <c r="Z15" s="45">
        <f t="shared" si="3"/>
        <v>83.98170730739534</v>
      </c>
      <c r="AA15" s="44">
        <f t="shared" si="4"/>
        <v>0.564573845382112</v>
      </c>
    </row>
    <row r="16" spans="1:27" s="5" customFormat="1" ht="11.25" customHeight="1">
      <c r="A16" s="43" t="s">
        <v>200</v>
      </c>
      <c r="B16" s="32">
        <v>155</v>
      </c>
      <c r="C16" s="35">
        <f t="shared" si="5"/>
        <v>1.1176004037782103</v>
      </c>
      <c r="D16" s="32">
        <v>20626</v>
      </c>
      <c r="E16" s="44">
        <f t="shared" si="6"/>
        <v>0.7840758028641993</v>
      </c>
      <c r="F16" s="32">
        <v>5318716</v>
      </c>
      <c r="G16" s="44">
        <f t="shared" si="7"/>
        <v>0.790216103656881</v>
      </c>
      <c r="H16" s="32">
        <v>43166866</v>
      </c>
      <c r="I16" s="44">
        <f t="shared" si="8"/>
        <v>0.7882743995300163</v>
      </c>
      <c r="J16" s="32">
        <v>157</v>
      </c>
      <c r="K16" s="44">
        <f t="shared" si="9"/>
        <v>1.495665428217586</v>
      </c>
      <c r="L16" s="44">
        <f t="shared" si="1"/>
        <v>3.6370488420447296</v>
      </c>
      <c r="M16" s="32">
        <f t="shared" si="16"/>
        <v>157</v>
      </c>
      <c r="N16" s="44">
        <f t="shared" si="10"/>
        <v>1.495665428217586</v>
      </c>
      <c r="O16" s="41" t="s">
        <v>278</v>
      </c>
      <c r="P16" s="32">
        <v>3</v>
      </c>
      <c r="Q16" s="44">
        <f t="shared" si="11"/>
        <v>3.7037037037037033</v>
      </c>
      <c r="R16" s="32">
        <v>0</v>
      </c>
      <c r="S16" s="44">
        <f t="shared" si="12"/>
        <v>0</v>
      </c>
      <c r="T16" s="32">
        <v>5</v>
      </c>
      <c r="U16" s="44">
        <f t="shared" si="13"/>
        <v>1.8115942028985508</v>
      </c>
      <c r="V16" s="32">
        <v>149</v>
      </c>
      <c r="W16" s="44">
        <f t="shared" si="14"/>
        <v>1.4710237930694048</v>
      </c>
      <c r="X16" s="32">
        <v>24811</v>
      </c>
      <c r="Y16" s="44">
        <f t="shared" si="15"/>
        <v>2.642763104636845</v>
      </c>
      <c r="Z16" s="45">
        <f t="shared" si="3"/>
        <v>574.7695466240241</v>
      </c>
      <c r="AA16" s="44">
        <f t="shared" si="4"/>
        <v>1.4458440144052473</v>
      </c>
    </row>
    <row r="17" spans="1:27" s="5" customFormat="1" ht="11.25" customHeight="1">
      <c r="A17" s="43" t="s">
        <v>201</v>
      </c>
      <c r="B17" s="32">
        <v>113</v>
      </c>
      <c r="C17" s="35">
        <f t="shared" si="5"/>
        <v>0.8147667459802437</v>
      </c>
      <c r="D17" s="32">
        <v>11572</v>
      </c>
      <c r="E17" s="44">
        <f t="shared" si="6"/>
        <v>0.43989746876488484</v>
      </c>
      <c r="F17" s="32">
        <v>3027827</v>
      </c>
      <c r="G17" s="44">
        <f t="shared" si="7"/>
        <v>0.4498524934377212</v>
      </c>
      <c r="H17" s="32">
        <v>24450445</v>
      </c>
      <c r="I17" s="44">
        <f t="shared" si="8"/>
        <v>0.4464919888003148</v>
      </c>
      <c r="J17" s="32">
        <v>63</v>
      </c>
      <c r="K17" s="44">
        <f t="shared" si="9"/>
        <v>0.6001714775650185</v>
      </c>
      <c r="L17" s="44">
        <f t="shared" si="1"/>
        <v>2.5766402206585606</v>
      </c>
      <c r="M17" s="32">
        <f t="shared" si="16"/>
        <v>63</v>
      </c>
      <c r="N17" s="44">
        <f t="shared" si="10"/>
        <v>0.6001714775650185</v>
      </c>
      <c r="O17" s="41" t="s">
        <v>279</v>
      </c>
      <c r="P17" s="32">
        <v>0</v>
      </c>
      <c r="Q17" s="44">
        <f t="shared" si="11"/>
        <v>0</v>
      </c>
      <c r="R17" s="32">
        <v>0</v>
      </c>
      <c r="S17" s="44">
        <f t="shared" si="12"/>
        <v>0</v>
      </c>
      <c r="T17" s="32">
        <v>1</v>
      </c>
      <c r="U17" s="44">
        <f t="shared" si="13"/>
        <v>0.36231884057971014</v>
      </c>
      <c r="V17" s="32">
        <v>62</v>
      </c>
      <c r="W17" s="44">
        <f t="shared" si="14"/>
        <v>0.6121038602033765</v>
      </c>
      <c r="X17" s="32">
        <v>1965</v>
      </c>
      <c r="Y17" s="44">
        <f t="shared" si="15"/>
        <v>0.20930351459479266</v>
      </c>
      <c r="Z17" s="45">
        <f t="shared" si="3"/>
        <v>80.36663545387415</v>
      </c>
      <c r="AA17" s="44">
        <f t="shared" si="4"/>
        <v>0.4550559364621633</v>
      </c>
    </row>
    <row r="18" spans="1:27" s="5" customFormat="1" ht="11.25" customHeight="1">
      <c r="A18" s="43" t="s">
        <v>202</v>
      </c>
      <c r="B18" s="32">
        <v>260</v>
      </c>
      <c r="C18" s="35">
        <f t="shared" si="5"/>
        <v>1.874684548273127</v>
      </c>
      <c r="D18" s="32">
        <v>45658</v>
      </c>
      <c r="E18" s="44">
        <f t="shared" si="6"/>
        <v>1.735641084416446</v>
      </c>
      <c r="F18" s="32">
        <v>11624045</v>
      </c>
      <c r="G18" s="44">
        <f t="shared" si="7"/>
        <v>1.7270159844278674</v>
      </c>
      <c r="H18" s="32">
        <v>95145580</v>
      </c>
      <c r="I18" s="44">
        <f t="shared" si="8"/>
        <v>1.7374628248998925</v>
      </c>
      <c r="J18" s="32">
        <v>176</v>
      </c>
      <c r="K18" s="44">
        <f t="shared" si="9"/>
        <v>1.6766695246260837</v>
      </c>
      <c r="L18" s="44">
        <f t="shared" si="1"/>
        <v>1.8497969112175259</v>
      </c>
      <c r="M18" s="32">
        <f t="shared" si="16"/>
        <v>176</v>
      </c>
      <c r="N18" s="44">
        <f t="shared" si="10"/>
        <v>1.6766695246260837</v>
      </c>
      <c r="O18" s="41" t="s">
        <v>280</v>
      </c>
      <c r="P18" s="32">
        <v>3</v>
      </c>
      <c r="Q18" s="44">
        <f t="shared" si="11"/>
        <v>3.7037037037037033</v>
      </c>
      <c r="R18" s="32">
        <v>0</v>
      </c>
      <c r="S18" s="44">
        <f t="shared" si="12"/>
        <v>0</v>
      </c>
      <c r="T18" s="32">
        <v>6</v>
      </c>
      <c r="U18" s="44">
        <f t="shared" si="13"/>
        <v>2.1739130434782608</v>
      </c>
      <c r="V18" s="32">
        <v>167</v>
      </c>
      <c r="W18" s="44">
        <f t="shared" si="14"/>
        <v>1.6487313653865139</v>
      </c>
      <c r="X18" s="32">
        <v>27684</v>
      </c>
      <c r="Y18" s="44">
        <f t="shared" si="15"/>
        <v>2.9487829506576286</v>
      </c>
      <c r="Z18" s="45">
        <f t="shared" si="3"/>
        <v>290.96464596673854</v>
      </c>
      <c r="AA18" s="44">
        <f t="shared" si="4"/>
        <v>0.7336385372802972</v>
      </c>
    </row>
    <row r="19" spans="1:27" s="5" customFormat="1" ht="11.25" customHeight="1">
      <c r="A19" s="43" t="s">
        <v>203</v>
      </c>
      <c r="B19" s="32">
        <v>330</v>
      </c>
      <c r="C19" s="35">
        <f t="shared" si="5"/>
        <v>2.379407311269738</v>
      </c>
      <c r="D19" s="32">
        <v>34025</v>
      </c>
      <c r="E19" s="44">
        <f t="shared" si="6"/>
        <v>1.293424764494055</v>
      </c>
      <c r="F19" s="32">
        <v>8639308</v>
      </c>
      <c r="G19" s="44">
        <f t="shared" si="7"/>
        <v>1.2835654895000448</v>
      </c>
      <c r="H19" s="32">
        <v>69866185</v>
      </c>
      <c r="I19" s="44">
        <f t="shared" si="8"/>
        <v>1.2758332983526772</v>
      </c>
      <c r="J19" s="32">
        <v>123</v>
      </c>
      <c r="K19" s="44">
        <f t="shared" si="9"/>
        <v>1.1717633609602742</v>
      </c>
      <c r="L19" s="44">
        <f t="shared" si="1"/>
        <v>1.7605083202982958</v>
      </c>
      <c r="M19" s="32">
        <f t="shared" si="16"/>
        <v>123</v>
      </c>
      <c r="N19" s="44">
        <f t="shared" si="10"/>
        <v>1.1717633609602742</v>
      </c>
      <c r="O19" s="41" t="s">
        <v>281</v>
      </c>
      <c r="P19" s="32">
        <v>2</v>
      </c>
      <c r="Q19" s="44">
        <f t="shared" si="11"/>
        <v>2.4691358024691357</v>
      </c>
      <c r="R19" s="32">
        <v>1</v>
      </c>
      <c r="S19" s="44">
        <f t="shared" si="12"/>
        <v>9.090909090909092</v>
      </c>
      <c r="T19" s="32">
        <v>5</v>
      </c>
      <c r="U19" s="44">
        <f t="shared" si="13"/>
        <v>1.8115942028985508</v>
      </c>
      <c r="V19" s="32">
        <v>115</v>
      </c>
      <c r="W19" s="44">
        <f t="shared" si="14"/>
        <v>1.1353539342481982</v>
      </c>
      <c r="X19" s="32">
        <v>29344</v>
      </c>
      <c r="Y19" s="44">
        <f t="shared" si="15"/>
        <v>3.125599151282237</v>
      </c>
      <c r="Z19" s="45">
        <f t="shared" si="3"/>
        <v>420.00289553522924</v>
      </c>
      <c r="AA19" s="44">
        <f t="shared" si="4"/>
        <v>0.8598945238453068</v>
      </c>
    </row>
    <row r="20" spans="1:27" s="5" customFormat="1" ht="14.25" customHeight="1">
      <c r="A20" s="43" t="s">
        <v>204</v>
      </c>
      <c r="B20" s="32">
        <v>17</v>
      </c>
      <c r="C20" s="35">
        <f t="shared" si="5"/>
        <v>0.12257552815631986</v>
      </c>
      <c r="D20" s="32">
        <v>5491</v>
      </c>
      <c r="E20" s="44">
        <f t="shared" si="6"/>
        <v>0.20873461812893043</v>
      </c>
      <c r="F20" s="32">
        <v>1385230</v>
      </c>
      <c r="G20" s="44">
        <f t="shared" si="7"/>
        <v>0.20580738908951354</v>
      </c>
      <c r="H20" s="32">
        <v>11588016</v>
      </c>
      <c r="I20" s="44">
        <f t="shared" si="8"/>
        <v>0.21160990362710652</v>
      </c>
      <c r="J20" s="32">
        <v>4</v>
      </c>
      <c r="K20" s="44">
        <f t="shared" si="9"/>
        <v>0.03810612555968372</v>
      </c>
      <c r="L20" s="44">
        <f t="shared" si="1"/>
        <v>0.3451841971913052</v>
      </c>
      <c r="M20" s="32">
        <f t="shared" si="16"/>
        <v>4</v>
      </c>
      <c r="N20" s="44">
        <f t="shared" si="10"/>
        <v>0.03810612555968372</v>
      </c>
      <c r="O20" s="41" t="s">
        <v>282</v>
      </c>
      <c r="P20" s="32">
        <v>0</v>
      </c>
      <c r="Q20" s="44">
        <f t="shared" si="11"/>
        <v>0</v>
      </c>
      <c r="R20" s="32">
        <v>0</v>
      </c>
      <c r="S20" s="44">
        <f t="shared" si="12"/>
        <v>0</v>
      </c>
      <c r="T20" s="32">
        <v>0</v>
      </c>
      <c r="U20" s="44">
        <f t="shared" si="13"/>
        <v>0</v>
      </c>
      <c r="V20" s="32">
        <v>4</v>
      </c>
      <c r="W20" s="44">
        <f t="shared" si="14"/>
        <v>0.03949057162602429</v>
      </c>
      <c r="X20" s="32">
        <v>26</v>
      </c>
      <c r="Y20" s="44">
        <f t="shared" si="15"/>
        <v>0.0027694103712288085</v>
      </c>
      <c r="Z20" s="45">
        <f t="shared" si="3"/>
        <v>2.243697281743484</v>
      </c>
      <c r="AA20" s="44">
        <f t="shared" si="4"/>
        <v>0.02782963968395815</v>
      </c>
    </row>
    <row r="21" spans="1:27" s="5" customFormat="1" ht="11.25" customHeight="1">
      <c r="A21" s="43" t="s">
        <v>205</v>
      </c>
      <c r="B21" s="32">
        <v>122</v>
      </c>
      <c r="C21" s="35">
        <f t="shared" si="5"/>
        <v>0.8796596726512366</v>
      </c>
      <c r="D21" s="32">
        <v>20676</v>
      </c>
      <c r="E21" s="44">
        <f t="shared" si="6"/>
        <v>0.7859765005342861</v>
      </c>
      <c r="F21" s="32">
        <v>5410485</v>
      </c>
      <c r="G21" s="44">
        <f t="shared" si="7"/>
        <v>0.80385047360942</v>
      </c>
      <c r="H21" s="32">
        <v>45818731</v>
      </c>
      <c r="I21" s="44">
        <f t="shared" si="8"/>
        <v>0.8367003679686253</v>
      </c>
      <c r="J21" s="32">
        <v>165</v>
      </c>
      <c r="K21" s="44">
        <f t="shared" si="9"/>
        <v>1.5718776793369533</v>
      </c>
      <c r="L21" s="44">
        <f t="shared" si="1"/>
        <v>3.6011473124386617</v>
      </c>
      <c r="M21" s="32">
        <f t="shared" si="16"/>
        <v>165</v>
      </c>
      <c r="N21" s="44">
        <f t="shared" si="10"/>
        <v>1.5718776793369533</v>
      </c>
      <c r="O21" s="41" t="s">
        <v>283</v>
      </c>
      <c r="P21" s="32">
        <v>2</v>
      </c>
      <c r="Q21" s="44">
        <f t="shared" si="11"/>
        <v>2.4691358024691357</v>
      </c>
      <c r="R21" s="32">
        <v>0</v>
      </c>
      <c r="S21" s="44">
        <f t="shared" si="12"/>
        <v>0</v>
      </c>
      <c r="T21" s="32">
        <v>7</v>
      </c>
      <c r="U21" s="44">
        <f t="shared" si="13"/>
        <v>2.536231884057971</v>
      </c>
      <c r="V21" s="32">
        <v>156</v>
      </c>
      <c r="W21" s="44">
        <f t="shared" si="14"/>
        <v>1.540132293414947</v>
      </c>
      <c r="X21" s="32">
        <v>16247</v>
      </c>
      <c r="Y21" s="44">
        <f t="shared" si="15"/>
        <v>1.730561934667479</v>
      </c>
      <c r="Z21" s="45">
        <f t="shared" si="3"/>
        <v>354.59297203146025</v>
      </c>
      <c r="AA21" s="44">
        <f t="shared" si="4"/>
        <v>1.1300183751783555</v>
      </c>
    </row>
    <row r="22" spans="1:27" s="5" customFormat="1" ht="11.25" customHeight="1">
      <c r="A22" s="43" t="s">
        <v>206</v>
      </c>
      <c r="B22" s="32">
        <v>450</v>
      </c>
      <c r="C22" s="35">
        <f t="shared" si="5"/>
        <v>3.244646333549643</v>
      </c>
      <c r="D22" s="32">
        <v>51574</v>
      </c>
      <c r="E22" s="44">
        <f t="shared" si="6"/>
        <v>1.9605316327411142</v>
      </c>
      <c r="F22" s="32">
        <v>13362858</v>
      </c>
      <c r="G22" s="44">
        <f t="shared" si="7"/>
        <v>1.9853561616149804</v>
      </c>
      <c r="H22" s="32">
        <v>110954890</v>
      </c>
      <c r="I22" s="44">
        <f t="shared" si="8"/>
        <v>2.026158194798506</v>
      </c>
      <c r="J22" s="32">
        <v>289</v>
      </c>
      <c r="K22" s="44">
        <f t="shared" si="9"/>
        <v>2.7531675716871487</v>
      </c>
      <c r="L22" s="44">
        <f t="shared" si="1"/>
        <v>2.6046621289066216</v>
      </c>
      <c r="M22" s="32">
        <f t="shared" si="16"/>
        <v>289</v>
      </c>
      <c r="N22" s="44">
        <f t="shared" si="10"/>
        <v>2.7531675716871487</v>
      </c>
      <c r="O22" s="41" t="s">
        <v>284</v>
      </c>
      <c r="P22" s="32">
        <v>3</v>
      </c>
      <c r="Q22" s="44">
        <f t="shared" si="11"/>
        <v>3.7037037037037033</v>
      </c>
      <c r="R22" s="32">
        <v>1</v>
      </c>
      <c r="S22" s="44">
        <f t="shared" si="12"/>
        <v>9.090909090909092</v>
      </c>
      <c r="T22" s="32">
        <v>15</v>
      </c>
      <c r="U22" s="44">
        <f t="shared" si="13"/>
        <v>5.434782608695652</v>
      </c>
      <c r="V22" s="32">
        <v>270</v>
      </c>
      <c r="W22" s="44">
        <f t="shared" si="14"/>
        <v>2.665613584756639</v>
      </c>
      <c r="X22" s="32">
        <v>43665</v>
      </c>
      <c r="Y22" s="44">
        <f t="shared" si="15"/>
        <v>4.651011686911766</v>
      </c>
      <c r="Z22" s="45">
        <f t="shared" si="3"/>
        <v>393.5383109297842</v>
      </c>
      <c r="AA22" s="44">
        <f t="shared" si="4"/>
        <v>1.0124397931495421</v>
      </c>
    </row>
    <row r="23" spans="1:27" s="5" customFormat="1" ht="11.25" customHeight="1">
      <c r="A23" s="43" t="s">
        <v>207</v>
      </c>
      <c r="B23" s="32">
        <v>269</v>
      </c>
      <c r="C23" s="35">
        <f t="shared" si="5"/>
        <v>1.9395774749441201</v>
      </c>
      <c r="D23" s="32">
        <v>31822</v>
      </c>
      <c r="E23" s="44">
        <f t="shared" si="6"/>
        <v>1.2096800251500315</v>
      </c>
      <c r="F23" s="32">
        <v>8239584</v>
      </c>
      <c r="G23" s="44">
        <f t="shared" si="7"/>
        <v>1.2241774075234657</v>
      </c>
      <c r="H23" s="32">
        <v>67325765</v>
      </c>
      <c r="I23" s="44">
        <f t="shared" si="8"/>
        <v>1.2294424380559383</v>
      </c>
      <c r="J23" s="32">
        <v>277</v>
      </c>
      <c r="K23" s="44">
        <f t="shared" si="9"/>
        <v>2.6388491950080977</v>
      </c>
      <c r="L23" s="44">
        <f t="shared" si="1"/>
        <v>4.114323840211842</v>
      </c>
      <c r="M23" s="32">
        <f t="shared" si="16"/>
        <v>277</v>
      </c>
      <c r="N23" s="44">
        <f t="shared" si="10"/>
        <v>2.6388491950080977</v>
      </c>
      <c r="O23" s="41" t="s">
        <v>285</v>
      </c>
      <c r="P23" s="32">
        <v>6</v>
      </c>
      <c r="Q23" s="44">
        <f t="shared" si="11"/>
        <v>7.4074074074074066</v>
      </c>
      <c r="R23" s="32">
        <v>0</v>
      </c>
      <c r="S23" s="44">
        <f t="shared" si="12"/>
        <v>0</v>
      </c>
      <c r="T23" s="32">
        <v>7</v>
      </c>
      <c r="U23" s="44">
        <f t="shared" si="13"/>
        <v>2.536231884057971</v>
      </c>
      <c r="V23" s="32">
        <v>264</v>
      </c>
      <c r="W23" s="44">
        <f t="shared" si="14"/>
        <v>2.606377727317603</v>
      </c>
      <c r="X23" s="32">
        <v>46268</v>
      </c>
      <c r="Y23" s="44">
        <f t="shared" si="15"/>
        <v>4.928272271385174</v>
      </c>
      <c r="Z23" s="45">
        <f t="shared" si="3"/>
        <v>687.2257597072978</v>
      </c>
      <c r="AA23" s="44">
        <f t="shared" si="4"/>
        <v>1.681508051354923</v>
      </c>
    </row>
    <row r="24" spans="1:27" s="5" customFormat="1" ht="11.25" customHeight="1">
      <c r="A24" s="43" t="s">
        <v>208</v>
      </c>
      <c r="B24" s="32">
        <v>248</v>
      </c>
      <c r="C24" s="35">
        <f t="shared" si="5"/>
        <v>1.7881606460451365</v>
      </c>
      <c r="D24" s="32">
        <v>40444</v>
      </c>
      <c r="E24" s="44">
        <f t="shared" si="6"/>
        <v>1.537436331379796</v>
      </c>
      <c r="F24" s="32">
        <v>10234083</v>
      </c>
      <c r="G24" s="44">
        <f t="shared" si="7"/>
        <v>1.5205055492267538</v>
      </c>
      <c r="H24" s="32">
        <v>84481936</v>
      </c>
      <c r="I24" s="44">
        <f t="shared" si="8"/>
        <v>1.5427329695774825</v>
      </c>
      <c r="J24" s="32">
        <v>343</v>
      </c>
      <c r="K24" s="44">
        <f t="shared" si="9"/>
        <v>3.2676002667428787</v>
      </c>
      <c r="L24" s="44">
        <f t="shared" si="1"/>
        <v>4.06003953318494</v>
      </c>
      <c r="M24" s="32">
        <f t="shared" si="16"/>
        <v>343</v>
      </c>
      <c r="N24" s="44">
        <f t="shared" si="10"/>
        <v>3.2676002667428787</v>
      </c>
      <c r="O24" s="41" t="s">
        <v>286</v>
      </c>
      <c r="P24" s="32">
        <v>3</v>
      </c>
      <c r="Q24" s="44">
        <f t="shared" si="11"/>
        <v>3.7037037037037033</v>
      </c>
      <c r="R24" s="32">
        <v>0</v>
      </c>
      <c r="S24" s="44">
        <f t="shared" si="12"/>
        <v>0</v>
      </c>
      <c r="T24" s="32">
        <v>14</v>
      </c>
      <c r="U24" s="44">
        <f t="shared" si="13"/>
        <v>5.072463768115942</v>
      </c>
      <c r="V24" s="32">
        <v>326</v>
      </c>
      <c r="W24" s="44">
        <f t="shared" si="14"/>
        <v>3.218481587520979</v>
      </c>
      <c r="X24" s="32">
        <v>38052</v>
      </c>
      <c r="Y24" s="44">
        <f t="shared" si="15"/>
        <v>4.05313859407687</v>
      </c>
      <c r="Z24" s="45">
        <f t="shared" si="3"/>
        <v>450.41581433455787</v>
      </c>
      <c r="AA24" s="44">
        <f t="shared" si="4"/>
        <v>1.3522965697545761</v>
      </c>
    </row>
    <row r="25" spans="1:27" s="5" customFormat="1" ht="11.25" customHeight="1">
      <c r="A25" s="43" t="s">
        <v>209</v>
      </c>
      <c r="B25" s="32">
        <v>854</v>
      </c>
      <c r="C25" s="35">
        <f t="shared" si="5"/>
        <v>6.157617708558656</v>
      </c>
      <c r="D25" s="32">
        <v>85223</v>
      </c>
      <c r="E25" s="44">
        <f t="shared" si="6"/>
        <v>3.239663150756117</v>
      </c>
      <c r="F25" s="32">
        <v>21795012</v>
      </c>
      <c r="G25" s="44">
        <f t="shared" si="7"/>
        <v>3.238144217851633</v>
      </c>
      <c r="H25" s="32">
        <v>178197174</v>
      </c>
      <c r="I25" s="44">
        <f t="shared" si="8"/>
        <v>3.2540761780759304</v>
      </c>
      <c r="J25" s="32">
        <v>769</v>
      </c>
      <c r="K25" s="44">
        <f t="shared" si="9"/>
        <v>7.325902638849195</v>
      </c>
      <c r="L25" s="44">
        <f t="shared" si="1"/>
        <v>4.315444418888483</v>
      </c>
      <c r="M25" s="32">
        <f t="shared" si="16"/>
        <v>769</v>
      </c>
      <c r="N25" s="44">
        <f t="shared" si="10"/>
        <v>7.325902638849195</v>
      </c>
      <c r="O25" s="41" t="s">
        <v>287</v>
      </c>
      <c r="P25" s="32">
        <v>4</v>
      </c>
      <c r="Q25" s="44">
        <f t="shared" si="11"/>
        <v>4.938271604938271</v>
      </c>
      <c r="R25" s="32">
        <v>1</v>
      </c>
      <c r="S25" s="44">
        <f t="shared" si="12"/>
        <v>9.090909090909092</v>
      </c>
      <c r="T25" s="32">
        <v>44</v>
      </c>
      <c r="U25" s="44">
        <f t="shared" si="13"/>
        <v>15.942028985507244</v>
      </c>
      <c r="V25" s="32">
        <v>720</v>
      </c>
      <c r="W25" s="44">
        <f t="shared" si="14"/>
        <v>7.108302892684372</v>
      </c>
      <c r="X25" s="32">
        <v>79228</v>
      </c>
      <c r="Y25" s="44">
        <f t="shared" si="15"/>
        <v>8.439032495835233</v>
      </c>
      <c r="Z25" s="45">
        <f t="shared" si="3"/>
        <v>444.6086221322455</v>
      </c>
      <c r="AA25" s="44">
        <f t="shared" si="4"/>
        <v>1.3851656207725838</v>
      </c>
    </row>
    <row r="26" spans="1:27" s="5" customFormat="1" ht="11.25" customHeight="1">
      <c r="A26" s="43" t="s">
        <v>210</v>
      </c>
      <c r="B26" s="32">
        <v>845</v>
      </c>
      <c r="C26" s="35">
        <f t="shared" si="5"/>
        <v>6.092724781887663</v>
      </c>
      <c r="D26" s="32">
        <v>86730</v>
      </c>
      <c r="E26" s="44">
        <f t="shared" si="6"/>
        <v>3.2969501785325326</v>
      </c>
      <c r="F26" s="32">
        <v>21434440</v>
      </c>
      <c r="G26" s="44">
        <f t="shared" si="7"/>
        <v>3.1845730550131264</v>
      </c>
      <c r="H26" s="32">
        <v>173805680</v>
      </c>
      <c r="I26" s="44">
        <f t="shared" si="8"/>
        <v>3.173882672809885</v>
      </c>
      <c r="J26" s="32">
        <v>538</v>
      </c>
      <c r="K26" s="44">
        <f t="shared" si="9"/>
        <v>5.12527388777746</v>
      </c>
      <c r="L26" s="44">
        <f t="shared" si="1"/>
        <v>3.0954109209779563</v>
      </c>
      <c r="M26" s="32">
        <f t="shared" si="16"/>
        <v>538</v>
      </c>
      <c r="N26" s="44">
        <f t="shared" si="10"/>
        <v>5.12527388777746</v>
      </c>
      <c r="O26" s="41" t="s">
        <v>288</v>
      </c>
      <c r="P26" s="32">
        <v>3</v>
      </c>
      <c r="Q26" s="44">
        <f t="shared" si="11"/>
        <v>3.7037037037037033</v>
      </c>
      <c r="R26" s="32">
        <v>5</v>
      </c>
      <c r="S26" s="44">
        <f t="shared" si="12"/>
        <v>45.45454545454545</v>
      </c>
      <c r="T26" s="32">
        <v>33</v>
      </c>
      <c r="U26" s="44">
        <f t="shared" si="13"/>
        <v>11.956521739130435</v>
      </c>
      <c r="V26" s="32">
        <v>497</v>
      </c>
      <c r="W26" s="44">
        <f t="shared" si="14"/>
        <v>4.906703524533517</v>
      </c>
      <c r="X26" s="32">
        <v>75129</v>
      </c>
      <c r="Y26" s="44">
        <f>X26/$X$5*100</f>
        <v>8.002424299232661</v>
      </c>
      <c r="Z26" s="45">
        <f>X26*1000000/H26</f>
        <v>432.2586005244478</v>
      </c>
      <c r="AA26" s="44">
        <f t="shared" si="4"/>
        <v>1.1567272767381356</v>
      </c>
    </row>
    <row r="27" spans="1:27" s="5" customFormat="1" ht="11.25" customHeight="1">
      <c r="A27" s="43" t="s">
        <v>211</v>
      </c>
      <c r="B27" s="32">
        <v>569</v>
      </c>
      <c r="C27" s="35">
        <f t="shared" si="5"/>
        <v>4.102675030643882</v>
      </c>
      <c r="D27" s="32">
        <v>143745</v>
      </c>
      <c r="E27" s="44">
        <f t="shared" si="6"/>
        <v>5.46431573173249</v>
      </c>
      <c r="F27" s="32">
        <v>36273003</v>
      </c>
      <c r="G27" s="44">
        <f t="shared" si="7"/>
        <v>5.389178722570326</v>
      </c>
      <c r="H27" s="32">
        <v>296830916</v>
      </c>
      <c r="I27" s="44">
        <f t="shared" si="8"/>
        <v>5.4204586469595615</v>
      </c>
      <c r="J27" s="32">
        <v>168</v>
      </c>
      <c r="K27" s="44">
        <f t="shared" si="9"/>
        <v>1.6004572735067162</v>
      </c>
      <c r="L27" s="44">
        <f>IF($H$27=0,0,J27*1000000/H27)</f>
        <v>0.5659787809973271</v>
      </c>
      <c r="M27" s="32">
        <f>SUM(P27+R27+T27+V27)</f>
        <v>168</v>
      </c>
      <c r="N27" s="44">
        <f t="shared" si="10"/>
        <v>1.6004572735067162</v>
      </c>
      <c r="O27" s="41" t="s">
        <v>289</v>
      </c>
      <c r="P27" s="32">
        <v>0</v>
      </c>
      <c r="Q27" s="44">
        <f t="shared" si="11"/>
        <v>0</v>
      </c>
      <c r="R27" s="32">
        <v>0</v>
      </c>
      <c r="S27" s="44">
        <f t="shared" si="12"/>
        <v>0</v>
      </c>
      <c r="T27" s="32">
        <v>3</v>
      </c>
      <c r="U27" s="44">
        <f t="shared" si="13"/>
        <v>1.0869565217391304</v>
      </c>
      <c r="V27" s="32">
        <v>165</v>
      </c>
      <c r="W27" s="44">
        <f t="shared" si="14"/>
        <v>1.6289860795735018</v>
      </c>
      <c r="X27" s="32">
        <v>5664</v>
      </c>
      <c r="Y27" s="44">
        <f>X27/$X$5*100</f>
        <v>0.6033053977938451</v>
      </c>
      <c r="Z27" s="45">
        <f>X27*1000000/H27</f>
        <v>19.08157033076703</v>
      </c>
      <c r="AA27" s="44">
        <f>SQRT(L27*Z27/1000)</f>
        <v>0.10392191258498992</v>
      </c>
    </row>
    <row r="28" spans="1:27" s="5" customFormat="1" ht="11.25" customHeight="1">
      <c r="A28" s="43" t="s">
        <v>212</v>
      </c>
      <c r="B28" s="32">
        <v>1100</v>
      </c>
      <c r="C28" s="35">
        <f t="shared" si="5"/>
        <v>7.931357704232461</v>
      </c>
      <c r="D28" s="32">
        <v>375941</v>
      </c>
      <c r="E28" s="44">
        <f t="shared" si="6"/>
        <v>14.291003655801898</v>
      </c>
      <c r="F28" s="32">
        <v>93558661</v>
      </c>
      <c r="G28" s="44">
        <f t="shared" si="7"/>
        <v>13.90026475539867</v>
      </c>
      <c r="H28" s="32">
        <v>780281372</v>
      </c>
      <c r="I28" s="44">
        <f t="shared" si="8"/>
        <v>14.248795128600655</v>
      </c>
      <c r="J28" s="32">
        <v>735</v>
      </c>
      <c r="K28" s="44">
        <f t="shared" si="9"/>
        <v>7.002000571591884</v>
      </c>
      <c r="L28" s="44">
        <f>IF($H$28=0,0,J28*1000000/H28)</f>
        <v>0.9419678930897251</v>
      </c>
      <c r="M28" s="32">
        <f>SUM(P28+R28+T28+V28)</f>
        <v>735</v>
      </c>
      <c r="N28" s="44">
        <f t="shared" si="10"/>
        <v>7.002000571591884</v>
      </c>
      <c r="O28" s="41" t="s">
        <v>290</v>
      </c>
      <c r="P28" s="32">
        <v>1</v>
      </c>
      <c r="Q28" s="44">
        <f t="shared" si="11"/>
        <v>1.2345679012345678</v>
      </c>
      <c r="R28" s="32">
        <v>0</v>
      </c>
      <c r="S28" s="44">
        <f t="shared" si="12"/>
        <v>0</v>
      </c>
      <c r="T28" s="32">
        <v>7</v>
      </c>
      <c r="U28" s="44">
        <f t="shared" si="13"/>
        <v>2.536231884057971</v>
      </c>
      <c r="V28" s="32">
        <v>727</v>
      </c>
      <c r="W28" s="44">
        <f t="shared" si="14"/>
        <v>7.177411393029915</v>
      </c>
      <c r="X28" s="32">
        <v>28441</v>
      </c>
      <c r="Y28" s="44">
        <f t="shared" si="15"/>
        <v>3.02941539877379</v>
      </c>
      <c r="Z28" s="45">
        <f t="shared" si="3"/>
        <v>36.44967190117669</v>
      </c>
      <c r="AA28" s="44">
        <f>SQRT(L28*Z28/1000)</f>
        <v>0.185295495478339</v>
      </c>
    </row>
    <row r="29" spans="1:27" s="5" customFormat="1" ht="11.25" customHeight="1">
      <c r="A29" s="43" t="s">
        <v>213</v>
      </c>
      <c r="B29" s="32">
        <v>455</v>
      </c>
      <c r="C29" s="35">
        <f t="shared" si="5"/>
        <v>3.2806979594779726</v>
      </c>
      <c r="D29" s="32">
        <v>68615</v>
      </c>
      <c r="E29" s="44">
        <f t="shared" si="6"/>
        <v>2.608327412660091</v>
      </c>
      <c r="F29" s="32">
        <v>17313947</v>
      </c>
      <c r="G29" s="44">
        <f t="shared" si="7"/>
        <v>2.5723802017745907</v>
      </c>
      <c r="H29" s="32">
        <v>141950815</v>
      </c>
      <c r="I29" s="44">
        <f t="shared" si="8"/>
        <v>2.592177839756109</v>
      </c>
      <c r="J29" s="32">
        <v>283</v>
      </c>
      <c r="K29" s="44">
        <f t="shared" si="9"/>
        <v>2.6960083833476234</v>
      </c>
      <c r="L29" s="44">
        <f t="shared" si="1"/>
        <v>1.993648292896381</v>
      </c>
      <c r="M29" s="32">
        <f t="shared" si="16"/>
        <v>283</v>
      </c>
      <c r="N29" s="44">
        <f t="shared" si="10"/>
        <v>2.6960083833476234</v>
      </c>
      <c r="O29" s="41" t="s">
        <v>291</v>
      </c>
      <c r="P29" s="32">
        <v>0</v>
      </c>
      <c r="Q29" s="44">
        <f t="shared" si="11"/>
        <v>0</v>
      </c>
      <c r="R29" s="32">
        <v>1</v>
      </c>
      <c r="S29" s="44">
        <f t="shared" si="12"/>
        <v>9.090909090909092</v>
      </c>
      <c r="T29" s="32">
        <v>2</v>
      </c>
      <c r="U29" s="44">
        <f t="shared" si="13"/>
        <v>0.7246376811594203</v>
      </c>
      <c r="V29" s="32">
        <v>280</v>
      </c>
      <c r="W29" s="44">
        <f t="shared" si="14"/>
        <v>2.7643400138217</v>
      </c>
      <c r="X29" s="32">
        <v>17524</v>
      </c>
      <c r="Y29" s="44">
        <f t="shared" si="15"/>
        <v>1.866582590208217</v>
      </c>
      <c r="Z29" s="45">
        <f t="shared" si="3"/>
        <v>123.45121090005718</v>
      </c>
      <c r="AA29" s="44">
        <f t="shared" si="4"/>
        <v>0.496103110116123</v>
      </c>
    </row>
    <row r="30" spans="1:27" s="5" customFormat="1" ht="11.25" customHeight="1">
      <c r="A30" s="43" t="s">
        <v>214</v>
      </c>
      <c r="B30" s="32">
        <v>458</v>
      </c>
      <c r="C30" s="35">
        <f t="shared" si="5"/>
        <v>3.3023289350349696</v>
      </c>
      <c r="D30" s="32">
        <v>82253</v>
      </c>
      <c r="E30" s="44">
        <f t="shared" si="6"/>
        <v>3.1267617091529614</v>
      </c>
      <c r="F30" s="32">
        <v>20364888</v>
      </c>
      <c r="G30" s="44">
        <f t="shared" si="7"/>
        <v>3.0256668050651268</v>
      </c>
      <c r="H30" s="32">
        <v>166780720</v>
      </c>
      <c r="I30" s="44">
        <f t="shared" si="8"/>
        <v>3.045599185059758</v>
      </c>
      <c r="J30" s="32">
        <v>444</v>
      </c>
      <c r="K30" s="44">
        <f t="shared" si="9"/>
        <v>4.229779937124893</v>
      </c>
      <c r="L30" s="44">
        <f t="shared" si="1"/>
        <v>2.66217821820172</v>
      </c>
      <c r="M30" s="32">
        <f t="shared" si="16"/>
        <v>444</v>
      </c>
      <c r="N30" s="44">
        <f t="shared" si="10"/>
        <v>4.229779937124893</v>
      </c>
      <c r="O30" s="41" t="s">
        <v>292</v>
      </c>
      <c r="P30" s="32">
        <v>4</v>
      </c>
      <c r="Q30" s="44">
        <f t="shared" si="11"/>
        <v>4.938271604938271</v>
      </c>
      <c r="R30" s="32">
        <v>0</v>
      </c>
      <c r="S30" s="44">
        <f t="shared" si="12"/>
        <v>0</v>
      </c>
      <c r="T30" s="32">
        <v>21</v>
      </c>
      <c r="U30" s="44">
        <f t="shared" si="13"/>
        <v>7.608695652173914</v>
      </c>
      <c r="V30" s="32">
        <v>419</v>
      </c>
      <c r="W30" s="44">
        <f t="shared" si="14"/>
        <v>4.136637377826044</v>
      </c>
      <c r="X30" s="32">
        <v>37910</v>
      </c>
      <c r="Y30" s="44">
        <f t="shared" si="15"/>
        <v>4.038013352818621</v>
      </c>
      <c r="Z30" s="45">
        <f t="shared" si="3"/>
        <v>227.3044510180793</v>
      </c>
      <c r="AA30" s="44">
        <f t="shared" si="4"/>
        <v>0.7778977814601548</v>
      </c>
    </row>
    <row r="31" spans="1:27" s="5" customFormat="1" ht="11.25" customHeight="1">
      <c r="A31" s="43" t="s">
        <v>215</v>
      </c>
      <c r="B31" s="32">
        <v>187</v>
      </c>
      <c r="C31" s="35">
        <f t="shared" si="5"/>
        <v>1.3483308097195184</v>
      </c>
      <c r="D31" s="32">
        <v>35580</v>
      </c>
      <c r="E31" s="44">
        <f t="shared" si="6"/>
        <v>1.352536462033754</v>
      </c>
      <c r="F31" s="32">
        <v>8914869</v>
      </c>
      <c r="G31" s="44">
        <f t="shared" si="7"/>
        <v>1.3245063368285719</v>
      </c>
      <c r="H31" s="32">
        <v>71766001</v>
      </c>
      <c r="I31" s="44">
        <f t="shared" si="8"/>
        <v>1.3105260257936155</v>
      </c>
      <c r="J31" s="32">
        <v>96</v>
      </c>
      <c r="K31" s="44">
        <f t="shared" si="9"/>
        <v>0.9145470134324093</v>
      </c>
      <c r="L31" s="44">
        <f t="shared" si="1"/>
        <v>1.3376807772805956</v>
      </c>
      <c r="M31" s="32">
        <f t="shared" si="16"/>
        <v>96</v>
      </c>
      <c r="N31" s="44">
        <f t="shared" si="10"/>
        <v>0.9145470134324093</v>
      </c>
      <c r="O31" s="41" t="s">
        <v>293</v>
      </c>
      <c r="P31" s="32">
        <v>1</v>
      </c>
      <c r="Q31" s="44">
        <f t="shared" si="11"/>
        <v>1.2345679012345678</v>
      </c>
      <c r="R31" s="32">
        <v>0</v>
      </c>
      <c r="S31" s="44">
        <f t="shared" si="12"/>
        <v>0</v>
      </c>
      <c r="T31" s="32">
        <v>4</v>
      </c>
      <c r="U31" s="44">
        <f t="shared" si="13"/>
        <v>1.4492753623188406</v>
      </c>
      <c r="V31" s="32">
        <v>91</v>
      </c>
      <c r="W31" s="44">
        <f t="shared" si="14"/>
        <v>0.8984105044920525</v>
      </c>
      <c r="X31" s="32">
        <v>7538</v>
      </c>
      <c r="Y31" s="44">
        <f t="shared" si="15"/>
        <v>0.8029159760893368</v>
      </c>
      <c r="Z31" s="45">
        <f t="shared" si="3"/>
        <v>105.03580936605343</v>
      </c>
      <c r="AA31" s="44">
        <f t="shared" si="4"/>
        <v>0.37483914298680016</v>
      </c>
    </row>
    <row r="32" spans="1:27" s="5" customFormat="1" ht="11.25" customHeight="1">
      <c r="A32" s="43" t="s">
        <v>216</v>
      </c>
      <c r="B32" s="32">
        <v>153</v>
      </c>
      <c r="C32" s="35">
        <f t="shared" si="5"/>
        <v>1.1031797534068788</v>
      </c>
      <c r="D32" s="32">
        <v>20196</v>
      </c>
      <c r="E32" s="44">
        <f t="shared" si="6"/>
        <v>0.767729802901453</v>
      </c>
      <c r="F32" s="32">
        <v>5060422</v>
      </c>
      <c r="G32" s="44">
        <f t="shared" si="7"/>
        <v>0.7518406614866371</v>
      </c>
      <c r="H32" s="32">
        <v>40921856</v>
      </c>
      <c r="I32" s="44">
        <f t="shared" si="8"/>
        <v>0.7472780503929517</v>
      </c>
      <c r="J32" s="32">
        <v>107</v>
      </c>
      <c r="K32" s="44">
        <f t="shared" si="9"/>
        <v>1.0193388587215395</v>
      </c>
      <c r="L32" s="44">
        <f t="shared" si="1"/>
        <v>2.6147396638119247</v>
      </c>
      <c r="M32" s="32">
        <f t="shared" si="16"/>
        <v>107</v>
      </c>
      <c r="N32" s="44">
        <f t="shared" si="10"/>
        <v>1.0193388587215395</v>
      </c>
      <c r="O32" s="41" t="s">
        <v>294</v>
      </c>
      <c r="P32" s="32">
        <v>0</v>
      </c>
      <c r="Q32" s="44">
        <f t="shared" si="11"/>
        <v>0</v>
      </c>
      <c r="R32" s="32">
        <v>0</v>
      </c>
      <c r="S32" s="44">
        <f t="shared" si="12"/>
        <v>0</v>
      </c>
      <c r="T32" s="32">
        <v>3</v>
      </c>
      <c r="U32" s="44">
        <f t="shared" si="13"/>
        <v>1.0869565217391304</v>
      </c>
      <c r="V32" s="32">
        <v>104</v>
      </c>
      <c r="W32" s="44">
        <f t="shared" si="14"/>
        <v>1.0267548622766314</v>
      </c>
      <c r="X32" s="32">
        <v>2615</v>
      </c>
      <c r="Y32" s="44">
        <f t="shared" si="15"/>
        <v>0.27853877387551285</v>
      </c>
      <c r="Z32" s="45">
        <f t="shared" si="3"/>
        <v>63.90228243802041</v>
      </c>
      <c r="AA32" s="44">
        <f t="shared" si="4"/>
        <v>0.40876378569878735</v>
      </c>
    </row>
    <row r="33" spans="1:27" s="5" customFormat="1" ht="20.25" customHeight="1">
      <c r="A33" s="41" t="s">
        <v>217</v>
      </c>
      <c r="B33" s="32">
        <v>136</v>
      </c>
      <c r="C33" s="35">
        <f t="shared" si="5"/>
        <v>0.9806042252505589</v>
      </c>
      <c r="D33" s="32">
        <v>36551</v>
      </c>
      <c r="E33" s="44">
        <f t="shared" si="6"/>
        <v>1.3894480107868394</v>
      </c>
      <c r="F33" s="32">
        <v>9323618</v>
      </c>
      <c r="G33" s="44">
        <f t="shared" si="7"/>
        <v>1.385235287604219</v>
      </c>
      <c r="H33" s="32">
        <v>76555837</v>
      </c>
      <c r="I33" s="44">
        <f t="shared" si="8"/>
        <v>1.3979936936281825</v>
      </c>
      <c r="J33" s="32">
        <v>34</v>
      </c>
      <c r="K33" s="44">
        <f t="shared" si="9"/>
        <v>0.32390206725731163</v>
      </c>
      <c r="L33" s="44">
        <f t="shared" si="1"/>
        <v>0.44412028308174595</v>
      </c>
      <c r="M33" s="32">
        <f t="shared" si="16"/>
        <v>34</v>
      </c>
      <c r="N33" s="44">
        <f t="shared" si="10"/>
        <v>0.32390206725731163</v>
      </c>
      <c r="O33" s="41" t="s">
        <v>295</v>
      </c>
      <c r="P33" s="32">
        <v>2</v>
      </c>
      <c r="Q33" s="44">
        <f t="shared" si="11"/>
        <v>2.4691358024691357</v>
      </c>
      <c r="R33" s="32">
        <v>0</v>
      </c>
      <c r="S33" s="44">
        <f t="shared" si="12"/>
        <v>0</v>
      </c>
      <c r="T33" s="32">
        <v>0</v>
      </c>
      <c r="U33" s="44">
        <f t="shared" si="13"/>
        <v>0</v>
      </c>
      <c r="V33" s="32">
        <v>32</v>
      </c>
      <c r="W33" s="44">
        <f t="shared" si="14"/>
        <v>0.3159245730081943</v>
      </c>
      <c r="X33" s="32">
        <v>12902</v>
      </c>
      <c r="Y33" s="44">
        <f t="shared" si="15"/>
        <v>1.374266638830542</v>
      </c>
      <c r="Z33" s="45">
        <f t="shared" si="3"/>
        <v>168.53058506825548</v>
      </c>
      <c r="AA33" s="44">
        <f t="shared" si="4"/>
        <v>0.2735833532005299</v>
      </c>
    </row>
    <row r="34" spans="1:27" s="5" customFormat="1" ht="11.25" customHeight="1">
      <c r="A34" s="41" t="s">
        <v>218</v>
      </c>
      <c r="B34" s="32">
        <v>593</v>
      </c>
      <c r="C34" s="35">
        <f t="shared" si="5"/>
        <v>4.275722835099863</v>
      </c>
      <c r="D34" s="32">
        <v>60651</v>
      </c>
      <c r="E34" s="44">
        <f t="shared" si="6"/>
        <v>2.3055842877686685</v>
      </c>
      <c r="F34" s="32">
        <v>16135385</v>
      </c>
      <c r="G34" s="44">
        <f t="shared" si="7"/>
        <v>2.397278039606492</v>
      </c>
      <c r="H34" s="32">
        <v>130489940</v>
      </c>
      <c r="I34" s="44">
        <f t="shared" si="8"/>
        <v>2.3828896704756803</v>
      </c>
      <c r="J34" s="32">
        <v>325</v>
      </c>
      <c r="K34" s="44">
        <f t="shared" si="9"/>
        <v>3.096122701724302</v>
      </c>
      <c r="L34" s="44">
        <f t="shared" si="1"/>
        <v>2.490613452653898</v>
      </c>
      <c r="M34" s="32">
        <f t="shared" si="16"/>
        <v>325</v>
      </c>
      <c r="N34" s="44">
        <f t="shared" si="10"/>
        <v>3.096122701724302</v>
      </c>
      <c r="O34" s="41" t="s">
        <v>296</v>
      </c>
      <c r="P34" s="32">
        <v>13</v>
      </c>
      <c r="Q34" s="44">
        <f t="shared" si="11"/>
        <v>16.049382716049383</v>
      </c>
      <c r="R34" s="32">
        <v>0</v>
      </c>
      <c r="S34" s="44">
        <f t="shared" si="12"/>
        <v>0</v>
      </c>
      <c r="T34" s="32">
        <v>5</v>
      </c>
      <c r="U34" s="44">
        <f t="shared" si="13"/>
        <v>1.8115942028985508</v>
      </c>
      <c r="V34" s="32">
        <v>307</v>
      </c>
      <c r="W34" s="44">
        <f t="shared" si="14"/>
        <v>3.0309013722973637</v>
      </c>
      <c r="X34" s="32">
        <v>94081</v>
      </c>
      <c r="Y34" s="44">
        <f t="shared" si="15"/>
        <v>10.021111428291444</v>
      </c>
      <c r="Z34" s="45">
        <f t="shared" si="3"/>
        <v>720.9827822742504</v>
      </c>
      <c r="AA34" s="44">
        <f t="shared" si="4"/>
        <v>1.34003336401154</v>
      </c>
    </row>
    <row r="35" spans="1:27" s="5" customFormat="1" ht="11.25" customHeight="1">
      <c r="A35" s="41" t="s">
        <v>219</v>
      </c>
      <c r="B35" s="32">
        <v>1130</v>
      </c>
      <c r="C35" s="35">
        <f t="shared" si="5"/>
        <v>8.147667459802436</v>
      </c>
      <c r="D35" s="32">
        <v>190244</v>
      </c>
      <c r="E35" s="44">
        <f t="shared" si="6"/>
        <v>7.231926550959796</v>
      </c>
      <c r="F35" s="32">
        <v>49003220</v>
      </c>
      <c r="G35" s="44">
        <f t="shared" si="7"/>
        <v>7.280541689956927</v>
      </c>
      <c r="H35" s="32">
        <v>385553867</v>
      </c>
      <c r="I35" s="44">
        <f t="shared" si="8"/>
        <v>7.040637209935527</v>
      </c>
      <c r="J35" s="32">
        <v>601</v>
      </c>
      <c r="K35" s="44">
        <f t="shared" si="9"/>
        <v>5.725445365342479</v>
      </c>
      <c r="L35" s="44">
        <f t="shared" si="1"/>
        <v>1.5587964521699376</v>
      </c>
      <c r="M35" s="32">
        <f t="shared" si="16"/>
        <v>601</v>
      </c>
      <c r="N35" s="44">
        <f t="shared" si="10"/>
        <v>5.725445365342479</v>
      </c>
      <c r="O35" s="41" t="s">
        <v>219</v>
      </c>
      <c r="P35" s="32">
        <v>3</v>
      </c>
      <c r="Q35" s="44">
        <f t="shared" si="11"/>
        <v>3.7037037037037033</v>
      </c>
      <c r="R35" s="32">
        <v>0</v>
      </c>
      <c r="S35" s="44">
        <f t="shared" si="12"/>
        <v>0</v>
      </c>
      <c r="T35" s="32">
        <v>8</v>
      </c>
      <c r="U35" s="44">
        <f t="shared" si="13"/>
        <v>2.898550724637681</v>
      </c>
      <c r="V35" s="32">
        <v>590</v>
      </c>
      <c r="W35" s="44">
        <f t="shared" si="14"/>
        <v>5.824859314838583</v>
      </c>
      <c r="X35" s="32">
        <v>32051</v>
      </c>
      <c r="Y35" s="44">
        <f t="shared" si="15"/>
        <v>3.41393737724056</v>
      </c>
      <c r="Z35" s="45">
        <f t="shared" si="3"/>
        <v>83.1297588826933</v>
      </c>
      <c r="AA35" s="44">
        <f t="shared" si="4"/>
        <v>0.3599755175231847</v>
      </c>
    </row>
    <row r="36" spans="1:27" s="5" customFormat="1" ht="11.25" customHeight="1">
      <c r="A36" s="41" t="s">
        <v>220</v>
      </c>
      <c r="B36" s="32">
        <v>959</v>
      </c>
      <c r="C36" s="35">
        <f t="shared" si="5"/>
        <v>6.9147018530535735</v>
      </c>
      <c r="D36" s="32">
        <v>88809</v>
      </c>
      <c r="E36" s="44">
        <f t="shared" si="6"/>
        <v>3.3759811876547405</v>
      </c>
      <c r="F36" s="32">
        <v>21821995</v>
      </c>
      <c r="G36" s="44">
        <f t="shared" si="7"/>
        <v>3.2421531555585856</v>
      </c>
      <c r="H36" s="32">
        <v>170629386</v>
      </c>
      <c r="I36" s="44">
        <f t="shared" si="8"/>
        <v>3.1158800546540806</v>
      </c>
      <c r="J36" s="32">
        <v>854</v>
      </c>
      <c r="K36" s="44">
        <f t="shared" si="9"/>
        <v>8.135657806992475</v>
      </c>
      <c r="L36" s="44">
        <f>IF($H$36=0,0,J36*1000000/H36)</f>
        <v>5.004999549139795</v>
      </c>
      <c r="M36" s="32">
        <f>SUM(P36+R36+T36+V36)</f>
        <v>854</v>
      </c>
      <c r="N36" s="44">
        <f t="shared" si="10"/>
        <v>8.135657806992475</v>
      </c>
      <c r="O36" s="41" t="s">
        <v>220</v>
      </c>
      <c r="P36" s="32">
        <v>1</v>
      </c>
      <c r="Q36" s="44">
        <f t="shared" si="11"/>
        <v>1.2345679012345678</v>
      </c>
      <c r="R36" s="32">
        <v>0</v>
      </c>
      <c r="S36" s="44">
        <f t="shared" si="12"/>
        <v>0</v>
      </c>
      <c r="T36" s="32">
        <v>8</v>
      </c>
      <c r="U36" s="44">
        <f t="shared" si="13"/>
        <v>2.898550724637681</v>
      </c>
      <c r="V36" s="32">
        <v>845</v>
      </c>
      <c r="W36" s="44">
        <f t="shared" si="14"/>
        <v>8.34238325599763</v>
      </c>
      <c r="X36" s="32">
        <v>19280</v>
      </c>
      <c r="Y36" s="44">
        <f t="shared" si="15"/>
        <v>2.0536243060496706</v>
      </c>
      <c r="Z36" s="45">
        <f t="shared" si="3"/>
        <v>112.99343244428015</v>
      </c>
      <c r="AA36" s="44">
        <f>SQRT(L36*Z36/1000)</f>
        <v>0.7520186689433846</v>
      </c>
    </row>
    <row r="37" spans="1:27" s="5" customFormat="1" ht="11.25" customHeight="1">
      <c r="A37" s="41" t="s">
        <v>221</v>
      </c>
      <c r="B37" s="32">
        <v>674</v>
      </c>
      <c r="C37" s="35">
        <f t="shared" si="5"/>
        <v>4.859759175138799</v>
      </c>
      <c r="D37" s="32">
        <v>172901</v>
      </c>
      <c r="E37" s="44">
        <f t="shared" si="6"/>
        <v>6.572650557113493</v>
      </c>
      <c r="F37" s="32">
        <v>45994357</v>
      </c>
      <c r="G37" s="44">
        <f t="shared" si="7"/>
        <v>6.833506729583529</v>
      </c>
      <c r="H37" s="32">
        <v>371367073</v>
      </c>
      <c r="I37" s="44">
        <f t="shared" si="8"/>
        <v>6.781570764815188</v>
      </c>
      <c r="J37" s="32">
        <v>1056</v>
      </c>
      <c r="K37" s="44">
        <f t="shared" si="9"/>
        <v>10.060017147756502</v>
      </c>
      <c r="L37" s="44">
        <f t="shared" si="1"/>
        <v>2.8435477369314324</v>
      </c>
      <c r="M37" s="32">
        <f t="shared" si="16"/>
        <v>1056</v>
      </c>
      <c r="N37" s="44">
        <f t="shared" si="10"/>
        <v>10.060017147756502</v>
      </c>
      <c r="O37" s="41" t="s">
        <v>221</v>
      </c>
      <c r="P37" s="32">
        <v>8</v>
      </c>
      <c r="Q37" s="44">
        <f t="shared" si="11"/>
        <v>9.876543209876543</v>
      </c>
      <c r="R37" s="32">
        <v>0</v>
      </c>
      <c r="S37" s="44">
        <f t="shared" si="12"/>
        <v>0</v>
      </c>
      <c r="T37" s="32">
        <v>7</v>
      </c>
      <c r="U37" s="44">
        <f t="shared" si="13"/>
        <v>2.536231884057971</v>
      </c>
      <c r="V37" s="32">
        <v>1041</v>
      </c>
      <c r="W37" s="44">
        <f t="shared" si="14"/>
        <v>10.277421265672821</v>
      </c>
      <c r="X37" s="32">
        <v>73982</v>
      </c>
      <c r="Y37" s="44">
        <f t="shared" si="15"/>
        <v>7.8802506955480665</v>
      </c>
      <c r="Z37" s="45">
        <f t="shared" si="3"/>
        <v>199.21529230460342</v>
      </c>
      <c r="AA37" s="44">
        <f t="shared" si="4"/>
        <v>0.7526474563797375</v>
      </c>
    </row>
    <row r="38" spans="1:27" s="5" customFormat="1" ht="11.25" customHeight="1">
      <c r="A38" s="41" t="s">
        <v>222</v>
      </c>
      <c r="B38" s="32">
        <v>756</v>
      </c>
      <c r="C38" s="35">
        <f t="shared" si="5"/>
        <v>5.4510058403634005</v>
      </c>
      <c r="D38" s="32">
        <v>274917</v>
      </c>
      <c r="E38" s="44">
        <f t="shared" si="6"/>
        <v>10.450682027344957</v>
      </c>
      <c r="F38" s="32">
        <v>69358684</v>
      </c>
      <c r="G38" s="44">
        <f t="shared" si="7"/>
        <v>10.304808345707658</v>
      </c>
      <c r="H38" s="32">
        <v>553387331</v>
      </c>
      <c r="I38" s="44">
        <f t="shared" si="8"/>
        <v>10.10546065705913</v>
      </c>
      <c r="J38" s="32">
        <v>281</v>
      </c>
      <c r="K38" s="44">
        <f t="shared" si="9"/>
        <v>2.676955320567781</v>
      </c>
      <c r="L38" s="44">
        <f t="shared" si="1"/>
        <v>0.5077817728357067</v>
      </c>
      <c r="M38" s="32">
        <f t="shared" si="16"/>
        <v>281</v>
      </c>
      <c r="N38" s="44">
        <f t="shared" si="10"/>
        <v>2.676955320567781</v>
      </c>
      <c r="O38" s="41" t="s">
        <v>222</v>
      </c>
      <c r="P38" s="32">
        <v>1</v>
      </c>
      <c r="Q38" s="44">
        <f t="shared" si="11"/>
        <v>1.2345679012345678</v>
      </c>
      <c r="R38" s="32">
        <v>0</v>
      </c>
      <c r="S38" s="44">
        <f t="shared" si="12"/>
        <v>0</v>
      </c>
      <c r="T38" s="32">
        <v>1</v>
      </c>
      <c r="U38" s="44">
        <f t="shared" si="13"/>
        <v>0.36231884057971014</v>
      </c>
      <c r="V38" s="32">
        <v>279</v>
      </c>
      <c r="W38" s="44">
        <f t="shared" si="14"/>
        <v>2.754467370915194</v>
      </c>
      <c r="X38" s="32">
        <v>14281</v>
      </c>
      <c r="Y38" s="44">
        <f t="shared" si="15"/>
        <v>1.5211519042891775</v>
      </c>
      <c r="Z38" s="45">
        <f t="shared" si="3"/>
        <v>25.806517786002587</v>
      </c>
      <c r="AA38" s="44">
        <f t="shared" si="4"/>
        <v>0.11447305076782303</v>
      </c>
    </row>
    <row r="39" spans="1:27" s="5" customFormat="1" ht="11.25" customHeight="1">
      <c r="A39" s="41" t="s">
        <v>223</v>
      </c>
      <c r="B39" s="32">
        <v>165</v>
      </c>
      <c r="C39" s="35">
        <f t="shared" si="5"/>
        <v>1.189703655634869</v>
      </c>
      <c r="D39" s="32">
        <v>23680</v>
      </c>
      <c r="E39" s="44">
        <f t="shared" si="6"/>
        <v>0.9001704165530999</v>
      </c>
      <c r="F39" s="32">
        <v>6335341</v>
      </c>
      <c r="G39" s="44">
        <f t="shared" si="7"/>
        <v>0.9412588452471776</v>
      </c>
      <c r="H39" s="32">
        <v>51850384</v>
      </c>
      <c r="I39" s="44">
        <f t="shared" si="8"/>
        <v>0.9468449785768733</v>
      </c>
      <c r="J39" s="32">
        <v>87</v>
      </c>
      <c r="K39" s="44">
        <f t="shared" si="9"/>
        <v>0.8288082309231208</v>
      </c>
      <c r="L39" s="44">
        <f>IF($H$39=0,0,J39*1000000/H39)</f>
        <v>1.6779046419405497</v>
      </c>
      <c r="M39" s="32">
        <f>SUM(P39+R39+T39+V39)</f>
        <v>87</v>
      </c>
      <c r="N39" s="44">
        <f t="shared" si="10"/>
        <v>0.8288082309231208</v>
      </c>
      <c r="O39" s="41" t="s">
        <v>223</v>
      </c>
      <c r="P39" s="32">
        <v>2</v>
      </c>
      <c r="Q39" s="44">
        <f t="shared" si="11"/>
        <v>2.4691358024691357</v>
      </c>
      <c r="R39" s="32">
        <v>0</v>
      </c>
      <c r="S39" s="44">
        <f t="shared" si="12"/>
        <v>0</v>
      </c>
      <c r="T39" s="32">
        <v>2</v>
      </c>
      <c r="U39" s="44">
        <f t="shared" si="13"/>
        <v>0.7246376811594203</v>
      </c>
      <c r="V39" s="32">
        <v>83</v>
      </c>
      <c r="W39" s="44">
        <f t="shared" si="14"/>
        <v>0.8194293612400039</v>
      </c>
      <c r="X39" s="32">
        <v>16516</v>
      </c>
      <c r="Y39" s="44">
        <f t="shared" si="15"/>
        <v>1.7592146804313462</v>
      </c>
      <c r="Z39" s="45">
        <f t="shared" si="3"/>
        <v>318.53187432517376</v>
      </c>
      <c r="AA39" s="44">
        <f>SQRT(L39*Z39/1000)</f>
        <v>0.7310718914964744</v>
      </c>
    </row>
    <row r="40" spans="1:27" s="5" customFormat="1" ht="11.25" customHeight="1">
      <c r="A40" s="41" t="s">
        <v>224</v>
      </c>
      <c r="B40" s="32">
        <v>269</v>
      </c>
      <c r="C40" s="35">
        <f t="shared" si="5"/>
        <v>1.9395774749441201</v>
      </c>
      <c r="D40" s="32">
        <v>62632</v>
      </c>
      <c r="E40" s="44">
        <f t="shared" si="6"/>
        <v>2.3808899294575068</v>
      </c>
      <c r="F40" s="32">
        <v>15586756</v>
      </c>
      <c r="G40" s="44">
        <f t="shared" si="7"/>
        <v>2.3157667367406933</v>
      </c>
      <c r="H40" s="32">
        <v>125871778</v>
      </c>
      <c r="I40" s="44">
        <f t="shared" si="8"/>
        <v>2.2985569584950993</v>
      </c>
      <c r="J40" s="32">
        <v>67</v>
      </c>
      <c r="K40" s="44">
        <f t="shared" si="9"/>
        <v>0.6382776031247023</v>
      </c>
      <c r="L40" s="44">
        <f>IF($H$40=0,0,J40*1000000/H40)</f>
        <v>0.5322877063037912</v>
      </c>
      <c r="M40" s="32">
        <f>SUM(P40+R40+T40+V40)</f>
        <v>67</v>
      </c>
      <c r="N40" s="44">
        <f t="shared" si="10"/>
        <v>0.6382776031247023</v>
      </c>
      <c r="O40" s="41" t="s">
        <v>224</v>
      </c>
      <c r="P40" s="32">
        <v>1</v>
      </c>
      <c r="Q40" s="44">
        <f t="shared" si="11"/>
        <v>1.2345679012345678</v>
      </c>
      <c r="R40" s="32">
        <v>0</v>
      </c>
      <c r="S40" s="44">
        <f t="shared" si="12"/>
        <v>0</v>
      </c>
      <c r="T40" s="32">
        <v>2</v>
      </c>
      <c r="U40" s="44">
        <f t="shared" si="13"/>
        <v>0.7246376811594203</v>
      </c>
      <c r="V40" s="32">
        <v>64</v>
      </c>
      <c r="W40" s="44">
        <f t="shared" si="14"/>
        <v>0.6318491460163886</v>
      </c>
      <c r="X40" s="32">
        <v>10531</v>
      </c>
      <c r="Y40" s="44">
        <f t="shared" si="15"/>
        <v>1.1217177161311762</v>
      </c>
      <c r="Z40" s="45">
        <f t="shared" si="3"/>
        <v>83.664505001272</v>
      </c>
      <c r="AA40" s="44">
        <f>SQRT(L40*Z40/1000)</f>
        <v>0.21102982601084885</v>
      </c>
    </row>
    <row r="41" spans="1:27" s="5" customFormat="1" ht="11.25" customHeight="1">
      <c r="A41" s="41" t="s">
        <v>225</v>
      </c>
      <c r="B41" s="32">
        <v>42</v>
      </c>
      <c r="C41" s="35">
        <f t="shared" si="5"/>
        <v>0.30283365779796667</v>
      </c>
      <c r="D41" s="32">
        <v>25050</v>
      </c>
      <c r="E41" s="44">
        <f t="shared" si="6"/>
        <v>0.9522495327134778</v>
      </c>
      <c r="F41" s="32">
        <v>6112915</v>
      </c>
      <c r="G41" s="44">
        <f t="shared" si="7"/>
        <v>0.9082124094021381</v>
      </c>
      <c r="H41" s="32">
        <v>48804325</v>
      </c>
      <c r="I41" s="44">
        <f t="shared" si="8"/>
        <v>0.8912205946070481</v>
      </c>
      <c r="J41" s="32">
        <v>4</v>
      </c>
      <c r="K41" s="44">
        <f t="shared" si="9"/>
        <v>0.03810612555968372</v>
      </c>
      <c r="L41" s="44">
        <f>IF($H$41=0,0,J41*1000000/H41)</f>
        <v>0.08195994924630143</v>
      </c>
      <c r="M41" s="32">
        <f>SUM(P41+R41+T41+V41)</f>
        <v>4</v>
      </c>
      <c r="N41" s="44">
        <f t="shared" si="10"/>
        <v>0.03810612555968372</v>
      </c>
      <c r="O41" s="41" t="s">
        <v>297</v>
      </c>
      <c r="P41" s="32">
        <v>1</v>
      </c>
      <c r="Q41" s="44">
        <f t="shared" si="11"/>
        <v>1.2345679012345678</v>
      </c>
      <c r="R41" s="32">
        <v>0</v>
      </c>
      <c r="S41" s="44">
        <f t="shared" si="12"/>
        <v>0</v>
      </c>
      <c r="T41" s="32">
        <v>0</v>
      </c>
      <c r="U41" s="44">
        <f t="shared" si="13"/>
        <v>0</v>
      </c>
      <c r="V41" s="32">
        <v>3</v>
      </c>
      <c r="W41" s="44">
        <f t="shared" si="14"/>
        <v>0.029617928719518218</v>
      </c>
      <c r="X41" s="32">
        <v>6024</v>
      </c>
      <c r="Y41" s="44">
        <f t="shared" si="15"/>
        <v>0.6416510798570132</v>
      </c>
      <c r="Z41" s="45">
        <f t="shared" si="3"/>
        <v>123.43168356492995</v>
      </c>
      <c r="AA41" s="44">
        <f>SQRT(L41*Z41/1000)</f>
        <v>0.10058058719438458</v>
      </c>
    </row>
    <row r="42" spans="1:27" s="5" customFormat="1" ht="11.25" customHeight="1">
      <c r="A42" s="41" t="s">
        <v>226</v>
      </c>
      <c r="B42" s="32">
        <v>414</v>
      </c>
      <c r="C42" s="35">
        <f t="shared" si="5"/>
        <v>2.9850746268656714</v>
      </c>
      <c r="D42" s="32">
        <v>196708</v>
      </c>
      <c r="E42" s="44">
        <f t="shared" si="6"/>
        <v>7.477648745748615</v>
      </c>
      <c r="F42" s="32">
        <v>51231920</v>
      </c>
      <c r="G42" s="44">
        <f t="shared" si="7"/>
        <v>7.6116657112846475</v>
      </c>
      <c r="H42" s="32">
        <v>409125820</v>
      </c>
      <c r="I42" s="44">
        <f t="shared" si="8"/>
        <v>7.471086969638368</v>
      </c>
      <c r="J42" s="32">
        <v>503</v>
      </c>
      <c r="K42" s="44">
        <f t="shared" si="9"/>
        <v>4.791845289130228</v>
      </c>
      <c r="L42" s="44">
        <f>IF($H$42=0,0,J42*1000000/H42)</f>
        <v>1.229450636970309</v>
      </c>
      <c r="M42" s="32">
        <f>SUM(P42+R42+T42+V42)</f>
        <v>503</v>
      </c>
      <c r="N42" s="44">
        <f t="shared" si="10"/>
        <v>4.791845289130228</v>
      </c>
      <c r="O42" s="41" t="s">
        <v>226</v>
      </c>
      <c r="P42" s="32">
        <v>0</v>
      </c>
      <c r="Q42" s="44">
        <f t="shared" si="11"/>
        <v>0</v>
      </c>
      <c r="R42" s="32">
        <v>0</v>
      </c>
      <c r="S42" s="44">
        <f t="shared" si="12"/>
        <v>0</v>
      </c>
      <c r="T42" s="32">
        <v>3</v>
      </c>
      <c r="U42" s="44">
        <f t="shared" si="13"/>
        <v>1.0869565217391304</v>
      </c>
      <c r="V42" s="32">
        <v>500</v>
      </c>
      <c r="W42" s="44">
        <f t="shared" si="14"/>
        <v>4.9363214532530355</v>
      </c>
      <c r="X42" s="32">
        <v>10813</v>
      </c>
      <c r="Y42" s="44">
        <f t="shared" si="15"/>
        <v>1.151755167080658</v>
      </c>
      <c r="Z42" s="45">
        <f t="shared" si="3"/>
        <v>26.42952234107346</v>
      </c>
      <c r="AA42" s="44">
        <f>SQRT(L42*Z42/1000)</f>
        <v>0.18026034804430446</v>
      </c>
    </row>
    <row r="43" spans="1:27" s="5" customFormat="1" ht="11.25" customHeight="1">
      <c r="A43" s="41" t="s">
        <v>227</v>
      </c>
      <c r="B43" s="32">
        <v>275</v>
      </c>
      <c r="C43" s="35">
        <f t="shared" si="5"/>
        <v>1.9828394260581153</v>
      </c>
      <c r="D43" s="32">
        <v>40249</v>
      </c>
      <c r="E43" s="44">
        <f t="shared" si="6"/>
        <v>1.5300236104664577</v>
      </c>
      <c r="F43" s="32">
        <v>10394022</v>
      </c>
      <c r="G43" s="44">
        <f t="shared" si="7"/>
        <v>1.5442681215097593</v>
      </c>
      <c r="H43" s="32">
        <v>82474714</v>
      </c>
      <c r="I43" s="44">
        <f t="shared" si="8"/>
        <v>1.5060788905722233</v>
      </c>
      <c r="J43" s="32">
        <v>175</v>
      </c>
      <c r="K43" s="44">
        <f t="shared" si="9"/>
        <v>1.6671429932361628</v>
      </c>
      <c r="L43" s="44">
        <f t="shared" si="1"/>
        <v>2.12186246562795</v>
      </c>
      <c r="M43" s="32">
        <f t="shared" si="16"/>
        <v>175</v>
      </c>
      <c r="N43" s="44">
        <f t="shared" si="10"/>
        <v>1.6671429932361628</v>
      </c>
      <c r="O43" s="41" t="s">
        <v>227</v>
      </c>
      <c r="P43" s="32">
        <v>0</v>
      </c>
      <c r="Q43" s="44">
        <f t="shared" si="11"/>
        <v>0</v>
      </c>
      <c r="R43" s="32">
        <v>0</v>
      </c>
      <c r="S43" s="44">
        <f t="shared" si="12"/>
        <v>0</v>
      </c>
      <c r="T43" s="32">
        <v>5</v>
      </c>
      <c r="U43" s="44">
        <f t="shared" si="13"/>
        <v>1.8115942028985508</v>
      </c>
      <c r="V43" s="32">
        <v>170</v>
      </c>
      <c r="W43" s="44">
        <f t="shared" si="14"/>
        <v>1.678349294106032</v>
      </c>
      <c r="X43" s="32">
        <v>9523</v>
      </c>
      <c r="Y43" s="44">
        <f t="shared" si="15"/>
        <v>1.0143498063543055</v>
      </c>
      <c r="Z43" s="45">
        <f t="shared" si="3"/>
        <v>115.46569291528553</v>
      </c>
      <c r="AA43" s="44">
        <f t="shared" si="4"/>
        <v>0.49497709024223285</v>
      </c>
    </row>
    <row r="44" spans="1:27" s="5" customFormat="1" ht="11.25" customHeight="1">
      <c r="A44" s="41" t="s">
        <v>228</v>
      </c>
      <c r="B44" s="32">
        <v>516</v>
      </c>
      <c r="C44" s="35">
        <f t="shared" si="5"/>
        <v>3.7205277958035907</v>
      </c>
      <c r="D44" s="32">
        <v>104018</v>
      </c>
      <c r="E44" s="44">
        <f t="shared" si="6"/>
        <v>3.954135404941738</v>
      </c>
      <c r="F44" s="32">
        <v>28587713</v>
      </c>
      <c r="G44" s="44">
        <f t="shared" si="7"/>
        <v>4.24735428237213</v>
      </c>
      <c r="H44" s="32">
        <v>252109319</v>
      </c>
      <c r="I44" s="44">
        <f t="shared" si="8"/>
        <v>4.603793151224977</v>
      </c>
      <c r="J44" s="32">
        <v>519</v>
      </c>
      <c r="K44" s="44">
        <f t="shared" si="9"/>
        <v>4.944269791368963</v>
      </c>
      <c r="L44" s="44">
        <f t="shared" si="1"/>
        <v>2.058630764061522</v>
      </c>
      <c r="M44" s="32">
        <f t="shared" si="16"/>
        <v>519</v>
      </c>
      <c r="N44" s="44">
        <f t="shared" si="10"/>
        <v>4.944269791368963</v>
      </c>
      <c r="O44" s="41" t="s">
        <v>298</v>
      </c>
      <c r="P44" s="32">
        <v>7</v>
      </c>
      <c r="Q44" s="44">
        <f t="shared" si="11"/>
        <v>8.641975308641975</v>
      </c>
      <c r="R44" s="32">
        <v>0</v>
      </c>
      <c r="S44" s="44">
        <f t="shared" si="12"/>
        <v>0</v>
      </c>
      <c r="T44" s="32">
        <v>10</v>
      </c>
      <c r="U44" s="44">
        <f t="shared" si="13"/>
        <v>3.6231884057971016</v>
      </c>
      <c r="V44" s="32">
        <v>502</v>
      </c>
      <c r="W44" s="44">
        <f t="shared" si="14"/>
        <v>4.956066739066048</v>
      </c>
      <c r="X44" s="32">
        <v>58535</v>
      </c>
      <c r="Y44" s="44">
        <f t="shared" si="15"/>
        <v>6.234901387687628</v>
      </c>
      <c r="Z44" s="45">
        <f t="shared" si="3"/>
        <v>232.18102461337418</v>
      </c>
      <c r="AA44" s="44">
        <f t="shared" si="4"/>
        <v>0.6913573606322692</v>
      </c>
    </row>
    <row r="45" spans="1:27" s="5" customFormat="1" ht="11.25" customHeight="1" thickBot="1">
      <c r="A45" s="41" t="s">
        <v>229</v>
      </c>
      <c r="B45" s="32">
        <v>60</v>
      </c>
      <c r="C45" s="44">
        <f t="shared" si="5"/>
        <v>0.4326195111399524</v>
      </c>
      <c r="D45" s="32">
        <v>26274</v>
      </c>
      <c r="E45" s="44">
        <f t="shared" si="6"/>
        <v>0.9987786116772023</v>
      </c>
      <c r="F45" s="32">
        <v>6811993</v>
      </c>
      <c r="G45" s="44">
        <f t="shared" si="7"/>
        <v>1.0120763294370196</v>
      </c>
      <c r="H45" s="32">
        <v>54694778</v>
      </c>
      <c r="I45" s="44">
        <f t="shared" si="8"/>
        <v>0.9987867380823418</v>
      </c>
      <c r="J45" s="32">
        <v>257</v>
      </c>
      <c r="K45" s="44">
        <f t="shared" si="9"/>
        <v>2.4483185672096788</v>
      </c>
      <c r="L45" s="44">
        <f t="shared" si="1"/>
        <v>4.698803238583398</v>
      </c>
      <c r="M45" s="51">
        <f t="shared" si="16"/>
        <v>257</v>
      </c>
      <c r="N45" s="44">
        <f t="shared" si="10"/>
        <v>2.4483185672096788</v>
      </c>
      <c r="O45" s="52" t="s">
        <v>299</v>
      </c>
      <c r="P45" s="32">
        <v>3</v>
      </c>
      <c r="Q45" s="44">
        <f t="shared" si="11"/>
        <v>3.7037037037037033</v>
      </c>
      <c r="R45" s="32">
        <v>0</v>
      </c>
      <c r="S45" s="44">
        <f t="shared" si="12"/>
        <v>0</v>
      </c>
      <c r="T45" s="32">
        <v>1</v>
      </c>
      <c r="U45" s="44">
        <f t="shared" si="13"/>
        <v>0.36231884057971014</v>
      </c>
      <c r="V45" s="32">
        <v>253</v>
      </c>
      <c r="W45" s="44">
        <f t="shared" si="14"/>
        <v>2.4977786553460364</v>
      </c>
      <c r="X45" s="32">
        <v>23049</v>
      </c>
      <c r="Y45" s="44">
        <f t="shared" si="15"/>
        <v>2.455082294094339</v>
      </c>
      <c r="Z45" s="45">
        <f t="shared" si="3"/>
        <v>421.4113457047033</v>
      </c>
      <c r="AA45" s="44">
        <f t="shared" si="4"/>
        <v>1.4071705639235947</v>
      </c>
    </row>
    <row r="46" spans="1:27" s="33" customFormat="1" ht="11.25" customHeight="1">
      <c r="A46" s="46" t="s">
        <v>230</v>
      </c>
      <c r="B46" s="46"/>
      <c r="C46" s="46"/>
      <c r="D46" s="46"/>
      <c r="E46" s="46"/>
      <c r="F46" s="46"/>
      <c r="G46" s="46"/>
      <c r="H46" s="46" t="s">
        <v>231</v>
      </c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8" s="33" customFormat="1" ht="10.5" customHeight="1">
      <c r="A47" s="33" t="s">
        <v>232</v>
      </c>
      <c r="H47" s="33" t="s">
        <v>233</v>
      </c>
    </row>
    <row r="48" spans="1:8" s="33" customFormat="1" ht="10.5" customHeight="1">
      <c r="A48" s="33" t="s">
        <v>234</v>
      </c>
      <c r="H48" s="33" t="s">
        <v>235</v>
      </c>
    </row>
    <row r="49" spans="1:8" s="33" customFormat="1" ht="10.5" customHeight="1">
      <c r="A49" s="33" t="s">
        <v>236</v>
      </c>
      <c r="H49" s="33" t="s">
        <v>237</v>
      </c>
    </row>
    <row r="50" spans="1:8" s="33" customFormat="1" ht="10.5" customHeight="1">
      <c r="A50" s="33" t="s">
        <v>238</v>
      </c>
      <c r="H50" s="33" t="s">
        <v>239</v>
      </c>
    </row>
    <row r="51" spans="1:8" s="33" customFormat="1" ht="10.5" customHeight="1">
      <c r="A51" s="33" t="s">
        <v>240</v>
      </c>
      <c r="H51" s="33" t="s">
        <v>241</v>
      </c>
    </row>
    <row r="52" spans="1:8" s="33" customFormat="1" ht="10.5" customHeight="1">
      <c r="A52" s="33" t="s">
        <v>242</v>
      </c>
      <c r="H52" s="33" t="s">
        <v>243</v>
      </c>
    </row>
    <row r="53" s="5" customFormat="1" ht="10.5" customHeight="1"/>
    <row r="54" s="5" customFormat="1" ht="10.5" customHeight="1"/>
    <row r="55" s="5" customFormat="1" ht="6" customHeight="1"/>
    <row r="56" s="5" customFormat="1" ht="7.5" customHeight="1"/>
    <row r="57" s="5" customFormat="1" ht="6" customHeight="1"/>
    <row r="58" spans="1:27" s="5" customFormat="1" ht="12" customHeight="1">
      <c r="A58" s="74" t="s">
        <v>436</v>
      </c>
      <c r="B58" s="75"/>
      <c r="C58" s="75"/>
      <c r="D58" s="75"/>
      <c r="E58" s="75"/>
      <c r="F58" s="75"/>
      <c r="G58" s="75"/>
      <c r="H58" s="74" t="s">
        <v>437</v>
      </c>
      <c r="I58" s="75"/>
      <c r="J58" s="75"/>
      <c r="K58" s="75"/>
      <c r="L58" s="75"/>
      <c r="M58" s="75"/>
      <c r="N58" s="75"/>
      <c r="O58" s="74" t="s">
        <v>438</v>
      </c>
      <c r="P58" s="75"/>
      <c r="Q58" s="75"/>
      <c r="R58" s="75"/>
      <c r="S58" s="75"/>
      <c r="T58" s="75"/>
      <c r="U58" s="75"/>
      <c r="V58" s="74" t="s">
        <v>439</v>
      </c>
      <c r="W58" s="75"/>
      <c r="X58" s="75"/>
      <c r="Y58" s="75"/>
      <c r="Z58" s="75"/>
      <c r="AA58" s="75"/>
    </row>
  </sheetData>
  <mergeCells count="33">
    <mergeCell ref="A1:G1"/>
    <mergeCell ref="A2:G2"/>
    <mergeCell ref="A3:A4"/>
    <mergeCell ref="B3:B4"/>
    <mergeCell ref="C3:C4"/>
    <mergeCell ref="D3:D4"/>
    <mergeCell ref="E3:E4"/>
    <mergeCell ref="F3:F4"/>
    <mergeCell ref="G3:G4"/>
    <mergeCell ref="H1:N1"/>
    <mergeCell ref="H2:N2"/>
    <mergeCell ref="H3:H4"/>
    <mergeCell ref="I3:I4"/>
    <mergeCell ref="J3:J4"/>
    <mergeCell ref="K3:K4"/>
    <mergeCell ref="L3:L4"/>
    <mergeCell ref="M3:M4"/>
    <mergeCell ref="N3:N4"/>
    <mergeCell ref="O1:U1"/>
    <mergeCell ref="O2:U2"/>
    <mergeCell ref="O3:O4"/>
    <mergeCell ref="P3:U3"/>
    <mergeCell ref="V1:AA1"/>
    <mergeCell ref="V2:AA2"/>
    <mergeCell ref="V3:W3"/>
    <mergeCell ref="X3:X4"/>
    <mergeCell ref="Y3:Y4"/>
    <mergeCell ref="Z3:Z4"/>
    <mergeCell ref="AA3:AA4"/>
    <mergeCell ref="A58:G58"/>
    <mergeCell ref="H58:N58"/>
    <mergeCell ref="O58:U58"/>
    <mergeCell ref="V58:AA58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0"/>
  <sheetViews>
    <sheetView workbookViewId="0" topLeftCell="A1">
      <selection activeCell="A1" sqref="A1:K1"/>
    </sheetView>
  </sheetViews>
  <sheetFormatPr defaultColWidth="9.00390625" defaultRowHeight="16.5"/>
  <cols>
    <col min="1" max="1" width="28.625" style="6" customWidth="1"/>
    <col min="2" max="2" width="6.375" style="6" customWidth="1"/>
    <col min="3" max="3" width="5.875" style="6" customWidth="1"/>
    <col min="4" max="11" width="5.75390625" style="6" customWidth="1"/>
    <col min="12" max="12" width="5.625" style="6" customWidth="1"/>
    <col min="13" max="26" width="5.75390625" style="6" customWidth="1"/>
    <col min="27" max="16384" width="9.00390625" style="6" customWidth="1"/>
  </cols>
  <sheetData>
    <row r="1" spans="1:26" s="4" customFormat="1" ht="45" customHeight="1">
      <c r="A1" s="84" t="s">
        <v>329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76" t="s">
        <v>61</v>
      </c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</row>
    <row r="2" spans="1:25" s="33" customFormat="1" ht="13.5" customHeight="1" thickBot="1">
      <c r="A2" s="91" t="s">
        <v>59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77" t="s">
        <v>454</v>
      </c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33" t="s">
        <v>62</v>
      </c>
    </row>
    <row r="3" spans="1:26" s="34" customFormat="1" ht="25.5" customHeight="1">
      <c r="A3" s="86" t="s">
        <v>354</v>
      </c>
      <c r="B3" s="92" t="s">
        <v>330</v>
      </c>
      <c r="C3" s="94" t="s">
        <v>331</v>
      </c>
      <c r="D3" s="80" t="s">
        <v>332</v>
      </c>
      <c r="E3" s="94" t="s">
        <v>333</v>
      </c>
      <c r="F3" s="94" t="s">
        <v>334</v>
      </c>
      <c r="G3" s="80" t="s">
        <v>335</v>
      </c>
      <c r="H3" s="80" t="s">
        <v>336</v>
      </c>
      <c r="I3" s="94" t="s">
        <v>337</v>
      </c>
      <c r="J3" s="80" t="s">
        <v>338</v>
      </c>
      <c r="K3" s="80" t="s">
        <v>432</v>
      </c>
      <c r="L3" s="95" t="s">
        <v>339</v>
      </c>
      <c r="M3" s="94" t="s">
        <v>340</v>
      </c>
      <c r="N3" s="80" t="s">
        <v>341</v>
      </c>
      <c r="O3" s="80" t="s">
        <v>342</v>
      </c>
      <c r="P3" s="94" t="s">
        <v>343</v>
      </c>
      <c r="Q3" s="94" t="s">
        <v>344</v>
      </c>
      <c r="R3" s="80" t="s">
        <v>345</v>
      </c>
      <c r="S3" s="94" t="s">
        <v>346</v>
      </c>
      <c r="T3" s="80" t="s">
        <v>347</v>
      </c>
      <c r="U3" s="94" t="s">
        <v>348</v>
      </c>
      <c r="V3" s="80" t="s">
        <v>349</v>
      </c>
      <c r="W3" s="96" t="s">
        <v>350</v>
      </c>
      <c r="X3" s="78"/>
      <c r="Y3" s="78"/>
      <c r="Z3" s="78"/>
    </row>
    <row r="4" spans="1:26" s="34" customFormat="1" ht="39.75" customHeight="1" thickBot="1">
      <c r="A4" s="87"/>
      <c r="B4" s="93"/>
      <c r="C4" s="81"/>
      <c r="D4" s="81"/>
      <c r="E4" s="81"/>
      <c r="F4" s="81"/>
      <c r="G4" s="81"/>
      <c r="H4" s="81"/>
      <c r="I4" s="81"/>
      <c r="J4" s="81"/>
      <c r="K4" s="81"/>
      <c r="L4" s="90"/>
      <c r="M4" s="81"/>
      <c r="N4" s="81"/>
      <c r="O4" s="81"/>
      <c r="P4" s="81"/>
      <c r="Q4" s="81"/>
      <c r="R4" s="81"/>
      <c r="S4" s="81"/>
      <c r="T4" s="81"/>
      <c r="U4" s="81"/>
      <c r="V4" s="81"/>
      <c r="W4" s="38" t="s">
        <v>351</v>
      </c>
      <c r="X4" s="38" t="s">
        <v>352</v>
      </c>
      <c r="Y4" s="39" t="s">
        <v>353</v>
      </c>
      <c r="Z4" s="40" t="s">
        <v>348</v>
      </c>
    </row>
    <row r="5" spans="1:26" s="5" customFormat="1" ht="12" customHeight="1">
      <c r="A5" s="41" t="s">
        <v>300</v>
      </c>
      <c r="B5" s="35">
        <f>SUM(D5:Z5)</f>
        <v>100</v>
      </c>
      <c r="C5" s="35"/>
      <c r="D5" s="35">
        <f aca="true" t="shared" si="0" ref="D5:Z5">D6/$C$6*100</f>
        <v>5.182433076116986</v>
      </c>
      <c r="E5" s="35">
        <f t="shared" si="0"/>
        <v>16.614270744022104</v>
      </c>
      <c r="F5" s="35">
        <f t="shared" si="0"/>
        <v>3.0770696389444603</v>
      </c>
      <c r="G5" s="35">
        <f t="shared" si="0"/>
        <v>3.1532818900638278</v>
      </c>
      <c r="H5" s="35">
        <f t="shared" si="0"/>
        <v>2.6007430694484137</v>
      </c>
      <c r="I5" s="35">
        <f t="shared" si="0"/>
        <v>6.516147470705916</v>
      </c>
      <c r="J5" s="35">
        <f t="shared" si="0"/>
        <v>17.366866723825854</v>
      </c>
      <c r="K5" s="35">
        <f t="shared" si="0"/>
        <v>17.347813661046015</v>
      </c>
      <c r="L5" s="35">
        <f t="shared" si="0"/>
        <v>1.0669715156711441</v>
      </c>
      <c r="M5" s="35">
        <f t="shared" si="0"/>
        <v>0.02857959416976279</v>
      </c>
      <c r="N5" s="35">
        <f t="shared" si="0"/>
        <v>3.867771744307898</v>
      </c>
      <c r="O5" s="35">
        <f t="shared" si="0"/>
        <v>1.8672001524245023</v>
      </c>
      <c r="P5" s="35">
        <f t="shared" si="0"/>
        <v>0.40011431837667905</v>
      </c>
      <c r="Q5" s="35">
        <f t="shared" si="0"/>
        <v>0.1238449080689721</v>
      </c>
      <c r="R5" s="35">
        <f t="shared" si="0"/>
        <v>0.3429551300371535</v>
      </c>
      <c r="S5" s="35">
        <f t="shared" si="0"/>
        <v>0.22863675335810232</v>
      </c>
      <c r="T5" s="35">
        <f t="shared" si="0"/>
        <v>6.45898828236639</v>
      </c>
      <c r="U5" s="35">
        <f t="shared" si="0"/>
        <v>7.449747546918167</v>
      </c>
      <c r="V5" s="35">
        <f t="shared" si="0"/>
        <v>1.4575593026579023</v>
      </c>
      <c r="W5" s="35">
        <f t="shared" si="0"/>
        <v>3.982090120986949</v>
      </c>
      <c r="X5" s="35">
        <f t="shared" si="0"/>
        <v>0.00952653138992093</v>
      </c>
      <c r="Y5" s="35">
        <f t="shared" si="0"/>
        <v>0</v>
      </c>
      <c r="Z5" s="35">
        <f t="shared" si="0"/>
        <v>0.8573878250928837</v>
      </c>
    </row>
    <row r="6" spans="1:26" s="5" customFormat="1" ht="18.75" customHeight="1">
      <c r="A6" s="41" t="s">
        <v>267</v>
      </c>
      <c r="B6" s="35"/>
      <c r="C6" s="36">
        <f>SUM(C7+C8+C9,C34:C46)</f>
        <v>10497</v>
      </c>
      <c r="D6" s="36">
        <f>SUM(D7+D8+D9,D34:D46)</f>
        <v>544</v>
      </c>
      <c r="E6" s="36">
        <f aca="true" t="shared" si="1" ref="E6:Z6">SUM(E7+E8+E9,E34:E46)</f>
        <v>1744</v>
      </c>
      <c r="F6" s="36">
        <f t="shared" si="1"/>
        <v>323</v>
      </c>
      <c r="G6" s="36">
        <f t="shared" si="1"/>
        <v>331</v>
      </c>
      <c r="H6" s="36">
        <f t="shared" si="1"/>
        <v>273</v>
      </c>
      <c r="I6" s="36">
        <f t="shared" si="1"/>
        <v>684</v>
      </c>
      <c r="J6" s="36">
        <f t="shared" si="1"/>
        <v>1823</v>
      </c>
      <c r="K6" s="36">
        <f t="shared" si="1"/>
        <v>1821</v>
      </c>
      <c r="L6" s="36">
        <f t="shared" si="1"/>
        <v>112</v>
      </c>
      <c r="M6" s="36">
        <f t="shared" si="1"/>
        <v>3</v>
      </c>
      <c r="N6" s="36">
        <f t="shared" si="1"/>
        <v>406</v>
      </c>
      <c r="O6" s="36">
        <f t="shared" si="1"/>
        <v>196</v>
      </c>
      <c r="P6" s="36">
        <f t="shared" si="1"/>
        <v>42</v>
      </c>
      <c r="Q6" s="36">
        <f t="shared" si="1"/>
        <v>13</v>
      </c>
      <c r="R6" s="36">
        <f t="shared" si="1"/>
        <v>36</v>
      </c>
      <c r="S6" s="36">
        <f t="shared" si="1"/>
        <v>24</v>
      </c>
      <c r="T6" s="36">
        <f t="shared" si="1"/>
        <v>678</v>
      </c>
      <c r="U6" s="36">
        <f t="shared" si="1"/>
        <v>782</v>
      </c>
      <c r="V6" s="36">
        <f t="shared" si="1"/>
        <v>153</v>
      </c>
      <c r="W6" s="36">
        <f t="shared" si="1"/>
        <v>418</v>
      </c>
      <c r="X6" s="36">
        <f t="shared" si="1"/>
        <v>1</v>
      </c>
      <c r="Y6" s="36">
        <f t="shared" si="1"/>
        <v>0</v>
      </c>
      <c r="Z6" s="36">
        <f t="shared" si="1"/>
        <v>90</v>
      </c>
    </row>
    <row r="7" spans="1:26" s="5" customFormat="1" ht="12" customHeight="1">
      <c r="A7" s="42" t="s">
        <v>174</v>
      </c>
      <c r="B7" s="35">
        <f aca="true" t="shared" si="2" ref="B7:B46">C7/$C$6*100</f>
        <v>0.1238449080689721</v>
      </c>
      <c r="C7" s="36">
        <f>SUM(D7:Z7)</f>
        <v>13</v>
      </c>
      <c r="D7" s="36">
        <v>2</v>
      </c>
      <c r="E7" s="36">
        <v>6</v>
      </c>
      <c r="F7" s="36">
        <v>0</v>
      </c>
      <c r="G7" s="36">
        <v>0</v>
      </c>
      <c r="H7" s="36">
        <v>1</v>
      </c>
      <c r="I7" s="36">
        <v>0</v>
      </c>
      <c r="J7" s="36">
        <v>1</v>
      </c>
      <c r="K7" s="36">
        <v>1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  <c r="T7" s="36">
        <v>0</v>
      </c>
      <c r="U7" s="36">
        <v>2</v>
      </c>
      <c r="V7" s="36">
        <v>0</v>
      </c>
      <c r="W7" s="36">
        <v>0</v>
      </c>
      <c r="X7" s="36">
        <v>0</v>
      </c>
      <c r="Y7" s="36">
        <v>0</v>
      </c>
      <c r="Z7" s="36">
        <v>0</v>
      </c>
    </row>
    <row r="8" spans="1:26" s="5" customFormat="1" ht="12" customHeight="1">
      <c r="A8" s="42" t="s">
        <v>60</v>
      </c>
      <c r="B8" s="35">
        <f t="shared" si="2"/>
        <v>0.03810612555968372</v>
      </c>
      <c r="C8" s="36">
        <f>SUM(D8:Z8)</f>
        <v>4</v>
      </c>
      <c r="D8" s="36">
        <v>0</v>
      </c>
      <c r="E8" s="36">
        <v>2</v>
      </c>
      <c r="F8" s="36">
        <v>0</v>
      </c>
      <c r="G8" s="36">
        <v>0</v>
      </c>
      <c r="H8" s="36">
        <v>0</v>
      </c>
      <c r="I8" s="36">
        <v>0</v>
      </c>
      <c r="J8" s="36">
        <v>1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36">
        <v>1</v>
      </c>
      <c r="V8" s="36">
        <v>0</v>
      </c>
      <c r="W8" s="36">
        <v>0</v>
      </c>
      <c r="X8" s="36">
        <v>0</v>
      </c>
      <c r="Y8" s="36">
        <v>0</v>
      </c>
      <c r="Z8" s="36">
        <v>0</v>
      </c>
    </row>
    <row r="9" spans="1:26" s="5" customFormat="1" ht="18" customHeight="1">
      <c r="A9" s="42" t="s">
        <v>301</v>
      </c>
      <c r="B9" s="35">
        <f t="shared" si="2"/>
        <v>54.46317995617795</v>
      </c>
      <c r="C9" s="36">
        <f>SUM(C10:C33)</f>
        <v>5717</v>
      </c>
      <c r="D9" s="36">
        <f>SUM(D10:D33)</f>
        <v>238</v>
      </c>
      <c r="E9" s="36">
        <f aca="true" t="shared" si="3" ref="E9:Z9">SUM(E10:E33)</f>
        <v>643</v>
      </c>
      <c r="F9" s="36">
        <f t="shared" si="3"/>
        <v>132</v>
      </c>
      <c r="G9" s="36">
        <f t="shared" si="3"/>
        <v>201</v>
      </c>
      <c r="H9" s="36">
        <f t="shared" si="3"/>
        <v>167</v>
      </c>
      <c r="I9" s="36">
        <f t="shared" si="3"/>
        <v>336</v>
      </c>
      <c r="J9" s="36">
        <f t="shared" si="3"/>
        <v>1510</v>
      </c>
      <c r="K9" s="36">
        <f t="shared" si="3"/>
        <v>1178</v>
      </c>
      <c r="L9" s="36">
        <f t="shared" si="3"/>
        <v>48</v>
      </c>
      <c r="M9" s="36">
        <f t="shared" si="3"/>
        <v>2</v>
      </c>
      <c r="N9" s="36">
        <f t="shared" si="3"/>
        <v>198</v>
      </c>
      <c r="O9" s="36">
        <f t="shared" si="3"/>
        <v>128</v>
      </c>
      <c r="P9" s="36">
        <f t="shared" si="3"/>
        <v>22</v>
      </c>
      <c r="Q9" s="36">
        <f t="shared" si="3"/>
        <v>5</v>
      </c>
      <c r="R9" s="36">
        <f t="shared" si="3"/>
        <v>26</v>
      </c>
      <c r="S9" s="36">
        <f t="shared" si="3"/>
        <v>21</v>
      </c>
      <c r="T9" s="36">
        <f t="shared" si="3"/>
        <v>382</v>
      </c>
      <c r="U9" s="36">
        <f t="shared" si="3"/>
        <v>348</v>
      </c>
      <c r="V9" s="36">
        <f t="shared" si="3"/>
        <v>50</v>
      </c>
      <c r="W9" s="36">
        <f t="shared" si="3"/>
        <v>63</v>
      </c>
      <c r="X9" s="36">
        <f t="shared" si="3"/>
        <v>0</v>
      </c>
      <c r="Y9" s="36">
        <f t="shared" si="3"/>
        <v>0</v>
      </c>
      <c r="Z9" s="36">
        <f t="shared" si="3"/>
        <v>19</v>
      </c>
    </row>
    <row r="10" spans="1:37" s="5" customFormat="1" ht="12" customHeight="1">
      <c r="A10" s="41" t="s">
        <v>175</v>
      </c>
      <c r="B10" s="35">
        <f t="shared" si="2"/>
        <v>4.563208535772125</v>
      </c>
      <c r="C10" s="36">
        <f aca="true" t="shared" si="4" ref="C10:C46">SUM(D10:Z10)</f>
        <v>479</v>
      </c>
      <c r="D10" s="36">
        <v>18</v>
      </c>
      <c r="E10" s="36">
        <v>96</v>
      </c>
      <c r="F10" s="36">
        <v>16</v>
      </c>
      <c r="G10" s="36">
        <v>15</v>
      </c>
      <c r="H10" s="36">
        <v>12</v>
      </c>
      <c r="I10" s="36">
        <v>19</v>
      </c>
      <c r="J10" s="36">
        <v>95</v>
      </c>
      <c r="K10" s="36">
        <v>93</v>
      </c>
      <c r="L10" s="36">
        <v>9</v>
      </c>
      <c r="M10" s="36">
        <v>0</v>
      </c>
      <c r="N10" s="36">
        <v>29</v>
      </c>
      <c r="O10" s="36">
        <v>4</v>
      </c>
      <c r="P10" s="36">
        <v>1</v>
      </c>
      <c r="Q10" s="36">
        <v>0</v>
      </c>
      <c r="R10" s="36">
        <v>1</v>
      </c>
      <c r="S10" s="36">
        <v>0</v>
      </c>
      <c r="T10" s="36">
        <v>33</v>
      </c>
      <c r="U10" s="36">
        <v>29</v>
      </c>
      <c r="V10" s="36">
        <v>3</v>
      </c>
      <c r="W10" s="36">
        <v>5</v>
      </c>
      <c r="X10" s="36">
        <v>0</v>
      </c>
      <c r="Y10" s="36">
        <v>0</v>
      </c>
      <c r="Z10" s="36">
        <v>1</v>
      </c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</row>
    <row r="11" spans="1:37" s="5" customFormat="1" ht="12" customHeight="1">
      <c r="A11" s="43" t="s">
        <v>302</v>
      </c>
      <c r="B11" s="35">
        <f t="shared" si="2"/>
        <v>0</v>
      </c>
      <c r="C11" s="36">
        <f t="shared" si="4"/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</row>
    <row r="12" spans="1:37" s="5" customFormat="1" ht="12" customHeight="1">
      <c r="A12" s="43" t="s">
        <v>303</v>
      </c>
      <c r="B12" s="35">
        <f t="shared" si="2"/>
        <v>2.829379822806516</v>
      </c>
      <c r="C12" s="36">
        <f t="shared" si="4"/>
        <v>297</v>
      </c>
      <c r="D12" s="36">
        <v>6</v>
      </c>
      <c r="E12" s="36">
        <v>39</v>
      </c>
      <c r="F12" s="36">
        <v>9</v>
      </c>
      <c r="G12" s="36">
        <v>6</v>
      </c>
      <c r="H12" s="36">
        <v>6</v>
      </c>
      <c r="I12" s="36">
        <v>22</v>
      </c>
      <c r="J12" s="36">
        <v>104</v>
      </c>
      <c r="K12" s="36">
        <v>33</v>
      </c>
      <c r="L12" s="36">
        <v>2</v>
      </c>
      <c r="M12" s="36">
        <v>1</v>
      </c>
      <c r="N12" s="36">
        <v>18</v>
      </c>
      <c r="O12" s="36">
        <v>5</v>
      </c>
      <c r="P12" s="36">
        <v>0</v>
      </c>
      <c r="Q12" s="36">
        <v>0</v>
      </c>
      <c r="R12" s="36">
        <v>1</v>
      </c>
      <c r="S12" s="36">
        <v>1</v>
      </c>
      <c r="T12" s="36">
        <v>23</v>
      </c>
      <c r="U12" s="36">
        <v>19</v>
      </c>
      <c r="V12" s="36">
        <v>1</v>
      </c>
      <c r="W12" s="36">
        <v>0</v>
      </c>
      <c r="X12" s="36">
        <v>0</v>
      </c>
      <c r="Y12" s="36">
        <v>0</v>
      </c>
      <c r="Z12" s="36">
        <v>1</v>
      </c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</row>
    <row r="13" spans="1:37" s="5" customFormat="1" ht="12" customHeight="1">
      <c r="A13" s="43" t="s">
        <v>304</v>
      </c>
      <c r="B13" s="35">
        <f t="shared" si="2"/>
        <v>0.3905877869867581</v>
      </c>
      <c r="C13" s="36">
        <f t="shared" si="4"/>
        <v>41</v>
      </c>
      <c r="D13" s="36">
        <v>3</v>
      </c>
      <c r="E13" s="36">
        <v>3</v>
      </c>
      <c r="F13" s="36">
        <v>0</v>
      </c>
      <c r="G13" s="36">
        <v>2</v>
      </c>
      <c r="H13" s="36">
        <v>2</v>
      </c>
      <c r="I13" s="36">
        <v>5</v>
      </c>
      <c r="J13" s="36">
        <v>8</v>
      </c>
      <c r="K13" s="36">
        <v>5</v>
      </c>
      <c r="L13" s="36">
        <v>0</v>
      </c>
      <c r="M13" s="36">
        <v>0</v>
      </c>
      <c r="N13" s="36">
        <v>5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4</v>
      </c>
      <c r="U13" s="36">
        <v>3</v>
      </c>
      <c r="V13" s="36">
        <v>0</v>
      </c>
      <c r="W13" s="36">
        <v>1</v>
      </c>
      <c r="X13" s="36">
        <v>0</v>
      </c>
      <c r="Y13" s="36">
        <v>0</v>
      </c>
      <c r="Z13" s="36">
        <v>0</v>
      </c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</row>
    <row r="14" spans="1:37" s="5" customFormat="1" ht="12" customHeight="1">
      <c r="A14" s="43" t="s">
        <v>305</v>
      </c>
      <c r="B14" s="35">
        <f t="shared" si="2"/>
        <v>0.5811184147851767</v>
      </c>
      <c r="C14" s="36">
        <f t="shared" si="4"/>
        <v>61</v>
      </c>
      <c r="D14" s="36">
        <v>1</v>
      </c>
      <c r="E14" s="36">
        <v>5</v>
      </c>
      <c r="F14" s="36">
        <v>2</v>
      </c>
      <c r="G14" s="36">
        <v>1</v>
      </c>
      <c r="H14" s="36">
        <v>0</v>
      </c>
      <c r="I14" s="36">
        <v>3</v>
      </c>
      <c r="J14" s="36">
        <v>20</v>
      </c>
      <c r="K14" s="36">
        <v>7</v>
      </c>
      <c r="L14" s="36">
        <v>0</v>
      </c>
      <c r="M14" s="36">
        <v>0</v>
      </c>
      <c r="N14" s="36">
        <v>0</v>
      </c>
      <c r="O14" s="36">
        <v>0</v>
      </c>
      <c r="P14" s="36">
        <v>1</v>
      </c>
      <c r="Q14" s="36">
        <v>0</v>
      </c>
      <c r="R14" s="36">
        <v>0</v>
      </c>
      <c r="S14" s="36">
        <v>0</v>
      </c>
      <c r="T14" s="36">
        <v>6</v>
      </c>
      <c r="U14" s="36">
        <v>15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</row>
    <row r="15" spans="1:37" s="5" customFormat="1" ht="12" customHeight="1">
      <c r="A15" s="41" t="s">
        <v>176</v>
      </c>
      <c r="B15" s="35">
        <f t="shared" si="2"/>
        <v>0.4477469753262837</v>
      </c>
      <c r="C15" s="36">
        <f t="shared" si="4"/>
        <v>47</v>
      </c>
      <c r="D15" s="36">
        <v>1</v>
      </c>
      <c r="E15" s="36">
        <v>1</v>
      </c>
      <c r="F15" s="36">
        <v>3</v>
      </c>
      <c r="G15" s="36">
        <v>1</v>
      </c>
      <c r="H15" s="36">
        <v>1</v>
      </c>
      <c r="I15" s="36">
        <v>1</v>
      </c>
      <c r="J15" s="36">
        <v>14</v>
      </c>
      <c r="K15" s="36">
        <v>21</v>
      </c>
      <c r="L15" s="36">
        <v>0</v>
      </c>
      <c r="M15" s="36">
        <v>0</v>
      </c>
      <c r="N15" s="36">
        <v>2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1</v>
      </c>
      <c r="U15" s="36">
        <v>1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</row>
    <row r="16" spans="1:37" s="5" customFormat="1" ht="12" customHeight="1">
      <c r="A16" s="43" t="s">
        <v>306</v>
      </c>
      <c r="B16" s="35">
        <f t="shared" si="2"/>
        <v>0.5239592264456512</v>
      </c>
      <c r="C16" s="36">
        <f t="shared" si="4"/>
        <v>55</v>
      </c>
      <c r="D16" s="36">
        <v>3</v>
      </c>
      <c r="E16" s="36">
        <v>3</v>
      </c>
      <c r="F16" s="36">
        <v>1</v>
      </c>
      <c r="G16" s="36">
        <v>2</v>
      </c>
      <c r="H16" s="36">
        <v>1</v>
      </c>
      <c r="I16" s="36">
        <v>2</v>
      </c>
      <c r="J16" s="36">
        <v>14</v>
      </c>
      <c r="K16" s="36">
        <v>17</v>
      </c>
      <c r="L16" s="36">
        <v>0</v>
      </c>
      <c r="M16" s="36">
        <v>0</v>
      </c>
      <c r="N16" s="36">
        <v>1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5</v>
      </c>
      <c r="U16" s="36">
        <v>3</v>
      </c>
      <c r="V16" s="36">
        <v>1</v>
      </c>
      <c r="W16" s="36">
        <v>2</v>
      </c>
      <c r="X16" s="36">
        <v>0</v>
      </c>
      <c r="Y16" s="36">
        <v>0</v>
      </c>
      <c r="Z16" s="36">
        <v>0</v>
      </c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</row>
    <row r="17" spans="1:37" s="5" customFormat="1" ht="12" customHeight="1">
      <c r="A17" s="43" t="s">
        <v>307</v>
      </c>
      <c r="B17" s="35">
        <f t="shared" si="2"/>
        <v>1.495665428217586</v>
      </c>
      <c r="C17" s="36">
        <f t="shared" si="4"/>
        <v>157</v>
      </c>
      <c r="D17" s="36">
        <v>7</v>
      </c>
      <c r="E17" s="36">
        <v>19</v>
      </c>
      <c r="F17" s="36">
        <v>3</v>
      </c>
      <c r="G17" s="36">
        <v>7</v>
      </c>
      <c r="H17" s="36">
        <v>5</v>
      </c>
      <c r="I17" s="36">
        <v>10</v>
      </c>
      <c r="J17" s="36">
        <v>59</v>
      </c>
      <c r="K17" s="36">
        <v>30</v>
      </c>
      <c r="L17" s="36">
        <v>3</v>
      </c>
      <c r="M17" s="36">
        <v>0</v>
      </c>
      <c r="N17" s="36">
        <v>1</v>
      </c>
      <c r="O17" s="36">
        <v>2</v>
      </c>
      <c r="P17" s="36">
        <v>0</v>
      </c>
      <c r="Q17" s="36">
        <v>1</v>
      </c>
      <c r="R17" s="36">
        <v>0</v>
      </c>
      <c r="S17" s="36">
        <v>0</v>
      </c>
      <c r="T17" s="36">
        <v>4</v>
      </c>
      <c r="U17" s="36">
        <v>6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</row>
    <row r="18" spans="1:37" s="5" customFormat="1" ht="12" customHeight="1">
      <c r="A18" s="43" t="s">
        <v>308</v>
      </c>
      <c r="B18" s="35">
        <f t="shared" si="2"/>
        <v>0.6001714775650185</v>
      </c>
      <c r="C18" s="36">
        <f t="shared" si="4"/>
        <v>63</v>
      </c>
      <c r="D18" s="36">
        <v>2</v>
      </c>
      <c r="E18" s="36">
        <v>5</v>
      </c>
      <c r="F18" s="36">
        <v>0</v>
      </c>
      <c r="G18" s="36">
        <v>1</v>
      </c>
      <c r="H18" s="36">
        <v>0</v>
      </c>
      <c r="I18" s="36">
        <v>3</v>
      </c>
      <c r="J18" s="36">
        <v>19</v>
      </c>
      <c r="K18" s="36">
        <v>23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1</v>
      </c>
      <c r="S18" s="36">
        <v>0</v>
      </c>
      <c r="T18" s="36">
        <v>3</v>
      </c>
      <c r="U18" s="36">
        <v>3</v>
      </c>
      <c r="V18" s="36">
        <v>2</v>
      </c>
      <c r="W18" s="36">
        <v>0</v>
      </c>
      <c r="X18" s="36">
        <v>0</v>
      </c>
      <c r="Y18" s="36">
        <v>0</v>
      </c>
      <c r="Z18" s="36">
        <v>1</v>
      </c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</row>
    <row r="19" spans="1:37" s="5" customFormat="1" ht="12" customHeight="1">
      <c r="A19" s="43" t="s">
        <v>309</v>
      </c>
      <c r="B19" s="35">
        <f t="shared" si="2"/>
        <v>1.6766695246260837</v>
      </c>
      <c r="C19" s="36">
        <f t="shared" si="4"/>
        <v>176</v>
      </c>
      <c r="D19" s="36">
        <v>9</v>
      </c>
      <c r="E19" s="36">
        <v>21</v>
      </c>
      <c r="F19" s="36">
        <v>4</v>
      </c>
      <c r="G19" s="36">
        <v>4</v>
      </c>
      <c r="H19" s="36">
        <v>2</v>
      </c>
      <c r="I19" s="36">
        <v>12</v>
      </c>
      <c r="J19" s="36">
        <v>38</v>
      </c>
      <c r="K19" s="36">
        <v>21</v>
      </c>
      <c r="L19" s="36">
        <v>3</v>
      </c>
      <c r="M19" s="36">
        <v>0</v>
      </c>
      <c r="N19" s="36">
        <v>18</v>
      </c>
      <c r="O19" s="36">
        <v>23</v>
      </c>
      <c r="P19" s="36">
        <v>0</v>
      </c>
      <c r="Q19" s="36">
        <v>2</v>
      </c>
      <c r="R19" s="36">
        <v>2</v>
      </c>
      <c r="S19" s="36">
        <v>4</v>
      </c>
      <c r="T19" s="36">
        <v>6</v>
      </c>
      <c r="U19" s="36">
        <v>5</v>
      </c>
      <c r="V19" s="36">
        <v>0</v>
      </c>
      <c r="W19" s="36">
        <v>2</v>
      </c>
      <c r="X19" s="36">
        <v>0</v>
      </c>
      <c r="Y19" s="36">
        <v>0</v>
      </c>
      <c r="Z19" s="36">
        <v>0</v>
      </c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</row>
    <row r="20" spans="1:37" s="5" customFormat="1" ht="12" customHeight="1">
      <c r="A20" s="43" t="s">
        <v>310</v>
      </c>
      <c r="B20" s="35">
        <f t="shared" si="2"/>
        <v>1.1717633609602742</v>
      </c>
      <c r="C20" s="36">
        <f t="shared" si="4"/>
        <v>123</v>
      </c>
      <c r="D20" s="36">
        <v>7</v>
      </c>
      <c r="E20" s="36">
        <v>22</v>
      </c>
      <c r="F20" s="36">
        <v>1</v>
      </c>
      <c r="G20" s="36">
        <v>0</v>
      </c>
      <c r="H20" s="36">
        <v>2</v>
      </c>
      <c r="I20" s="36">
        <v>4</v>
      </c>
      <c r="J20" s="36">
        <v>35</v>
      </c>
      <c r="K20" s="36">
        <v>12</v>
      </c>
      <c r="L20" s="36">
        <v>1</v>
      </c>
      <c r="M20" s="36">
        <v>0</v>
      </c>
      <c r="N20" s="36">
        <v>8</v>
      </c>
      <c r="O20" s="36">
        <v>4</v>
      </c>
      <c r="P20" s="36">
        <v>1</v>
      </c>
      <c r="Q20" s="36">
        <v>0</v>
      </c>
      <c r="R20" s="36">
        <v>0</v>
      </c>
      <c r="S20" s="36">
        <v>5</v>
      </c>
      <c r="T20" s="36">
        <v>13</v>
      </c>
      <c r="U20" s="36">
        <v>4</v>
      </c>
      <c r="V20" s="36">
        <v>3</v>
      </c>
      <c r="W20" s="36">
        <v>1</v>
      </c>
      <c r="X20" s="36">
        <v>0</v>
      </c>
      <c r="Y20" s="36">
        <v>0</v>
      </c>
      <c r="Z20" s="36">
        <v>0</v>
      </c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</row>
    <row r="21" spans="1:37" s="5" customFormat="1" ht="18.75" customHeight="1">
      <c r="A21" s="41" t="s">
        <v>177</v>
      </c>
      <c r="B21" s="35">
        <f t="shared" si="2"/>
        <v>0.03810612555968372</v>
      </c>
      <c r="C21" s="36">
        <f t="shared" si="4"/>
        <v>4</v>
      </c>
      <c r="D21" s="36">
        <v>0</v>
      </c>
      <c r="E21" s="36">
        <v>2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1</v>
      </c>
      <c r="V21" s="36">
        <v>0</v>
      </c>
      <c r="W21" s="36">
        <v>1</v>
      </c>
      <c r="X21" s="36">
        <v>0</v>
      </c>
      <c r="Y21" s="36">
        <v>0</v>
      </c>
      <c r="Z21" s="36">
        <v>0</v>
      </c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</row>
    <row r="22" spans="1:37" s="5" customFormat="1" ht="12" customHeight="1">
      <c r="A22" s="41" t="s">
        <v>178</v>
      </c>
      <c r="B22" s="35">
        <f t="shared" si="2"/>
        <v>1.5718776793369533</v>
      </c>
      <c r="C22" s="36">
        <f t="shared" si="4"/>
        <v>165</v>
      </c>
      <c r="D22" s="36">
        <v>6</v>
      </c>
      <c r="E22" s="36">
        <v>11</v>
      </c>
      <c r="F22" s="36">
        <v>1</v>
      </c>
      <c r="G22" s="36">
        <v>4</v>
      </c>
      <c r="H22" s="36">
        <v>4</v>
      </c>
      <c r="I22" s="36">
        <v>6</v>
      </c>
      <c r="J22" s="36">
        <v>75</v>
      </c>
      <c r="K22" s="36">
        <v>25</v>
      </c>
      <c r="L22" s="36">
        <v>2</v>
      </c>
      <c r="M22" s="36">
        <v>0</v>
      </c>
      <c r="N22" s="36">
        <v>6</v>
      </c>
      <c r="O22" s="36">
        <v>3</v>
      </c>
      <c r="P22" s="36">
        <v>0</v>
      </c>
      <c r="Q22" s="36">
        <v>0</v>
      </c>
      <c r="R22" s="36">
        <v>0</v>
      </c>
      <c r="S22" s="36">
        <v>0</v>
      </c>
      <c r="T22" s="36">
        <v>11</v>
      </c>
      <c r="U22" s="36">
        <v>7</v>
      </c>
      <c r="V22" s="36">
        <v>4</v>
      </c>
      <c r="W22" s="36">
        <v>0</v>
      </c>
      <c r="X22" s="36">
        <v>0</v>
      </c>
      <c r="Y22" s="36">
        <v>0</v>
      </c>
      <c r="Z22" s="36">
        <v>0</v>
      </c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</row>
    <row r="23" spans="1:37" s="5" customFormat="1" ht="12" customHeight="1">
      <c r="A23" s="43" t="s">
        <v>311</v>
      </c>
      <c r="B23" s="35">
        <f t="shared" si="2"/>
        <v>2.7531675716871487</v>
      </c>
      <c r="C23" s="36">
        <f t="shared" si="4"/>
        <v>289</v>
      </c>
      <c r="D23" s="36">
        <v>9</v>
      </c>
      <c r="E23" s="36">
        <v>22</v>
      </c>
      <c r="F23" s="36">
        <v>2</v>
      </c>
      <c r="G23" s="36">
        <v>7</v>
      </c>
      <c r="H23" s="36">
        <v>6</v>
      </c>
      <c r="I23" s="36">
        <v>16</v>
      </c>
      <c r="J23" s="36">
        <v>97</v>
      </c>
      <c r="K23" s="36">
        <v>76</v>
      </c>
      <c r="L23" s="36">
        <v>2</v>
      </c>
      <c r="M23" s="36">
        <v>0</v>
      </c>
      <c r="N23" s="36">
        <v>9</v>
      </c>
      <c r="O23" s="36">
        <v>4</v>
      </c>
      <c r="P23" s="36">
        <v>1</v>
      </c>
      <c r="Q23" s="36">
        <v>0</v>
      </c>
      <c r="R23" s="36">
        <v>0</v>
      </c>
      <c r="S23" s="36">
        <v>1</v>
      </c>
      <c r="T23" s="36">
        <v>19</v>
      </c>
      <c r="U23" s="36">
        <v>16</v>
      </c>
      <c r="V23" s="36">
        <v>0</v>
      </c>
      <c r="W23" s="36">
        <v>2</v>
      </c>
      <c r="X23" s="36">
        <v>0</v>
      </c>
      <c r="Y23" s="36">
        <v>0</v>
      </c>
      <c r="Z23" s="36">
        <v>0</v>
      </c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</row>
    <row r="24" spans="1:37" s="5" customFormat="1" ht="12" customHeight="1">
      <c r="A24" s="43" t="s">
        <v>312</v>
      </c>
      <c r="B24" s="35">
        <f t="shared" si="2"/>
        <v>2.6388491950080977</v>
      </c>
      <c r="C24" s="36">
        <f t="shared" si="4"/>
        <v>277</v>
      </c>
      <c r="D24" s="36">
        <v>21</v>
      </c>
      <c r="E24" s="36">
        <v>30</v>
      </c>
      <c r="F24" s="36">
        <v>6</v>
      </c>
      <c r="G24" s="36">
        <v>6</v>
      </c>
      <c r="H24" s="36">
        <v>9</v>
      </c>
      <c r="I24" s="36">
        <v>8</v>
      </c>
      <c r="J24" s="36">
        <v>61</v>
      </c>
      <c r="K24" s="36">
        <v>81</v>
      </c>
      <c r="L24" s="36">
        <v>0</v>
      </c>
      <c r="M24" s="36">
        <v>0</v>
      </c>
      <c r="N24" s="36">
        <v>5</v>
      </c>
      <c r="O24" s="36">
        <v>2</v>
      </c>
      <c r="P24" s="36">
        <v>1</v>
      </c>
      <c r="Q24" s="36">
        <v>0</v>
      </c>
      <c r="R24" s="36">
        <v>0</v>
      </c>
      <c r="S24" s="36">
        <v>0</v>
      </c>
      <c r="T24" s="36">
        <v>14</v>
      </c>
      <c r="U24" s="36">
        <v>24</v>
      </c>
      <c r="V24" s="36">
        <v>4</v>
      </c>
      <c r="W24" s="36">
        <v>5</v>
      </c>
      <c r="X24" s="36">
        <v>0</v>
      </c>
      <c r="Y24" s="36">
        <v>0</v>
      </c>
      <c r="Z24" s="36">
        <v>0</v>
      </c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</row>
    <row r="25" spans="1:37" s="5" customFormat="1" ht="12" customHeight="1">
      <c r="A25" s="43" t="s">
        <v>313</v>
      </c>
      <c r="B25" s="35">
        <f t="shared" si="2"/>
        <v>3.2676002667428787</v>
      </c>
      <c r="C25" s="36">
        <f t="shared" si="4"/>
        <v>343</v>
      </c>
      <c r="D25" s="36">
        <v>20</v>
      </c>
      <c r="E25" s="36">
        <v>31</v>
      </c>
      <c r="F25" s="36">
        <v>5</v>
      </c>
      <c r="G25" s="36">
        <v>19</v>
      </c>
      <c r="H25" s="36">
        <v>13</v>
      </c>
      <c r="I25" s="36">
        <v>25</v>
      </c>
      <c r="J25" s="36">
        <v>90</v>
      </c>
      <c r="K25" s="36">
        <v>57</v>
      </c>
      <c r="L25" s="36">
        <v>1</v>
      </c>
      <c r="M25" s="36">
        <v>0</v>
      </c>
      <c r="N25" s="36">
        <v>32</v>
      </c>
      <c r="O25" s="36">
        <v>5</v>
      </c>
      <c r="P25" s="36">
        <v>2</v>
      </c>
      <c r="Q25" s="36">
        <v>1</v>
      </c>
      <c r="R25" s="36">
        <v>1</v>
      </c>
      <c r="S25" s="36">
        <v>3</v>
      </c>
      <c r="T25" s="36">
        <v>13</v>
      </c>
      <c r="U25" s="36">
        <v>22</v>
      </c>
      <c r="V25" s="36">
        <v>1</v>
      </c>
      <c r="W25" s="36">
        <v>1</v>
      </c>
      <c r="X25" s="36">
        <v>0</v>
      </c>
      <c r="Y25" s="36">
        <v>0</v>
      </c>
      <c r="Z25" s="36">
        <v>1</v>
      </c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</row>
    <row r="26" spans="1:37" s="5" customFormat="1" ht="12" customHeight="1">
      <c r="A26" s="43" t="s">
        <v>314</v>
      </c>
      <c r="B26" s="35">
        <f t="shared" si="2"/>
        <v>7.325902638849195</v>
      </c>
      <c r="C26" s="36">
        <f t="shared" si="4"/>
        <v>769</v>
      </c>
      <c r="D26" s="36">
        <v>28</v>
      </c>
      <c r="E26" s="36">
        <v>36</v>
      </c>
      <c r="F26" s="36">
        <v>11</v>
      </c>
      <c r="G26" s="36">
        <v>25</v>
      </c>
      <c r="H26" s="36">
        <v>25</v>
      </c>
      <c r="I26" s="36">
        <v>48</v>
      </c>
      <c r="J26" s="36">
        <v>250</v>
      </c>
      <c r="K26" s="36">
        <v>190</v>
      </c>
      <c r="L26" s="36">
        <v>5</v>
      </c>
      <c r="M26" s="36">
        <v>1</v>
      </c>
      <c r="N26" s="36">
        <v>24</v>
      </c>
      <c r="O26" s="36">
        <v>8</v>
      </c>
      <c r="P26" s="36">
        <v>1</v>
      </c>
      <c r="Q26" s="36">
        <v>1</v>
      </c>
      <c r="R26" s="36">
        <v>6</v>
      </c>
      <c r="S26" s="36">
        <v>2</v>
      </c>
      <c r="T26" s="36">
        <v>54</v>
      </c>
      <c r="U26" s="36">
        <v>36</v>
      </c>
      <c r="V26" s="36">
        <v>12</v>
      </c>
      <c r="W26" s="36">
        <v>5</v>
      </c>
      <c r="X26" s="36">
        <v>0</v>
      </c>
      <c r="Y26" s="36">
        <v>0</v>
      </c>
      <c r="Z26" s="36">
        <v>1</v>
      </c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</row>
    <row r="27" spans="1:37" s="5" customFormat="1" ht="12" customHeight="1">
      <c r="A27" s="43" t="s">
        <v>315</v>
      </c>
      <c r="B27" s="35">
        <f t="shared" si="2"/>
        <v>5.12527388777746</v>
      </c>
      <c r="C27" s="36">
        <f t="shared" si="4"/>
        <v>538</v>
      </c>
      <c r="D27" s="36">
        <v>24</v>
      </c>
      <c r="E27" s="36">
        <v>42</v>
      </c>
      <c r="F27" s="36">
        <v>14</v>
      </c>
      <c r="G27" s="36">
        <v>23</v>
      </c>
      <c r="H27" s="36">
        <v>24</v>
      </c>
      <c r="I27" s="36">
        <v>21</v>
      </c>
      <c r="J27" s="36">
        <v>126</v>
      </c>
      <c r="K27" s="36">
        <v>141</v>
      </c>
      <c r="L27" s="36">
        <v>3</v>
      </c>
      <c r="M27" s="36">
        <v>0</v>
      </c>
      <c r="N27" s="36">
        <v>15</v>
      </c>
      <c r="O27" s="36">
        <v>4</v>
      </c>
      <c r="P27" s="36">
        <v>3</v>
      </c>
      <c r="Q27" s="36">
        <v>0</v>
      </c>
      <c r="R27" s="36">
        <v>6</v>
      </c>
      <c r="S27" s="36">
        <v>2</v>
      </c>
      <c r="T27" s="36">
        <v>32</v>
      </c>
      <c r="U27" s="36">
        <v>48</v>
      </c>
      <c r="V27" s="36">
        <v>2</v>
      </c>
      <c r="W27" s="36">
        <v>7</v>
      </c>
      <c r="X27" s="36">
        <v>0</v>
      </c>
      <c r="Y27" s="36">
        <v>0</v>
      </c>
      <c r="Z27" s="36">
        <v>1</v>
      </c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</row>
    <row r="28" spans="1:37" s="5" customFormat="1" ht="12" customHeight="1">
      <c r="A28" s="43" t="s">
        <v>316</v>
      </c>
      <c r="B28" s="35">
        <f t="shared" si="2"/>
        <v>1.6004572735067162</v>
      </c>
      <c r="C28" s="36">
        <f t="shared" si="4"/>
        <v>168</v>
      </c>
      <c r="D28" s="36">
        <v>9</v>
      </c>
      <c r="E28" s="36">
        <v>29</v>
      </c>
      <c r="F28" s="36">
        <v>5</v>
      </c>
      <c r="G28" s="36">
        <v>2</v>
      </c>
      <c r="H28" s="36">
        <v>7</v>
      </c>
      <c r="I28" s="36">
        <v>8</v>
      </c>
      <c r="J28" s="36">
        <v>33</v>
      </c>
      <c r="K28" s="36">
        <v>28</v>
      </c>
      <c r="L28" s="36">
        <v>0</v>
      </c>
      <c r="M28" s="36">
        <v>0</v>
      </c>
      <c r="N28" s="36">
        <v>1</v>
      </c>
      <c r="O28" s="36">
        <v>6</v>
      </c>
      <c r="P28" s="36">
        <v>2</v>
      </c>
      <c r="Q28" s="36">
        <v>0</v>
      </c>
      <c r="R28" s="36">
        <v>0</v>
      </c>
      <c r="S28" s="36">
        <v>0</v>
      </c>
      <c r="T28" s="36">
        <v>23</v>
      </c>
      <c r="U28" s="36">
        <v>9</v>
      </c>
      <c r="V28" s="36">
        <v>3</v>
      </c>
      <c r="W28" s="36">
        <v>2</v>
      </c>
      <c r="X28" s="36">
        <v>0</v>
      </c>
      <c r="Y28" s="36">
        <v>0</v>
      </c>
      <c r="Z28" s="36">
        <v>1</v>
      </c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</row>
    <row r="29" spans="1:37" s="5" customFormat="1" ht="12" customHeight="1">
      <c r="A29" s="43" t="s">
        <v>317</v>
      </c>
      <c r="B29" s="35">
        <f t="shared" si="2"/>
        <v>7.002000571591884</v>
      </c>
      <c r="C29" s="36">
        <f t="shared" si="4"/>
        <v>735</v>
      </c>
      <c r="D29" s="36">
        <v>14</v>
      </c>
      <c r="E29" s="36">
        <v>132</v>
      </c>
      <c r="F29" s="36">
        <v>21</v>
      </c>
      <c r="G29" s="36">
        <v>31</v>
      </c>
      <c r="H29" s="36">
        <v>18</v>
      </c>
      <c r="I29" s="36">
        <v>59</v>
      </c>
      <c r="J29" s="36">
        <v>152</v>
      </c>
      <c r="K29" s="36">
        <v>115</v>
      </c>
      <c r="L29" s="36">
        <v>5</v>
      </c>
      <c r="M29" s="36">
        <v>0</v>
      </c>
      <c r="N29" s="36">
        <v>9</v>
      </c>
      <c r="O29" s="36">
        <v>49</v>
      </c>
      <c r="P29" s="36">
        <v>0</v>
      </c>
      <c r="Q29" s="36">
        <v>0</v>
      </c>
      <c r="R29" s="36">
        <v>2</v>
      </c>
      <c r="S29" s="36">
        <v>2</v>
      </c>
      <c r="T29" s="36">
        <v>60</v>
      </c>
      <c r="U29" s="36">
        <v>41</v>
      </c>
      <c r="V29" s="36">
        <v>5</v>
      </c>
      <c r="W29" s="36">
        <v>13</v>
      </c>
      <c r="X29" s="36">
        <v>0</v>
      </c>
      <c r="Y29" s="36">
        <v>0</v>
      </c>
      <c r="Z29" s="36">
        <v>7</v>
      </c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</row>
    <row r="30" spans="1:37" s="5" customFormat="1" ht="12" customHeight="1">
      <c r="A30" s="43" t="s">
        <v>318</v>
      </c>
      <c r="B30" s="35">
        <f t="shared" si="2"/>
        <v>2.6960083833476234</v>
      </c>
      <c r="C30" s="36">
        <f t="shared" si="4"/>
        <v>283</v>
      </c>
      <c r="D30" s="36">
        <v>18</v>
      </c>
      <c r="E30" s="36">
        <v>27</v>
      </c>
      <c r="F30" s="36">
        <v>6</v>
      </c>
      <c r="G30" s="36">
        <v>17</v>
      </c>
      <c r="H30" s="36">
        <v>12</v>
      </c>
      <c r="I30" s="36">
        <v>24</v>
      </c>
      <c r="J30" s="36">
        <v>63</v>
      </c>
      <c r="K30" s="36">
        <v>60</v>
      </c>
      <c r="L30" s="36">
        <v>3</v>
      </c>
      <c r="M30" s="36">
        <v>0</v>
      </c>
      <c r="N30" s="36">
        <v>4</v>
      </c>
      <c r="O30" s="36">
        <v>2</v>
      </c>
      <c r="P30" s="36">
        <v>6</v>
      </c>
      <c r="Q30" s="36">
        <v>0</v>
      </c>
      <c r="R30" s="36">
        <v>3</v>
      </c>
      <c r="S30" s="36">
        <v>0</v>
      </c>
      <c r="T30" s="36">
        <v>16</v>
      </c>
      <c r="U30" s="36">
        <v>13</v>
      </c>
      <c r="V30" s="36">
        <v>2</v>
      </c>
      <c r="W30" s="36">
        <v>6</v>
      </c>
      <c r="X30" s="36">
        <v>0</v>
      </c>
      <c r="Y30" s="36">
        <v>0</v>
      </c>
      <c r="Z30" s="36">
        <v>1</v>
      </c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</row>
    <row r="31" spans="1:37" s="5" customFormat="1" ht="12" customHeight="1">
      <c r="A31" s="43" t="s">
        <v>319</v>
      </c>
      <c r="B31" s="35">
        <f t="shared" si="2"/>
        <v>4.229779937124893</v>
      </c>
      <c r="C31" s="36">
        <f t="shared" si="4"/>
        <v>444</v>
      </c>
      <c r="D31" s="36">
        <v>25</v>
      </c>
      <c r="E31" s="36">
        <v>47</v>
      </c>
      <c r="F31" s="36">
        <v>17</v>
      </c>
      <c r="G31" s="36">
        <v>21</v>
      </c>
      <c r="H31" s="36">
        <v>14</v>
      </c>
      <c r="I31" s="36">
        <v>24</v>
      </c>
      <c r="J31" s="36">
        <v>107</v>
      </c>
      <c r="K31" s="36">
        <v>98</v>
      </c>
      <c r="L31" s="36">
        <v>5</v>
      </c>
      <c r="M31" s="36">
        <v>0</v>
      </c>
      <c r="N31" s="36">
        <v>6</v>
      </c>
      <c r="O31" s="36">
        <v>2</v>
      </c>
      <c r="P31" s="36">
        <v>3</v>
      </c>
      <c r="Q31" s="36">
        <v>0</v>
      </c>
      <c r="R31" s="36">
        <v>2</v>
      </c>
      <c r="S31" s="36">
        <v>1</v>
      </c>
      <c r="T31" s="36">
        <v>26</v>
      </c>
      <c r="U31" s="36">
        <v>30</v>
      </c>
      <c r="V31" s="36">
        <v>4</v>
      </c>
      <c r="W31" s="36">
        <v>8</v>
      </c>
      <c r="X31" s="36">
        <v>0</v>
      </c>
      <c r="Y31" s="36">
        <v>0</v>
      </c>
      <c r="Z31" s="36">
        <v>4</v>
      </c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</row>
    <row r="32" spans="1:37" s="5" customFormat="1" ht="12" customHeight="1">
      <c r="A32" s="43" t="s">
        <v>320</v>
      </c>
      <c r="B32" s="35">
        <f t="shared" si="2"/>
        <v>0.9145470134324093</v>
      </c>
      <c r="C32" s="36">
        <f t="shared" si="4"/>
        <v>96</v>
      </c>
      <c r="D32" s="36">
        <v>3</v>
      </c>
      <c r="E32" s="36">
        <v>7</v>
      </c>
      <c r="F32" s="36">
        <v>2</v>
      </c>
      <c r="G32" s="36">
        <v>4</v>
      </c>
      <c r="H32" s="36">
        <v>2</v>
      </c>
      <c r="I32" s="36">
        <v>8</v>
      </c>
      <c r="J32" s="36">
        <v>20</v>
      </c>
      <c r="K32" s="36">
        <v>22</v>
      </c>
      <c r="L32" s="36">
        <v>3</v>
      </c>
      <c r="M32" s="36">
        <v>0</v>
      </c>
      <c r="N32" s="36">
        <v>3</v>
      </c>
      <c r="O32" s="36">
        <v>4</v>
      </c>
      <c r="P32" s="36">
        <v>0</v>
      </c>
      <c r="Q32" s="36">
        <v>0</v>
      </c>
      <c r="R32" s="36">
        <v>0</v>
      </c>
      <c r="S32" s="36">
        <v>0</v>
      </c>
      <c r="T32" s="36">
        <v>9</v>
      </c>
      <c r="U32" s="36">
        <v>7</v>
      </c>
      <c r="V32" s="36">
        <v>1</v>
      </c>
      <c r="W32" s="36">
        <v>1</v>
      </c>
      <c r="X32" s="36">
        <v>0</v>
      </c>
      <c r="Y32" s="36">
        <v>0</v>
      </c>
      <c r="Z32" s="36">
        <v>0</v>
      </c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</row>
    <row r="33" spans="1:37" s="5" customFormat="1" ht="12" customHeight="1">
      <c r="A33" s="43" t="s">
        <v>321</v>
      </c>
      <c r="B33" s="35">
        <f t="shared" si="2"/>
        <v>1.0193388587215395</v>
      </c>
      <c r="C33" s="36">
        <f t="shared" si="4"/>
        <v>107</v>
      </c>
      <c r="D33" s="36">
        <v>4</v>
      </c>
      <c r="E33" s="36">
        <v>13</v>
      </c>
      <c r="F33" s="36">
        <v>3</v>
      </c>
      <c r="G33" s="36">
        <v>3</v>
      </c>
      <c r="H33" s="36">
        <v>2</v>
      </c>
      <c r="I33" s="36">
        <v>8</v>
      </c>
      <c r="J33" s="36">
        <v>30</v>
      </c>
      <c r="K33" s="36">
        <v>23</v>
      </c>
      <c r="L33" s="36">
        <v>1</v>
      </c>
      <c r="M33" s="36">
        <v>0</v>
      </c>
      <c r="N33" s="36">
        <v>2</v>
      </c>
      <c r="O33" s="36">
        <v>1</v>
      </c>
      <c r="P33" s="36">
        <v>0</v>
      </c>
      <c r="Q33" s="36">
        <v>0</v>
      </c>
      <c r="R33" s="36">
        <v>1</v>
      </c>
      <c r="S33" s="36">
        <v>0</v>
      </c>
      <c r="T33" s="36">
        <v>7</v>
      </c>
      <c r="U33" s="36">
        <v>6</v>
      </c>
      <c r="V33" s="36">
        <v>2</v>
      </c>
      <c r="W33" s="36">
        <v>1</v>
      </c>
      <c r="X33" s="36">
        <v>0</v>
      </c>
      <c r="Y33" s="36">
        <v>0</v>
      </c>
      <c r="Z33" s="36">
        <v>0</v>
      </c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</row>
    <row r="34" spans="1:37" s="5" customFormat="1" ht="20.25" customHeight="1">
      <c r="A34" s="42" t="s">
        <v>322</v>
      </c>
      <c r="B34" s="35">
        <f t="shared" si="2"/>
        <v>0.32390206725731163</v>
      </c>
      <c r="C34" s="36">
        <f t="shared" si="4"/>
        <v>34</v>
      </c>
      <c r="D34" s="36">
        <v>7</v>
      </c>
      <c r="E34" s="36">
        <v>7</v>
      </c>
      <c r="F34" s="36">
        <v>0</v>
      </c>
      <c r="G34" s="36">
        <v>1</v>
      </c>
      <c r="H34" s="36">
        <v>1</v>
      </c>
      <c r="I34" s="36">
        <v>0</v>
      </c>
      <c r="J34" s="36">
        <v>2</v>
      </c>
      <c r="K34" s="36">
        <v>0</v>
      </c>
      <c r="L34" s="36">
        <v>0</v>
      </c>
      <c r="M34" s="36">
        <v>0</v>
      </c>
      <c r="N34" s="36">
        <v>6</v>
      </c>
      <c r="O34" s="36">
        <v>0</v>
      </c>
      <c r="P34" s="36">
        <v>2</v>
      </c>
      <c r="Q34" s="36">
        <v>1</v>
      </c>
      <c r="R34" s="36">
        <v>0</v>
      </c>
      <c r="S34" s="36">
        <v>0</v>
      </c>
      <c r="T34" s="36">
        <v>1</v>
      </c>
      <c r="U34" s="36">
        <v>0</v>
      </c>
      <c r="V34" s="36">
        <v>0</v>
      </c>
      <c r="W34" s="36">
        <v>4</v>
      </c>
      <c r="X34" s="36">
        <v>1</v>
      </c>
      <c r="Y34" s="36">
        <v>0</v>
      </c>
      <c r="Z34" s="36">
        <v>1</v>
      </c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</row>
    <row r="35" spans="1:37" s="5" customFormat="1" ht="12" customHeight="1">
      <c r="A35" s="42" t="s">
        <v>323</v>
      </c>
      <c r="B35" s="35">
        <f t="shared" si="2"/>
        <v>3.096122701724302</v>
      </c>
      <c r="C35" s="36">
        <f t="shared" si="4"/>
        <v>325</v>
      </c>
      <c r="D35" s="36">
        <v>47</v>
      </c>
      <c r="E35" s="36">
        <v>42</v>
      </c>
      <c r="F35" s="36">
        <v>8</v>
      </c>
      <c r="G35" s="36">
        <v>22</v>
      </c>
      <c r="H35" s="36">
        <v>12</v>
      </c>
      <c r="I35" s="36">
        <v>25</v>
      </c>
      <c r="J35" s="36">
        <v>64</v>
      </c>
      <c r="K35" s="36">
        <v>36</v>
      </c>
      <c r="L35" s="36">
        <v>3</v>
      </c>
      <c r="M35" s="36">
        <v>0</v>
      </c>
      <c r="N35" s="36">
        <v>11</v>
      </c>
      <c r="O35" s="36">
        <v>6</v>
      </c>
      <c r="P35" s="36">
        <v>5</v>
      </c>
      <c r="Q35" s="36">
        <v>0</v>
      </c>
      <c r="R35" s="36">
        <v>2</v>
      </c>
      <c r="S35" s="36">
        <v>0</v>
      </c>
      <c r="T35" s="36">
        <v>9</v>
      </c>
      <c r="U35" s="36">
        <v>17</v>
      </c>
      <c r="V35" s="36">
        <v>5</v>
      </c>
      <c r="W35" s="36">
        <v>10</v>
      </c>
      <c r="X35" s="36">
        <v>0</v>
      </c>
      <c r="Y35" s="36">
        <v>0</v>
      </c>
      <c r="Z35" s="36">
        <v>1</v>
      </c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</row>
    <row r="36" spans="1:37" s="5" customFormat="1" ht="12" customHeight="1">
      <c r="A36" s="42" t="s">
        <v>179</v>
      </c>
      <c r="B36" s="35">
        <f t="shared" si="2"/>
        <v>5.725445365342479</v>
      </c>
      <c r="C36" s="36">
        <f t="shared" si="4"/>
        <v>601</v>
      </c>
      <c r="D36" s="36">
        <v>41</v>
      </c>
      <c r="E36" s="36">
        <v>98</v>
      </c>
      <c r="F36" s="36">
        <v>23</v>
      </c>
      <c r="G36" s="36">
        <v>15</v>
      </c>
      <c r="H36" s="36">
        <v>24</v>
      </c>
      <c r="I36" s="36">
        <v>50</v>
      </c>
      <c r="J36" s="36">
        <v>57</v>
      </c>
      <c r="K36" s="36">
        <v>129</v>
      </c>
      <c r="L36" s="36">
        <v>6</v>
      </c>
      <c r="M36" s="36">
        <v>1</v>
      </c>
      <c r="N36" s="36">
        <v>16</v>
      </c>
      <c r="O36" s="36">
        <v>16</v>
      </c>
      <c r="P36" s="36">
        <v>3</v>
      </c>
      <c r="Q36" s="36">
        <v>4</v>
      </c>
      <c r="R36" s="36">
        <v>4</v>
      </c>
      <c r="S36" s="36">
        <v>0</v>
      </c>
      <c r="T36" s="36">
        <v>42</v>
      </c>
      <c r="U36" s="36">
        <v>39</v>
      </c>
      <c r="V36" s="36">
        <v>2</v>
      </c>
      <c r="W36" s="36">
        <v>26</v>
      </c>
      <c r="X36" s="36">
        <v>0</v>
      </c>
      <c r="Y36" s="36">
        <v>0</v>
      </c>
      <c r="Z36" s="36">
        <v>5</v>
      </c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</row>
    <row r="37" spans="1:37" s="5" customFormat="1" ht="12" customHeight="1">
      <c r="A37" s="42" t="s">
        <v>180</v>
      </c>
      <c r="B37" s="35">
        <f t="shared" si="2"/>
        <v>8.135657806992475</v>
      </c>
      <c r="C37" s="36">
        <f t="shared" si="4"/>
        <v>854</v>
      </c>
      <c r="D37" s="36">
        <v>16</v>
      </c>
      <c r="E37" s="36">
        <v>176</v>
      </c>
      <c r="F37" s="36">
        <v>17</v>
      </c>
      <c r="G37" s="36">
        <v>10</v>
      </c>
      <c r="H37" s="36">
        <v>17</v>
      </c>
      <c r="I37" s="36">
        <v>57</v>
      </c>
      <c r="J37" s="36">
        <v>25</v>
      </c>
      <c r="K37" s="36">
        <v>248</v>
      </c>
      <c r="L37" s="36">
        <v>4</v>
      </c>
      <c r="M37" s="36">
        <v>0</v>
      </c>
      <c r="N37" s="36">
        <v>139</v>
      </c>
      <c r="O37" s="36">
        <v>10</v>
      </c>
      <c r="P37" s="36">
        <v>0</v>
      </c>
      <c r="Q37" s="36">
        <v>3</v>
      </c>
      <c r="R37" s="36">
        <v>1</v>
      </c>
      <c r="S37" s="36">
        <v>0</v>
      </c>
      <c r="T37" s="36">
        <v>40</v>
      </c>
      <c r="U37" s="36">
        <v>58</v>
      </c>
      <c r="V37" s="36">
        <v>14</v>
      </c>
      <c r="W37" s="36">
        <v>14</v>
      </c>
      <c r="X37" s="36">
        <v>0</v>
      </c>
      <c r="Y37" s="36">
        <v>0</v>
      </c>
      <c r="Z37" s="36">
        <v>5</v>
      </c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</row>
    <row r="38" spans="1:37" s="5" customFormat="1" ht="12" customHeight="1">
      <c r="A38" s="42" t="s">
        <v>181</v>
      </c>
      <c r="B38" s="35">
        <f t="shared" si="2"/>
        <v>10.060017147756502</v>
      </c>
      <c r="C38" s="36">
        <f t="shared" si="4"/>
        <v>1056</v>
      </c>
      <c r="D38" s="36">
        <v>71</v>
      </c>
      <c r="E38" s="36">
        <v>298</v>
      </c>
      <c r="F38" s="36">
        <v>64</v>
      </c>
      <c r="G38" s="36">
        <v>43</v>
      </c>
      <c r="H38" s="36">
        <v>28</v>
      </c>
      <c r="I38" s="36">
        <v>90</v>
      </c>
      <c r="J38" s="36">
        <v>64</v>
      </c>
      <c r="K38" s="36">
        <v>54</v>
      </c>
      <c r="L38" s="36">
        <v>29</v>
      </c>
      <c r="M38" s="36">
        <v>0</v>
      </c>
      <c r="N38" s="36">
        <v>8</v>
      </c>
      <c r="O38" s="36">
        <v>1</v>
      </c>
      <c r="P38" s="36">
        <v>1</v>
      </c>
      <c r="Q38" s="36">
        <v>0</v>
      </c>
      <c r="R38" s="36">
        <v>1</v>
      </c>
      <c r="S38" s="36">
        <v>0</v>
      </c>
      <c r="T38" s="36">
        <v>86</v>
      </c>
      <c r="U38" s="36">
        <v>72</v>
      </c>
      <c r="V38" s="36">
        <v>24</v>
      </c>
      <c r="W38" s="36">
        <v>102</v>
      </c>
      <c r="X38" s="36">
        <v>0</v>
      </c>
      <c r="Y38" s="36">
        <v>0</v>
      </c>
      <c r="Z38" s="36">
        <v>20</v>
      </c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</row>
    <row r="39" spans="1:37" s="5" customFormat="1" ht="12" customHeight="1">
      <c r="A39" s="42" t="s">
        <v>182</v>
      </c>
      <c r="B39" s="35">
        <f t="shared" si="2"/>
        <v>2.676955320567781</v>
      </c>
      <c r="C39" s="36">
        <f t="shared" si="4"/>
        <v>281</v>
      </c>
      <c r="D39" s="36">
        <v>16</v>
      </c>
      <c r="E39" s="36">
        <v>79</v>
      </c>
      <c r="F39" s="36">
        <v>11</v>
      </c>
      <c r="G39" s="36">
        <v>3</v>
      </c>
      <c r="H39" s="36">
        <v>0</v>
      </c>
      <c r="I39" s="36">
        <v>17</v>
      </c>
      <c r="J39" s="36">
        <v>8</v>
      </c>
      <c r="K39" s="36">
        <v>3</v>
      </c>
      <c r="L39" s="36">
        <v>0</v>
      </c>
      <c r="M39" s="36">
        <v>0</v>
      </c>
      <c r="N39" s="36">
        <v>0</v>
      </c>
      <c r="O39" s="36">
        <v>0</v>
      </c>
      <c r="P39" s="36">
        <v>1</v>
      </c>
      <c r="Q39" s="36">
        <v>0</v>
      </c>
      <c r="R39" s="36">
        <v>0</v>
      </c>
      <c r="S39" s="36">
        <v>0</v>
      </c>
      <c r="T39" s="36">
        <v>10</v>
      </c>
      <c r="U39" s="36">
        <v>8</v>
      </c>
      <c r="V39" s="36">
        <v>6</v>
      </c>
      <c r="W39" s="36">
        <v>113</v>
      </c>
      <c r="X39" s="36">
        <v>0</v>
      </c>
      <c r="Y39" s="36">
        <v>0</v>
      </c>
      <c r="Z39" s="36">
        <v>6</v>
      </c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</row>
    <row r="40" spans="1:37" s="5" customFormat="1" ht="12" customHeight="1">
      <c r="A40" s="42" t="s">
        <v>183</v>
      </c>
      <c r="B40" s="35">
        <f t="shared" si="2"/>
        <v>0.8288082309231208</v>
      </c>
      <c r="C40" s="36">
        <f t="shared" si="4"/>
        <v>87</v>
      </c>
      <c r="D40" s="36">
        <v>6</v>
      </c>
      <c r="E40" s="36">
        <v>17</v>
      </c>
      <c r="F40" s="36">
        <v>3</v>
      </c>
      <c r="G40" s="36">
        <v>2</v>
      </c>
      <c r="H40" s="36">
        <v>0</v>
      </c>
      <c r="I40" s="36">
        <v>11</v>
      </c>
      <c r="J40" s="36">
        <v>3</v>
      </c>
      <c r="K40" s="36">
        <v>9</v>
      </c>
      <c r="L40" s="36">
        <v>2</v>
      </c>
      <c r="M40" s="36">
        <v>0</v>
      </c>
      <c r="N40" s="36">
        <v>3</v>
      </c>
      <c r="O40" s="36">
        <v>0</v>
      </c>
      <c r="P40" s="36">
        <v>1</v>
      </c>
      <c r="Q40" s="36">
        <v>0</v>
      </c>
      <c r="R40" s="36">
        <v>0</v>
      </c>
      <c r="S40" s="36">
        <v>0</v>
      </c>
      <c r="T40" s="36">
        <v>2</v>
      </c>
      <c r="U40" s="36">
        <v>6</v>
      </c>
      <c r="V40" s="36">
        <v>1</v>
      </c>
      <c r="W40" s="36">
        <v>20</v>
      </c>
      <c r="X40" s="36">
        <v>0</v>
      </c>
      <c r="Y40" s="36">
        <v>0</v>
      </c>
      <c r="Z40" s="36">
        <v>1</v>
      </c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</row>
    <row r="41" spans="1:37" s="5" customFormat="1" ht="12" customHeight="1">
      <c r="A41" s="42" t="s">
        <v>184</v>
      </c>
      <c r="B41" s="35">
        <f t="shared" si="2"/>
        <v>0.6382776031247023</v>
      </c>
      <c r="C41" s="36">
        <f t="shared" si="4"/>
        <v>67</v>
      </c>
      <c r="D41" s="36">
        <v>3</v>
      </c>
      <c r="E41" s="36">
        <v>15</v>
      </c>
      <c r="F41" s="36">
        <v>3</v>
      </c>
      <c r="G41" s="36">
        <v>3</v>
      </c>
      <c r="H41" s="36">
        <v>0</v>
      </c>
      <c r="I41" s="36">
        <v>3</v>
      </c>
      <c r="J41" s="36">
        <v>4</v>
      </c>
      <c r="K41" s="36">
        <v>8</v>
      </c>
      <c r="L41" s="36">
        <v>1</v>
      </c>
      <c r="M41" s="36">
        <v>0</v>
      </c>
      <c r="N41" s="36">
        <v>2</v>
      </c>
      <c r="O41" s="36">
        <v>2</v>
      </c>
      <c r="P41" s="36">
        <v>2</v>
      </c>
      <c r="Q41" s="36">
        <v>0</v>
      </c>
      <c r="R41" s="36">
        <v>0</v>
      </c>
      <c r="S41" s="36">
        <v>1</v>
      </c>
      <c r="T41" s="36">
        <v>4</v>
      </c>
      <c r="U41" s="36">
        <v>8</v>
      </c>
      <c r="V41" s="36">
        <v>1</v>
      </c>
      <c r="W41" s="36">
        <v>6</v>
      </c>
      <c r="X41" s="36">
        <v>0</v>
      </c>
      <c r="Y41" s="36">
        <v>0</v>
      </c>
      <c r="Z41" s="36">
        <v>1</v>
      </c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</row>
    <row r="42" spans="1:37" s="5" customFormat="1" ht="12" customHeight="1">
      <c r="A42" s="42" t="s">
        <v>324</v>
      </c>
      <c r="B42" s="35">
        <f t="shared" si="2"/>
        <v>0.03810612555968372</v>
      </c>
      <c r="C42" s="36">
        <f t="shared" si="4"/>
        <v>4</v>
      </c>
      <c r="D42" s="36">
        <v>1</v>
      </c>
      <c r="E42" s="36">
        <v>0</v>
      </c>
      <c r="F42" s="36">
        <v>0</v>
      </c>
      <c r="G42" s="36">
        <v>0</v>
      </c>
      <c r="H42" s="36">
        <v>0</v>
      </c>
      <c r="I42" s="36">
        <v>1</v>
      </c>
      <c r="J42" s="36">
        <v>0</v>
      </c>
      <c r="K42" s="36">
        <v>1</v>
      </c>
      <c r="L42" s="36">
        <v>0</v>
      </c>
      <c r="M42" s="36">
        <v>0</v>
      </c>
      <c r="N42" s="36">
        <v>0</v>
      </c>
      <c r="O42" s="36">
        <v>0</v>
      </c>
      <c r="P42" s="36">
        <v>1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</row>
    <row r="43" spans="1:37" s="5" customFormat="1" ht="12" customHeight="1">
      <c r="A43" s="42" t="s">
        <v>185</v>
      </c>
      <c r="B43" s="35">
        <f t="shared" si="2"/>
        <v>4.791845289130228</v>
      </c>
      <c r="C43" s="36">
        <f t="shared" si="4"/>
        <v>503</v>
      </c>
      <c r="D43" s="36">
        <v>13</v>
      </c>
      <c r="E43" s="36">
        <v>122</v>
      </c>
      <c r="F43" s="36">
        <v>15</v>
      </c>
      <c r="G43" s="36">
        <v>8</v>
      </c>
      <c r="H43" s="36">
        <v>8</v>
      </c>
      <c r="I43" s="36">
        <v>24</v>
      </c>
      <c r="J43" s="36">
        <v>25</v>
      </c>
      <c r="K43" s="36">
        <v>50</v>
      </c>
      <c r="L43" s="36">
        <v>5</v>
      </c>
      <c r="M43" s="36">
        <v>0</v>
      </c>
      <c r="N43" s="36">
        <v>5</v>
      </c>
      <c r="O43" s="36">
        <v>14</v>
      </c>
      <c r="P43" s="36">
        <v>0</v>
      </c>
      <c r="Q43" s="36">
        <v>0</v>
      </c>
      <c r="R43" s="36">
        <v>1</v>
      </c>
      <c r="S43" s="36">
        <v>1</v>
      </c>
      <c r="T43" s="36">
        <v>42</v>
      </c>
      <c r="U43" s="36">
        <v>130</v>
      </c>
      <c r="V43" s="36">
        <v>23</v>
      </c>
      <c r="W43" s="36">
        <v>16</v>
      </c>
      <c r="X43" s="36">
        <v>0</v>
      </c>
      <c r="Y43" s="36">
        <v>0</v>
      </c>
      <c r="Z43" s="36">
        <v>1</v>
      </c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</row>
    <row r="44" spans="1:37" s="5" customFormat="1" ht="12" customHeight="1">
      <c r="A44" s="42" t="s">
        <v>186</v>
      </c>
      <c r="B44" s="35">
        <f t="shared" si="2"/>
        <v>1.6671429932361628</v>
      </c>
      <c r="C44" s="36">
        <f t="shared" si="4"/>
        <v>175</v>
      </c>
      <c r="D44" s="36">
        <v>35</v>
      </c>
      <c r="E44" s="36">
        <v>41</v>
      </c>
      <c r="F44" s="36">
        <v>10</v>
      </c>
      <c r="G44" s="36">
        <v>6</v>
      </c>
      <c r="H44" s="36">
        <v>2</v>
      </c>
      <c r="I44" s="36">
        <v>4</v>
      </c>
      <c r="J44" s="36">
        <v>9</v>
      </c>
      <c r="K44" s="36">
        <v>21</v>
      </c>
      <c r="L44" s="36">
        <v>3</v>
      </c>
      <c r="M44" s="36">
        <v>0</v>
      </c>
      <c r="N44" s="36">
        <v>12</v>
      </c>
      <c r="O44" s="36">
        <v>1</v>
      </c>
      <c r="P44" s="36">
        <v>3</v>
      </c>
      <c r="Q44" s="36">
        <v>0</v>
      </c>
      <c r="R44" s="36">
        <v>0</v>
      </c>
      <c r="S44" s="36">
        <v>0</v>
      </c>
      <c r="T44" s="36">
        <v>11</v>
      </c>
      <c r="U44" s="36">
        <v>8</v>
      </c>
      <c r="V44" s="36">
        <v>6</v>
      </c>
      <c r="W44" s="36">
        <v>0</v>
      </c>
      <c r="X44" s="36">
        <v>0</v>
      </c>
      <c r="Y44" s="36">
        <v>0</v>
      </c>
      <c r="Z44" s="36">
        <v>3</v>
      </c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</row>
    <row r="45" spans="1:37" s="5" customFormat="1" ht="12" customHeight="1">
      <c r="A45" s="42" t="s">
        <v>325</v>
      </c>
      <c r="B45" s="35">
        <f t="shared" si="2"/>
        <v>4.944269791368963</v>
      </c>
      <c r="C45" s="36">
        <f t="shared" si="4"/>
        <v>519</v>
      </c>
      <c r="D45" s="36">
        <v>38</v>
      </c>
      <c r="E45" s="36">
        <v>135</v>
      </c>
      <c r="F45" s="36">
        <v>24</v>
      </c>
      <c r="G45" s="36">
        <v>11</v>
      </c>
      <c r="H45" s="36">
        <v>7</v>
      </c>
      <c r="I45" s="36">
        <v>41</v>
      </c>
      <c r="J45" s="36">
        <v>37</v>
      </c>
      <c r="K45" s="36">
        <v>50</v>
      </c>
      <c r="L45" s="36">
        <v>5</v>
      </c>
      <c r="M45" s="36">
        <v>0</v>
      </c>
      <c r="N45" s="36">
        <v>6</v>
      </c>
      <c r="O45" s="36">
        <v>18</v>
      </c>
      <c r="P45" s="36">
        <v>1</v>
      </c>
      <c r="Q45" s="36">
        <v>0</v>
      </c>
      <c r="R45" s="36">
        <v>1</v>
      </c>
      <c r="S45" s="36">
        <v>1</v>
      </c>
      <c r="T45" s="36">
        <v>36</v>
      </c>
      <c r="U45" s="36">
        <v>47</v>
      </c>
      <c r="V45" s="36">
        <v>19</v>
      </c>
      <c r="W45" s="36">
        <v>31</v>
      </c>
      <c r="X45" s="36">
        <v>0</v>
      </c>
      <c r="Y45" s="36">
        <v>0</v>
      </c>
      <c r="Z45" s="36">
        <v>11</v>
      </c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</row>
    <row r="46" spans="1:256" s="7" customFormat="1" ht="12" customHeight="1" thickBot="1">
      <c r="A46" s="42" t="s">
        <v>326</v>
      </c>
      <c r="B46" s="44">
        <f t="shared" si="2"/>
        <v>2.4483185672096788</v>
      </c>
      <c r="C46" s="45">
        <f t="shared" si="4"/>
        <v>257</v>
      </c>
      <c r="D46" s="36">
        <v>10</v>
      </c>
      <c r="E46" s="36">
        <v>63</v>
      </c>
      <c r="F46" s="36">
        <v>13</v>
      </c>
      <c r="G46" s="36">
        <v>6</v>
      </c>
      <c r="H46" s="36">
        <v>6</v>
      </c>
      <c r="I46" s="36">
        <v>25</v>
      </c>
      <c r="J46" s="36">
        <v>13</v>
      </c>
      <c r="K46" s="36">
        <v>33</v>
      </c>
      <c r="L46" s="36">
        <v>6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13</v>
      </c>
      <c r="U46" s="36">
        <v>38</v>
      </c>
      <c r="V46" s="36">
        <v>2</v>
      </c>
      <c r="W46" s="36">
        <v>13</v>
      </c>
      <c r="X46" s="36">
        <v>0</v>
      </c>
      <c r="Y46" s="36">
        <v>0</v>
      </c>
      <c r="Z46" s="36">
        <v>16</v>
      </c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1:256" s="33" customFormat="1" ht="15" customHeight="1">
      <c r="A47" s="46" t="s">
        <v>327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1:256" s="33" customFormat="1" ht="11.25" customHeight="1">
      <c r="A48" s="33" t="s">
        <v>355</v>
      </c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</row>
    <row r="49" s="5" customFormat="1" ht="4.5" customHeight="1"/>
    <row r="50" spans="1:26" s="5" customFormat="1" ht="10.5" customHeight="1">
      <c r="A50" s="74" t="s">
        <v>440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4" t="s">
        <v>441</v>
      </c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</row>
  </sheetData>
  <mergeCells count="29">
    <mergeCell ref="A50:K50"/>
    <mergeCell ref="L50:Z50"/>
    <mergeCell ref="T3:T4"/>
    <mergeCell ref="U3:U4"/>
    <mergeCell ref="V3:V4"/>
    <mergeCell ref="W3:Z3"/>
    <mergeCell ref="I3:I4"/>
    <mergeCell ref="J3:J4"/>
    <mergeCell ref="K3:K4"/>
    <mergeCell ref="L1:Z1"/>
    <mergeCell ref="L2:X2"/>
    <mergeCell ref="L3:L4"/>
    <mergeCell ref="M3:M4"/>
    <mergeCell ref="N3:N4"/>
    <mergeCell ref="O3:O4"/>
    <mergeCell ref="P3:P4"/>
    <mergeCell ref="Q3:Q4"/>
    <mergeCell ref="R3:R4"/>
    <mergeCell ref="S3:S4"/>
    <mergeCell ref="A1:K1"/>
    <mergeCell ref="A2:K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49"/>
  <sheetViews>
    <sheetView workbookViewId="0" topLeftCell="A1">
      <selection activeCell="A1" sqref="A1:K1"/>
    </sheetView>
  </sheetViews>
  <sheetFormatPr defaultColWidth="9.00390625" defaultRowHeight="16.5"/>
  <cols>
    <col min="1" max="1" width="28.625" style="6" customWidth="1"/>
    <col min="2" max="2" width="6.375" style="6" customWidth="1"/>
    <col min="3" max="11" width="5.75390625" style="6" customWidth="1"/>
    <col min="12" max="12" width="5.625" style="6" customWidth="1"/>
    <col min="13" max="26" width="5.75390625" style="6" customWidth="1"/>
    <col min="27" max="16384" width="8.875" style="6" customWidth="1"/>
  </cols>
  <sheetData>
    <row r="1" spans="1:26" s="4" customFormat="1" ht="45" customHeight="1">
      <c r="A1" s="84" t="s">
        <v>390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76" t="s">
        <v>64</v>
      </c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</row>
    <row r="2" spans="1:26" s="5" customFormat="1" ht="13.5" customHeight="1" thickBot="1">
      <c r="A2" s="91" t="s">
        <v>59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77" t="s">
        <v>454</v>
      </c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33" t="s">
        <v>62</v>
      </c>
      <c r="Z2" s="33"/>
    </row>
    <row r="3" spans="1:26" s="49" customFormat="1" ht="24" customHeight="1">
      <c r="A3" s="86" t="s">
        <v>357</v>
      </c>
      <c r="B3" s="79" t="s">
        <v>358</v>
      </c>
      <c r="C3" s="94" t="s">
        <v>359</v>
      </c>
      <c r="D3" s="94"/>
      <c r="E3" s="94"/>
      <c r="F3" s="94"/>
      <c r="G3" s="94"/>
      <c r="H3" s="94" t="s">
        <v>360</v>
      </c>
      <c r="I3" s="94"/>
      <c r="J3" s="94"/>
      <c r="K3" s="48" t="s">
        <v>63</v>
      </c>
      <c r="L3" s="78" t="s">
        <v>361</v>
      </c>
      <c r="M3" s="78"/>
      <c r="N3" s="78"/>
      <c r="O3" s="78"/>
      <c r="P3" s="78"/>
      <c r="Q3" s="78"/>
      <c r="R3" s="79"/>
      <c r="S3" s="47" t="s">
        <v>362</v>
      </c>
      <c r="T3" s="94" t="s">
        <v>363</v>
      </c>
      <c r="U3" s="94"/>
      <c r="V3" s="47" t="s">
        <v>364</v>
      </c>
      <c r="W3" s="47" t="s">
        <v>365</v>
      </c>
      <c r="X3" s="96" t="s">
        <v>366</v>
      </c>
      <c r="Y3" s="78"/>
      <c r="Z3" s="78"/>
    </row>
    <row r="4" spans="1:26" s="49" customFormat="1" ht="48" customHeight="1" thickBot="1">
      <c r="A4" s="87"/>
      <c r="B4" s="93"/>
      <c r="C4" s="38" t="s">
        <v>367</v>
      </c>
      <c r="D4" s="39" t="s">
        <v>368</v>
      </c>
      <c r="E4" s="39" t="s">
        <v>369</v>
      </c>
      <c r="F4" s="39" t="s">
        <v>370</v>
      </c>
      <c r="G4" s="39" t="s">
        <v>371</v>
      </c>
      <c r="H4" s="39" t="s">
        <v>372</v>
      </c>
      <c r="I4" s="39" t="s">
        <v>373</v>
      </c>
      <c r="J4" s="39" t="s">
        <v>374</v>
      </c>
      <c r="K4" s="50" t="s">
        <v>375</v>
      </c>
      <c r="L4" s="50" t="s">
        <v>376</v>
      </c>
      <c r="M4" s="53" t="s">
        <v>377</v>
      </c>
      <c r="N4" s="54" t="s">
        <v>378</v>
      </c>
      <c r="O4" s="53" t="s">
        <v>379</v>
      </c>
      <c r="P4" s="53" t="s">
        <v>380</v>
      </c>
      <c r="Q4" s="54" t="s">
        <v>381</v>
      </c>
      <c r="R4" s="53" t="s">
        <v>382</v>
      </c>
      <c r="S4" s="39" t="s">
        <v>383</v>
      </c>
      <c r="T4" s="39" t="s">
        <v>384</v>
      </c>
      <c r="U4" s="38" t="s">
        <v>385</v>
      </c>
      <c r="V4" s="39" t="s">
        <v>386</v>
      </c>
      <c r="W4" s="38" t="s">
        <v>365</v>
      </c>
      <c r="X4" s="53" t="s">
        <v>387</v>
      </c>
      <c r="Y4" s="53" t="s">
        <v>388</v>
      </c>
      <c r="Z4" s="55" t="s">
        <v>389</v>
      </c>
    </row>
    <row r="5" spans="1:26" s="57" customFormat="1" ht="12" customHeight="1">
      <c r="A5" s="56" t="s">
        <v>391</v>
      </c>
      <c r="B5" s="35">
        <f>SUM(C5:Z5)</f>
        <v>100.00000000000001</v>
      </c>
      <c r="C5" s="35">
        <f aca="true" t="shared" si="0" ref="C5:Z5">C6/$B$6*100</f>
        <v>0.5525388206154139</v>
      </c>
      <c r="D5" s="35">
        <f t="shared" si="0"/>
        <v>4.639420786891493</v>
      </c>
      <c r="E5" s="35">
        <f t="shared" si="0"/>
        <v>0.9050204820424883</v>
      </c>
      <c r="F5" s="35">
        <f t="shared" si="0"/>
        <v>0.7621225111936744</v>
      </c>
      <c r="G5" s="35">
        <f t="shared" si="0"/>
        <v>12.355911212727445</v>
      </c>
      <c r="H5" s="35">
        <f t="shared" si="0"/>
        <v>1.9243593407640278</v>
      </c>
      <c r="I5" s="35">
        <f t="shared" si="0"/>
        <v>4.182147280175289</v>
      </c>
      <c r="J5" s="35">
        <f t="shared" si="0"/>
        <v>11.050776412308279</v>
      </c>
      <c r="K5" s="35">
        <f t="shared" si="0"/>
        <v>0.8669143564828046</v>
      </c>
      <c r="L5" s="35">
        <f t="shared" si="0"/>
        <v>0.2857959416976279</v>
      </c>
      <c r="M5" s="35">
        <f t="shared" si="0"/>
        <v>0.3429551300371535</v>
      </c>
      <c r="N5" s="35">
        <f t="shared" si="0"/>
        <v>0.17147756501857675</v>
      </c>
      <c r="O5" s="35">
        <f t="shared" si="0"/>
        <v>0.8954939506525674</v>
      </c>
      <c r="P5" s="35">
        <f t="shared" si="0"/>
        <v>3.772506430408688</v>
      </c>
      <c r="Q5" s="35">
        <f t="shared" si="0"/>
        <v>4.258359531294656</v>
      </c>
      <c r="R5" s="35">
        <f t="shared" si="0"/>
        <v>2.4959512241592834</v>
      </c>
      <c r="S5" s="35">
        <f t="shared" si="0"/>
        <v>7.735543488615796</v>
      </c>
      <c r="T5" s="35">
        <f t="shared" si="0"/>
        <v>2.2482614080213392</v>
      </c>
      <c r="U5" s="35">
        <f t="shared" si="0"/>
        <v>9.72658854910927</v>
      </c>
      <c r="V5" s="35">
        <f t="shared" si="0"/>
        <v>2.3435267219205485</v>
      </c>
      <c r="W5" s="35">
        <f t="shared" si="0"/>
        <v>9.745641611889111</v>
      </c>
      <c r="X5" s="35">
        <f t="shared" si="0"/>
        <v>9.859959988568162</v>
      </c>
      <c r="Y5" s="35">
        <f t="shared" si="0"/>
        <v>3.2771267981328</v>
      </c>
      <c r="Z5" s="35">
        <f t="shared" si="0"/>
        <v>5.6016004572735065</v>
      </c>
    </row>
    <row r="6" spans="1:26" s="5" customFormat="1" ht="15.75" customHeight="1">
      <c r="A6" s="41" t="s">
        <v>269</v>
      </c>
      <c r="B6" s="37">
        <f aca="true" t="shared" si="1" ref="B6:Z6">SUM(B7+B8+B9+B34+B35+B36+B37+B38+B39+B40+B41+B42+B43+B44+B45+B46)</f>
        <v>10497</v>
      </c>
      <c r="C6" s="37">
        <f t="shared" si="1"/>
        <v>58</v>
      </c>
      <c r="D6" s="37">
        <f t="shared" si="1"/>
        <v>487</v>
      </c>
      <c r="E6" s="37">
        <f t="shared" si="1"/>
        <v>95</v>
      </c>
      <c r="F6" s="37">
        <f t="shared" si="1"/>
        <v>80</v>
      </c>
      <c r="G6" s="37">
        <f t="shared" si="1"/>
        <v>1297</v>
      </c>
      <c r="H6" s="37">
        <f t="shared" si="1"/>
        <v>202</v>
      </c>
      <c r="I6" s="37">
        <f t="shared" si="1"/>
        <v>439</v>
      </c>
      <c r="J6" s="37">
        <f t="shared" si="1"/>
        <v>1160</v>
      </c>
      <c r="K6" s="37">
        <f t="shared" si="1"/>
        <v>91</v>
      </c>
      <c r="L6" s="37">
        <f t="shared" si="1"/>
        <v>30</v>
      </c>
      <c r="M6" s="37">
        <f t="shared" si="1"/>
        <v>36</v>
      </c>
      <c r="N6" s="37">
        <f t="shared" si="1"/>
        <v>18</v>
      </c>
      <c r="O6" s="37">
        <f t="shared" si="1"/>
        <v>94</v>
      </c>
      <c r="P6" s="37">
        <f t="shared" si="1"/>
        <v>396</v>
      </c>
      <c r="Q6" s="37">
        <f t="shared" si="1"/>
        <v>447</v>
      </c>
      <c r="R6" s="37">
        <f t="shared" si="1"/>
        <v>262</v>
      </c>
      <c r="S6" s="37">
        <f t="shared" si="1"/>
        <v>812</v>
      </c>
      <c r="T6" s="37">
        <f t="shared" si="1"/>
        <v>236</v>
      </c>
      <c r="U6" s="37">
        <f t="shared" si="1"/>
        <v>1021</v>
      </c>
      <c r="V6" s="37">
        <f t="shared" si="1"/>
        <v>246</v>
      </c>
      <c r="W6" s="37">
        <f t="shared" si="1"/>
        <v>1023</v>
      </c>
      <c r="X6" s="37">
        <f t="shared" si="1"/>
        <v>1035</v>
      </c>
      <c r="Y6" s="37">
        <f t="shared" si="1"/>
        <v>344</v>
      </c>
      <c r="Z6" s="37">
        <f t="shared" si="1"/>
        <v>588</v>
      </c>
    </row>
    <row r="7" spans="1:26" s="5" customFormat="1" ht="12" customHeight="1">
      <c r="A7" s="41" t="s">
        <v>174</v>
      </c>
      <c r="B7" s="37">
        <f>SUM(C7:Z7)</f>
        <v>13</v>
      </c>
      <c r="C7" s="37">
        <v>0</v>
      </c>
      <c r="D7" s="37">
        <v>0</v>
      </c>
      <c r="E7" s="37">
        <v>1</v>
      </c>
      <c r="F7" s="37">
        <v>0</v>
      </c>
      <c r="G7" s="37">
        <v>0</v>
      </c>
      <c r="H7" s="37">
        <v>0</v>
      </c>
      <c r="I7" s="37">
        <v>1</v>
      </c>
      <c r="J7" s="37">
        <v>1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7">
        <v>0</v>
      </c>
      <c r="Q7" s="37">
        <v>0</v>
      </c>
      <c r="R7" s="37">
        <v>0</v>
      </c>
      <c r="S7" s="37">
        <v>0</v>
      </c>
      <c r="T7" s="37">
        <v>0</v>
      </c>
      <c r="U7" s="37">
        <v>0</v>
      </c>
      <c r="V7" s="37">
        <v>1</v>
      </c>
      <c r="W7" s="37">
        <v>2</v>
      </c>
      <c r="X7" s="37">
        <v>3</v>
      </c>
      <c r="Y7" s="37">
        <v>0</v>
      </c>
      <c r="Z7" s="37">
        <v>4</v>
      </c>
    </row>
    <row r="8" spans="1:34" s="5" customFormat="1" ht="12" customHeight="1">
      <c r="A8" s="41" t="s">
        <v>60</v>
      </c>
      <c r="B8" s="37">
        <f>SUM(C8:Z8)</f>
        <v>4</v>
      </c>
      <c r="C8" s="37">
        <v>0</v>
      </c>
      <c r="D8" s="37">
        <v>0</v>
      </c>
      <c r="E8" s="37">
        <v>0</v>
      </c>
      <c r="F8" s="37">
        <v>1</v>
      </c>
      <c r="G8" s="37">
        <v>0</v>
      </c>
      <c r="H8" s="37">
        <v>0</v>
      </c>
      <c r="I8" s="37">
        <v>1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1</v>
      </c>
      <c r="R8" s="37">
        <v>0</v>
      </c>
      <c r="S8" s="37">
        <v>0</v>
      </c>
      <c r="T8" s="37">
        <v>0</v>
      </c>
      <c r="U8" s="37">
        <v>0</v>
      </c>
      <c r="V8" s="37">
        <v>0</v>
      </c>
      <c r="W8" s="37">
        <v>1</v>
      </c>
      <c r="X8" s="37">
        <v>0</v>
      </c>
      <c r="Y8" s="37">
        <v>0</v>
      </c>
      <c r="Z8" s="37">
        <v>0</v>
      </c>
      <c r="AA8" s="31"/>
      <c r="AB8" s="31"/>
      <c r="AC8" s="31"/>
      <c r="AD8" s="31"/>
      <c r="AE8" s="31"/>
      <c r="AF8" s="31"/>
      <c r="AG8" s="31"/>
      <c r="AH8" s="31"/>
    </row>
    <row r="9" spans="1:26" s="5" customFormat="1" ht="18" customHeight="1">
      <c r="A9" s="41" t="s">
        <v>392</v>
      </c>
      <c r="B9" s="37">
        <f>SUM(B10:B33)</f>
        <v>5717</v>
      </c>
      <c r="C9" s="37">
        <f>SUM(C10:C33)</f>
        <v>50</v>
      </c>
      <c r="D9" s="37">
        <f aca="true" t="shared" si="2" ref="D9:Z9">SUM(D10:D33)</f>
        <v>444</v>
      </c>
      <c r="E9" s="37">
        <f t="shared" si="2"/>
        <v>75</v>
      </c>
      <c r="F9" s="37">
        <f t="shared" si="2"/>
        <v>56</v>
      </c>
      <c r="G9" s="37">
        <f t="shared" si="2"/>
        <v>1223</v>
      </c>
      <c r="H9" s="37">
        <f t="shared" si="2"/>
        <v>135</v>
      </c>
      <c r="I9" s="37">
        <f t="shared" si="2"/>
        <v>240</v>
      </c>
      <c r="J9" s="37">
        <f t="shared" si="2"/>
        <v>235</v>
      </c>
      <c r="K9" s="37">
        <f t="shared" si="2"/>
        <v>63</v>
      </c>
      <c r="L9" s="37">
        <f t="shared" si="2"/>
        <v>28</v>
      </c>
      <c r="M9" s="37">
        <f t="shared" si="2"/>
        <v>28</v>
      </c>
      <c r="N9" s="37">
        <f t="shared" si="2"/>
        <v>8</v>
      </c>
      <c r="O9" s="37">
        <f t="shared" si="2"/>
        <v>52</v>
      </c>
      <c r="P9" s="37">
        <f t="shared" si="2"/>
        <v>271</v>
      </c>
      <c r="Q9" s="37">
        <f t="shared" si="2"/>
        <v>235</v>
      </c>
      <c r="R9" s="37">
        <f t="shared" si="2"/>
        <v>174</v>
      </c>
      <c r="S9" s="37">
        <f t="shared" si="2"/>
        <v>351</v>
      </c>
      <c r="T9" s="37">
        <f t="shared" si="2"/>
        <v>160</v>
      </c>
      <c r="U9" s="37">
        <f t="shared" si="2"/>
        <v>686</v>
      </c>
      <c r="V9" s="37">
        <f t="shared" si="2"/>
        <v>112</v>
      </c>
      <c r="W9" s="37">
        <f t="shared" si="2"/>
        <v>370</v>
      </c>
      <c r="X9" s="37">
        <f t="shared" si="2"/>
        <v>395</v>
      </c>
      <c r="Y9" s="37">
        <f t="shared" si="2"/>
        <v>114</v>
      </c>
      <c r="Z9" s="37">
        <f t="shared" si="2"/>
        <v>212</v>
      </c>
    </row>
    <row r="10" spans="1:26" s="5" customFormat="1" ht="12" customHeight="1">
      <c r="A10" s="41" t="s">
        <v>175</v>
      </c>
      <c r="B10" s="37">
        <f aca="true" t="shared" si="3" ref="B10:B46">SUM(C10:Z10)</f>
        <v>479</v>
      </c>
      <c r="C10" s="37">
        <v>4</v>
      </c>
      <c r="D10" s="37">
        <v>30</v>
      </c>
      <c r="E10" s="37">
        <v>4</v>
      </c>
      <c r="F10" s="37">
        <v>1</v>
      </c>
      <c r="G10" s="37">
        <v>69</v>
      </c>
      <c r="H10" s="37">
        <v>4</v>
      </c>
      <c r="I10" s="37">
        <v>27</v>
      </c>
      <c r="J10" s="37">
        <v>29</v>
      </c>
      <c r="K10" s="37">
        <v>10</v>
      </c>
      <c r="L10" s="37">
        <v>0</v>
      </c>
      <c r="M10" s="37">
        <v>0</v>
      </c>
      <c r="N10" s="37">
        <v>0</v>
      </c>
      <c r="O10" s="37">
        <v>3</v>
      </c>
      <c r="P10" s="37">
        <v>18</v>
      </c>
      <c r="Q10" s="37">
        <v>27</v>
      </c>
      <c r="R10" s="37">
        <v>22</v>
      </c>
      <c r="S10" s="37">
        <v>44</v>
      </c>
      <c r="T10" s="37">
        <v>8</v>
      </c>
      <c r="U10" s="37">
        <v>15</v>
      </c>
      <c r="V10" s="37">
        <v>9</v>
      </c>
      <c r="W10" s="37">
        <v>63</v>
      </c>
      <c r="X10" s="37">
        <v>47</v>
      </c>
      <c r="Y10" s="37">
        <v>17</v>
      </c>
      <c r="Z10" s="37">
        <v>28</v>
      </c>
    </row>
    <row r="11" spans="1:26" s="5" customFormat="1" ht="12" customHeight="1">
      <c r="A11" s="41" t="s">
        <v>393</v>
      </c>
      <c r="B11" s="37">
        <f t="shared" si="3"/>
        <v>0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0</v>
      </c>
      <c r="X11" s="37">
        <v>0</v>
      </c>
      <c r="Y11" s="37">
        <v>0</v>
      </c>
      <c r="Z11" s="37">
        <v>0</v>
      </c>
    </row>
    <row r="12" spans="1:26" s="5" customFormat="1" ht="12" customHeight="1">
      <c r="A12" s="41" t="s">
        <v>394</v>
      </c>
      <c r="B12" s="37">
        <f t="shared" si="3"/>
        <v>297</v>
      </c>
      <c r="C12" s="37">
        <v>5</v>
      </c>
      <c r="D12" s="37">
        <v>68</v>
      </c>
      <c r="E12" s="37">
        <v>1</v>
      </c>
      <c r="F12" s="37">
        <v>4</v>
      </c>
      <c r="G12" s="37">
        <v>32</v>
      </c>
      <c r="H12" s="37">
        <v>6</v>
      </c>
      <c r="I12" s="37">
        <v>17</v>
      </c>
      <c r="J12" s="37">
        <v>11</v>
      </c>
      <c r="K12" s="37">
        <v>7</v>
      </c>
      <c r="L12" s="37">
        <v>0</v>
      </c>
      <c r="M12" s="37">
        <v>0</v>
      </c>
      <c r="N12" s="37">
        <v>0</v>
      </c>
      <c r="O12" s="37">
        <v>1</v>
      </c>
      <c r="P12" s="37">
        <v>18</v>
      </c>
      <c r="Q12" s="37">
        <v>18</v>
      </c>
      <c r="R12" s="37">
        <v>12</v>
      </c>
      <c r="S12" s="37">
        <v>20</v>
      </c>
      <c r="T12" s="37">
        <v>4</v>
      </c>
      <c r="U12" s="37">
        <v>15</v>
      </c>
      <c r="V12" s="37">
        <v>7</v>
      </c>
      <c r="W12" s="37">
        <v>23</v>
      </c>
      <c r="X12" s="37">
        <v>15</v>
      </c>
      <c r="Y12" s="37">
        <v>3</v>
      </c>
      <c r="Z12" s="37">
        <v>10</v>
      </c>
    </row>
    <row r="13" spans="1:26" s="5" customFormat="1" ht="12" customHeight="1">
      <c r="A13" s="41" t="s">
        <v>395</v>
      </c>
      <c r="B13" s="37">
        <f t="shared" si="3"/>
        <v>41</v>
      </c>
      <c r="C13" s="37">
        <v>0</v>
      </c>
      <c r="D13" s="37">
        <v>2</v>
      </c>
      <c r="E13" s="37">
        <v>1</v>
      </c>
      <c r="F13" s="37">
        <v>0</v>
      </c>
      <c r="G13" s="37">
        <v>7</v>
      </c>
      <c r="H13" s="37">
        <v>0</v>
      </c>
      <c r="I13" s="37">
        <v>0</v>
      </c>
      <c r="J13" s="37">
        <v>4</v>
      </c>
      <c r="K13" s="37">
        <v>1</v>
      </c>
      <c r="L13" s="37">
        <v>0</v>
      </c>
      <c r="M13" s="37">
        <v>0</v>
      </c>
      <c r="N13" s="37">
        <v>0</v>
      </c>
      <c r="O13" s="37">
        <v>2</v>
      </c>
      <c r="P13" s="37">
        <v>2</v>
      </c>
      <c r="Q13" s="37">
        <v>1</v>
      </c>
      <c r="R13" s="37">
        <v>0</v>
      </c>
      <c r="S13" s="37">
        <v>3</v>
      </c>
      <c r="T13" s="37">
        <v>2</v>
      </c>
      <c r="U13" s="37">
        <v>6</v>
      </c>
      <c r="V13" s="37">
        <v>0</v>
      </c>
      <c r="W13" s="37">
        <v>3</v>
      </c>
      <c r="X13" s="37">
        <v>6</v>
      </c>
      <c r="Y13" s="37">
        <v>0</v>
      </c>
      <c r="Z13" s="37">
        <v>1</v>
      </c>
    </row>
    <row r="14" spans="1:26" s="5" customFormat="1" ht="12" customHeight="1">
      <c r="A14" s="41" t="s">
        <v>396</v>
      </c>
      <c r="B14" s="37">
        <f t="shared" si="3"/>
        <v>61</v>
      </c>
      <c r="C14" s="37">
        <v>0</v>
      </c>
      <c r="D14" s="37">
        <v>14</v>
      </c>
      <c r="E14" s="37">
        <v>0</v>
      </c>
      <c r="F14" s="37">
        <v>1</v>
      </c>
      <c r="G14" s="37">
        <v>7</v>
      </c>
      <c r="H14" s="37">
        <v>2</v>
      </c>
      <c r="I14" s="37">
        <v>5</v>
      </c>
      <c r="J14" s="37">
        <v>2</v>
      </c>
      <c r="K14" s="37">
        <v>0</v>
      </c>
      <c r="L14" s="37">
        <v>0</v>
      </c>
      <c r="M14" s="37">
        <v>1</v>
      </c>
      <c r="N14" s="37">
        <v>0</v>
      </c>
      <c r="O14" s="37">
        <v>0</v>
      </c>
      <c r="P14" s="37">
        <v>3</v>
      </c>
      <c r="Q14" s="37">
        <v>2</v>
      </c>
      <c r="R14" s="37">
        <v>3</v>
      </c>
      <c r="S14" s="37">
        <v>1</v>
      </c>
      <c r="T14" s="37">
        <v>2</v>
      </c>
      <c r="U14" s="37">
        <v>5</v>
      </c>
      <c r="V14" s="37">
        <v>0</v>
      </c>
      <c r="W14" s="37">
        <v>0</v>
      </c>
      <c r="X14" s="37">
        <v>7</v>
      </c>
      <c r="Y14" s="37">
        <v>5</v>
      </c>
      <c r="Z14" s="37">
        <v>1</v>
      </c>
    </row>
    <row r="15" spans="1:26" s="5" customFormat="1" ht="12" customHeight="1">
      <c r="A15" s="41" t="s">
        <v>176</v>
      </c>
      <c r="B15" s="37">
        <f t="shared" si="3"/>
        <v>47</v>
      </c>
      <c r="C15" s="37">
        <v>0</v>
      </c>
      <c r="D15" s="37">
        <v>6</v>
      </c>
      <c r="E15" s="37">
        <v>11</v>
      </c>
      <c r="F15" s="37">
        <v>0</v>
      </c>
      <c r="G15" s="37">
        <v>5</v>
      </c>
      <c r="H15" s="37">
        <v>1</v>
      </c>
      <c r="I15" s="37">
        <v>3</v>
      </c>
      <c r="J15" s="37">
        <v>0</v>
      </c>
      <c r="K15" s="37">
        <v>1</v>
      </c>
      <c r="L15" s="37">
        <v>0</v>
      </c>
      <c r="M15" s="37">
        <v>0</v>
      </c>
      <c r="N15" s="37">
        <v>0</v>
      </c>
      <c r="O15" s="37">
        <v>1</v>
      </c>
      <c r="P15" s="37">
        <v>4</v>
      </c>
      <c r="Q15" s="37">
        <v>1</v>
      </c>
      <c r="R15" s="37">
        <v>0</v>
      </c>
      <c r="S15" s="37">
        <v>2</v>
      </c>
      <c r="T15" s="37">
        <v>0</v>
      </c>
      <c r="U15" s="37">
        <v>10</v>
      </c>
      <c r="V15" s="37">
        <v>1</v>
      </c>
      <c r="W15" s="37">
        <v>1</v>
      </c>
      <c r="X15" s="37">
        <v>0</v>
      </c>
      <c r="Y15" s="37">
        <v>0</v>
      </c>
      <c r="Z15" s="37">
        <v>0</v>
      </c>
    </row>
    <row r="16" spans="1:26" s="5" customFormat="1" ht="12" customHeight="1">
      <c r="A16" s="41" t="s">
        <v>397</v>
      </c>
      <c r="B16" s="37">
        <f t="shared" si="3"/>
        <v>55</v>
      </c>
      <c r="C16" s="37">
        <v>0</v>
      </c>
      <c r="D16" s="37">
        <v>0</v>
      </c>
      <c r="E16" s="37">
        <v>2</v>
      </c>
      <c r="F16" s="37">
        <v>1</v>
      </c>
      <c r="G16" s="37">
        <v>16</v>
      </c>
      <c r="H16" s="37">
        <v>0</v>
      </c>
      <c r="I16" s="37">
        <v>0</v>
      </c>
      <c r="J16" s="37">
        <v>2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4</v>
      </c>
      <c r="Q16" s="37">
        <v>4</v>
      </c>
      <c r="R16" s="37">
        <v>0</v>
      </c>
      <c r="S16" s="37">
        <v>1</v>
      </c>
      <c r="T16" s="37">
        <v>0</v>
      </c>
      <c r="U16" s="37">
        <v>16</v>
      </c>
      <c r="V16" s="37">
        <v>2</v>
      </c>
      <c r="W16" s="37">
        <v>1</v>
      </c>
      <c r="X16" s="37">
        <v>4</v>
      </c>
      <c r="Y16" s="37">
        <v>0</v>
      </c>
      <c r="Z16" s="37">
        <v>2</v>
      </c>
    </row>
    <row r="17" spans="1:26" s="5" customFormat="1" ht="12" customHeight="1">
      <c r="A17" s="41" t="s">
        <v>398</v>
      </c>
      <c r="B17" s="37">
        <f t="shared" si="3"/>
        <v>157</v>
      </c>
      <c r="C17" s="37">
        <v>3</v>
      </c>
      <c r="D17" s="37">
        <v>38</v>
      </c>
      <c r="E17" s="37">
        <v>2</v>
      </c>
      <c r="F17" s="37">
        <v>5</v>
      </c>
      <c r="G17" s="37">
        <v>31</v>
      </c>
      <c r="H17" s="37">
        <v>3</v>
      </c>
      <c r="I17" s="37">
        <v>12</v>
      </c>
      <c r="J17" s="37">
        <v>1</v>
      </c>
      <c r="K17" s="37">
        <v>2</v>
      </c>
      <c r="L17" s="37">
        <v>0</v>
      </c>
      <c r="M17" s="37">
        <v>0</v>
      </c>
      <c r="N17" s="37">
        <v>0</v>
      </c>
      <c r="O17" s="37">
        <v>2</v>
      </c>
      <c r="P17" s="37">
        <v>7</v>
      </c>
      <c r="Q17" s="37">
        <v>2</v>
      </c>
      <c r="R17" s="37">
        <v>5</v>
      </c>
      <c r="S17" s="37">
        <v>11</v>
      </c>
      <c r="T17" s="37">
        <v>2</v>
      </c>
      <c r="U17" s="37">
        <v>11</v>
      </c>
      <c r="V17" s="37">
        <v>1</v>
      </c>
      <c r="W17" s="37">
        <v>5</v>
      </c>
      <c r="X17" s="37">
        <v>9</v>
      </c>
      <c r="Y17" s="37">
        <v>1</v>
      </c>
      <c r="Z17" s="37">
        <v>4</v>
      </c>
    </row>
    <row r="18" spans="1:26" s="5" customFormat="1" ht="12" customHeight="1">
      <c r="A18" s="41" t="s">
        <v>399</v>
      </c>
      <c r="B18" s="37">
        <f t="shared" si="3"/>
        <v>63</v>
      </c>
      <c r="C18" s="37">
        <v>0</v>
      </c>
      <c r="D18" s="37">
        <v>12</v>
      </c>
      <c r="E18" s="37">
        <v>1</v>
      </c>
      <c r="F18" s="37">
        <v>1</v>
      </c>
      <c r="G18" s="37">
        <v>11</v>
      </c>
      <c r="H18" s="37">
        <v>2</v>
      </c>
      <c r="I18" s="37">
        <v>1</v>
      </c>
      <c r="J18" s="37">
        <v>2</v>
      </c>
      <c r="K18" s="37">
        <v>2</v>
      </c>
      <c r="L18" s="37">
        <v>0</v>
      </c>
      <c r="M18" s="37">
        <v>0</v>
      </c>
      <c r="N18" s="37">
        <v>0</v>
      </c>
      <c r="O18" s="37">
        <v>1</v>
      </c>
      <c r="P18" s="37">
        <v>6</v>
      </c>
      <c r="Q18" s="37">
        <v>4</v>
      </c>
      <c r="R18" s="37">
        <v>1</v>
      </c>
      <c r="S18" s="37">
        <v>4</v>
      </c>
      <c r="T18" s="37">
        <v>1</v>
      </c>
      <c r="U18" s="37">
        <v>5</v>
      </c>
      <c r="V18" s="37">
        <v>2</v>
      </c>
      <c r="W18" s="37">
        <v>0</v>
      </c>
      <c r="X18" s="37">
        <v>5</v>
      </c>
      <c r="Y18" s="37">
        <v>0</v>
      </c>
      <c r="Z18" s="37">
        <v>2</v>
      </c>
    </row>
    <row r="19" spans="1:26" s="5" customFormat="1" ht="12" customHeight="1">
      <c r="A19" s="41" t="s">
        <v>400</v>
      </c>
      <c r="B19" s="37">
        <f t="shared" si="3"/>
        <v>176</v>
      </c>
      <c r="C19" s="37">
        <v>1</v>
      </c>
      <c r="D19" s="37">
        <v>16</v>
      </c>
      <c r="E19" s="37">
        <v>2</v>
      </c>
      <c r="F19" s="37">
        <v>1</v>
      </c>
      <c r="G19" s="37">
        <v>18</v>
      </c>
      <c r="H19" s="37">
        <v>5</v>
      </c>
      <c r="I19" s="37">
        <v>8</v>
      </c>
      <c r="J19" s="37">
        <v>5</v>
      </c>
      <c r="K19" s="37">
        <v>11</v>
      </c>
      <c r="L19" s="37">
        <v>10</v>
      </c>
      <c r="M19" s="37">
        <v>1</v>
      </c>
      <c r="N19" s="37">
        <v>2</v>
      </c>
      <c r="O19" s="37">
        <v>3</v>
      </c>
      <c r="P19" s="37">
        <v>10</v>
      </c>
      <c r="Q19" s="37">
        <v>8</v>
      </c>
      <c r="R19" s="37">
        <v>8</v>
      </c>
      <c r="S19" s="37">
        <v>16</v>
      </c>
      <c r="T19" s="37">
        <v>18</v>
      </c>
      <c r="U19" s="37">
        <v>5</v>
      </c>
      <c r="V19" s="37">
        <v>2</v>
      </c>
      <c r="W19" s="37">
        <v>12</v>
      </c>
      <c r="X19" s="37">
        <v>8</v>
      </c>
      <c r="Y19" s="37">
        <v>1</v>
      </c>
      <c r="Z19" s="37">
        <v>5</v>
      </c>
    </row>
    <row r="20" spans="1:26" s="5" customFormat="1" ht="12" customHeight="1">
      <c r="A20" s="41" t="s">
        <v>401</v>
      </c>
      <c r="B20" s="37">
        <f t="shared" si="3"/>
        <v>123</v>
      </c>
      <c r="C20" s="37">
        <v>1</v>
      </c>
      <c r="D20" s="37">
        <v>4</v>
      </c>
      <c r="E20" s="37">
        <v>1</v>
      </c>
      <c r="F20" s="37">
        <v>0</v>
      </c>
      <c r="G20" s="37">
        <v>24</v>
      </c>
      <c r="H20" s="37">
        <v>0</v>
      </c>
      <c r="I20" s="37">
        <v>9</v>
      </c>
      <c r="J20" s="37">
        <v>3</v>
      </c>
      <c r="K20" s="37">
        <v>0</v>
      </c>
      <c r="L20" s="37">
        <v>5</v>
      </c>
      <c r="M20" s="37">
        <v>1</v>
      </c>
      <c r="N20" s="37">
        <v>0</v>
      </c>
      <c r="O20" s="37">
        <v>1</v>
      </c>
      <c r="P20" s="37">
        <v>3</v>
      </c>
      <c r="Q20" s="37">
        <v>13</v>
      </c>
      <c r="R20" s="37">
        <v>3</v>
      </c>
      <c r="S20" s="37">
        <v>15</v>
      </c>
      <c r="T20" s="37">
        <v>9</v>
      </c>
      <c r="U20" s="37">
        <v>4</v>
      </c>
      <c r="V20" s="37">
        <v>1</v>
      </c>
      <c r="W20" s="37">
        <v>11</v>
      </c>
      <c r="X20" s="37">
        <v>5</v>
      </c>
      <c r="Y20" s="37">
        <v>3</v>
      </c>
      <c r="Z20" s="37">
        <v>7</v>
      </c>
    </row>
    <row r="21" spans="1:26" s="5" customFormat="1" ht="15" customHeight="1">
      <c r="A21" s="41" t="s">
        <v>177</v>
      </c>
      <c r="B21" s="37">
        <f t="shared" si="3"/>
        <v>4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1</v>
      </c>
      <c r="J21" s="37">
        <v>0</v>
      </c>
      <c r="K21" s="37">
        <v>1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2</v>
      </c>
      <c r="T21" s="37">
        <v>0</v>
      </c>
      <c r="U21" s="37">
        <v>0</v>
      </c>
      <c r="V21" s="37">
        <v>0</v>
      </c>
      <c r="W21" s="37">
        <v>0</v>
      </c>
      <c r="X21" s="37">
        <v>0</v>
      </c>
      <c r="Y21" s="37">
        <v>0</v>
      </c>
      <c r="Z21" s="37">
        <v>0</v>
      </c>
    </row>
    <row r="22" spans="1:26" s="5" customFormat="1" ht="12" customHeight="1">
      <c r="A22" s="41" t="s">
        <v>178</v>
      </c>
      <c r="B22" s="37">
        <f t="shared" si="3"/>
        <v>165</v>
      </c>
      <c r="C22" s="37">
        <v>0</v>
      </c>
      <c r="D22" s="37">
        <v>25</v>
      </c>
      <c r="E22" s="37">
        <v>0</v>
      </c>
      <c r="F22" s="37">
        <v>0</v>
      </c>
      <c r="G22" s="37">
        <v>56</v>
      </c>
      <c r="H22" s="37">
        <v>1</v>
      </c>
      <c r="I22" s="37">
        <v>8</v>
      </c>
      <c r="J22" s="37">
        <v>1</v>
      </c>
      <c r="K22" s="37">
        <v>1</v>
      </c>
      <c r="L22" s="37">
        <v>0</v>
      </c>
      <c r="M22" s="37">
        <v>1</v>
      </c>
      <c r="N22" s="37">
        <v>0</v>
      </c>
      <c r="O22" s="37">
        <v>3</v>
      </c>
      <c r="P22" s="37">
        <v>8</v>
      </c>
      <c r="Q22" s="37">
        <v>3</v>
      </c>
      <c r="R22" s="37">
        <v>3</v>
      </c>
      <c r="S22" s="37">
        <v>11</v>
      </c>
      <c r="T22" s="37">
        <v>0</v>
      </c>
      <c r="U22" s="37">
        <v>11</v>
      </c>
      <c r="V22" s="37">
        <v>4</v>
      </c>
      <c r="W22" s="37">
        <v>8</v>
      </c>
      <c r="X22" s="37">
        <v>13</v>
      </c>
      <c r="Y22" s="37">
        <v>1</v>
      </c>
      <c r="Z22" s="37">
        <v>7</v>
      </c>
    </row>
    <row r="23" spans="1:26" s="5" customFormat="1" ht="12" customHeight="1">
      <c r="A23" s="41" t="s">
        <v>402</v>
      </c>
      <c r="B23" s="37">
        <f t="shared" si="3"/>
        <v>289</v>
      </c>
      <c r="C23" s="37">
        <v>0</v>
      </c>
      <c r="D23" s="37">
        <v>32</v>
      </c>
      <c r="E23" s="37">
        <v>4</v>
      </c>
      <c r="F23" s="37">
        <v>1</v>
      </c>
      <c r="G23" s="37">
        <v>84</v>
      </c>
      <c r="H23" s="37">
        <v>3</v>
      </c>
      <c r="I23" s="37">
        <v>8</v>
      </c>
      <c r="J23" s="37">
        <v>7</v>
      </c>
      <c r="K23" s="37">
        <v>2</v>
      </c>
      <c r="L23" s="37">
        <v>0</v>
      </c>
      <c r="M23" s="37">
        <v>1</v>
      </c>
      <c r="N23" s="37">
        <v>0</v>
      </c>
      <c r="O23" s="37">
        <v>1</v>
      </c>
      <c r="P23" s="37">
        <v>26</v>
      </c>
      <c r="Q23" s="37">
        <v>21</v>
      </c>
      <c r="R23" s="37">
        <v>11</v>
      </c>
      <c r="S23" s="37">
        <v>10</v>
      </c>
      <c r="T23" s="37">
        <v>2</v>
      </c>
      <c r="U23" s="37">
        <v>23</v>
      </c>
      <c r="V23" s="37">
        <v>9</v>
      </c>
      <c r="W23" s="37">
        <v>20</v>
      </c>
      <c r="X23" s="37">
        <v>14</v>
      </c>
      <c r="Y23" s="37">
        <v>4</v>
      </c>
      <c r="Z23" s="37">
        <v>6</v>
      </c>
    </row>
    <row r="24" spans="1:26" s="5" customFormat="1" ht="12" customHeight="1">
      <c r="A24" s="41" t="s">
        <v>403</v>
      </c>
      <c r="B24" s="37">
        <f t="shared" si="3"/>
        <v>277</v>
      </c>
      <c r="C24" s="37">
        <v>2</v>
      </c>
      <c r="D24" s="37">
        <v>12</v>
      </c>
      <c r="E24" s="37">
        <v>3</v>
      </c>
      <c r="F24" s="37">
        <v>9</v>
      </c>
      <c r="G24" s="37">
        <v>39</v>
      </c>
      <c r="H24" s="37">
        <v>10</v>
      </c>
      <c r="I24" s="37">
        <v>17</v>
      </c>
      <c r="J24" s="37">
        <v>12</v>
      </c>
      <c r="K24" s="37">
        <v>1</v>
      </c>
      <c r="L24" s="37">
        <v>0</v>
      </c>
      <c r="M24" s="37">
        <v>2</v>
      </c>
      <c r="N24" s="37">
        <v>1</v>
      </c>
      <c r="O24" s="37">
        <v>1</v>
      </c>
      <c r="P24" s="37">
        <v>6</v>
      </c>
      <c r="Q24" s="37">
        <v>15</v>
      </c>
      <c r="R24" s="37">
        <v>8</v>
      </c>
      <c r="S24" s="37">
        <v>16</v>
      </c>
      <c r="T24" s="37">
        <v>24</v>
      </c>
      <c r="U24" s="37">
        <v>44</v>
      </c>
      <c r="V24" s="37">
        <v>5</v>
      </c>
      <c r="W24" s="37">
        <v>17</v>
      </c>
      <c r="X24" s="37">
        <v>19</v>
      </c>
      <c r="Y24" s="37">
        <v>2</v>
      </c>
      <c r="Z24" s="37">
        <v>12</v>
      </c>
    </row>
    <row r="25" spans="1:26" s="5" customFormat="1" ht="12" customHeight="1">
      <c r="A25" s="41" t="s">
        <v>404</v>
      </c>
      <c r="B25" s="37">
        <f t="shared" si="3"/>
        <v>343</v>
      </c>
      <c r="C25" s="37">
        <v>2</v>
      </c>
      <c r="D25" s="37">
        <v>20</v>
      </c>
      <c r="E25" s="37">
        <v>3</v>
      </c>
      <c r="F25" s="37">
        <v>3</v>
      </c>
      <c r="G25" s="37">
        <v>52</v>
      </c>
      <c r="H25" s="37">
        <v>13</v>
      </c>
      <c r="I25" s="37">
        <v>9</v>
      </c>
      <c r="J25" s="37">
        <v>5</v>
      </c>
      <c r="K25" s="37">
        <v>5</v>
      </c>
      <c r="L25" s="37">
        <v>1</v>
      </c>
      <c r="M25" s="37">
        <v>6</v>
      </c>
      <c r="N25" s="37">
        <v>2</v>
      </c>
      <c r="O25" s="37">
        <v>1</v>
      </c>
      <c r="P25" s="37">
        <v>11</v>
      </c>
      <c r="Q25" s="37">
        <v>11</v>
      </c>
      <c r="R25" s="37">
        <v>8</v>
      </c>
      <c r="S25" s="37">
        <v>16</v>
      </c>
      <c r="T25" s="37">
        <v>8</v>
      </c>
      <c r="U25" s="37">
        <v>103</v>
      </c>
      <c r="V25" s="37">
        <v>5</v>
      </c>
      <c r="W25" s="37">
        <v>25</v>
      </c>
      <c r="X25" s="37">
        <v>15</v>
      </c>
      <c r="Y25" s="37">
        <v>6</v>
      </c>
      <c r="Z25" s="37">
        <v>13</v>
      </c>
    </row>
    <row r="26" spans="1:26" s="5" customFormat="1" ht="12" customHeight="1">
      <c r="A26" s="41" t="s">
        <v>405</v>
      </c>
      <c r="B26" s="37">
        <f t="shared" si="3"/>
        <v>769</v>
      </c>
      <c r="C26" s="37">
        <v>12</v>
      </c>
      <c r="D26" s="37">
        <v>42</v>
      </c>
      <c r="E26" s="37">
        <v>13</v>
      </c>
      <c r="F26" s="37">
        <v>9</v>
      </c>
      <c r="G26" s="37">
        <v>275</v>
      </c>
      <c r="H26" s="37">
        <v>30</v>
      </c>
      <c r="I26" s="37">
        <v>26</v>
      </c>
      <c r="J26" s="37">
        <v>13</v>
      </c>
      <c r="K26" s="37">
        <v>3</v>
      </c>
      <c r="L26" s="37">
        <v>0</v>
      </c>
      <c r="M26" s="37">
        <v>2</v>
      </c>
      <c r="N26" s="37">
        <v>3</v>
      </c>
      <c r="O26" s="37">
        <v>2</v>
      </c>
      <c r="P26" s="37">
        <v>30</v>
      </c>
      <c r="Q26" s="37">
        <v>18</v>
      </c>
      <c r="R26" s="37">
        <v>11</v>
      </c>
      <c r="S26" s="37">
        <v>27</v>
      </c>
      <c r="T26" s="37">
        <v>10</v>
      </c>
      <c r="U26" s="37">
        <v>128</v>
      </c>
      <c r="V26" s="37">
        <v>9</v>
      </c>
      <c r="W26" s="37">
        <v>31</v>
      </c>
      <c r="X26" s="37">
        <v>49</v>
      </c>
      <c r="Y26" s="37">
        <v>9</v>
      </c>
      <c r="Z26" s="37">
        <v>17</v>
      </c>
    </row>
    <row r="27" spans="1:26" s="5" customFormat="1" ht="12" customHeight="1">
      <c r="A27" s="41" t="s">
        <v>406</v>
      </c>
      <c r="B27" s="37">
        <f t="shared" si="3"/>
        <v>538</v>
      </c>
      <c r="C27" s="37">
        <v>2</v>
      </c>
      <c r="D27" s="37">
        <v>21</v>
      </c>
      <c r="E27" s="37">
        <v>5</v>
      </c>
      <c r="F27" s="37">
        <v>8</v>
      </c>
      <c r="G27" s="37">
        <v>141</v>
      </c>
      <c r="H27" s="37">
        <v>23</v>
      </c>
      <c r="I27" s="37">
        <v>25</v>
      </c>
      <c r="J27" s="37">
        <v>22</v>
      </c>
      <c r="K27" s="37">
        <v>5</v>
      </c>
      <c r="L27" s="37">
        <v>1</v>
      </c>
      <c r="M27" s="37">
        <v>7</v>
      </c>
      <c r="N27" s="37">
        <v>0</v>
      </c>
      <c r="O27" s="37">
        <v>2</v>
      </c>
      <c r="P27" s="37">
        <v>29</v>
      </c>
      <c r="Q27" s="37">
        <v>17</v>
      </c>
      <c r="R27" s="37">
        <v>5</v>
      </c>
      <c r="S27" s="37">
        <v>25</v>
      </c>
      <c r="T27" s="37">
        <v>4</v>
      </c>
      <c r="U27" s="37">
        <v>99</v>
      </c>
      <c r="V27" s="37">
        <v>9</v>
      </c>
      <c r="W27" s="37">
        <v>32</v>
      </c>
      <c r="X27" s="37">
        <v>22</v>
      </c>
      <c r="Y27" s="37">
        <v>10</v>
      </c>
      <c r="Z27" s="37">
        <v>24</v>
      </c>
    </row>
    <row r="28" spans="1:26" s="5" customFormat="1" ht="12" customHeight="1">
      <c r="A28" s="41" t="s">
        <v>407</v>
      </c>
      <c r="B28" s="37">
        <f t="shared" si="3"/>
        <v>168</v>
      </c>
      <c r="C28" s="37">
        <v>2</v>
      </c>
      <c r="D28" s="37">
        <v>9</v>
      </c>
      <c r="E28" s="37">
        <v>2</v>
      </c>
      <c r="F28" s="37">
        <v>0</v>
      </c>
      <c r="G28" s="37">
        <v>21</v>
      </c>
      <c r="H28" s="37">
        <v>6</v>
      </c>
      <c r="I28" s="37">
        <v>6</v>
      </c>
      <c r="J28" s="37">
        <v>14</v>
      </c>
      <c r="K28" s="37">
        <v>1</v>
      </c>
      <c r="L28" s="37">
        <v>1</v>
      </c>
      <c r="M28" s="37">
        <v>0</v>
      </c>
      <c r="N28" s="37">
        <v>0</v>
      </c>
      <c r="O28" s="37">
        <v>3</v>
      </c>
      <c r="P28" s="37">
        <v>14</v>
      </c>
      <c r="Q28" s="37">
        <v>6</v>
      </c>
      <c r="R28" s="37">
        <v>7</v>
      </c>
      <c r="S28" s="37">
        <v>8</v>
      </c>
      <c r="T28" s="37">
        <v>5</v>
      </c>
      <c r="U28" s="37">
        <v>17</v>
      </c>
      <c r="V28" s="37">
        <v>5</v>
      </c>
      <c r="W28" s="37">
        <v>15</v>
      </c>
      <c r="X28" s="37">
        <v>13</v>
      </c>
      <c r="Y28" s="37">
        <v>5</v>
      </c>
      <c r="Z28" s="37">
        <v>8</v>
      </c>
    </row>
    <row r="29" spans="1:26" s="5" customFormat="1" ht="12" customHeight="1">
      <c r="A29" s="41" t="s">
        <v>408</v>
      </c>
      <c r="B29" s="37">
        <f t="shared" si="3"/>
        <v>735</v>
      </c>
      <c r="C29" s="37">
        <v>1</v>
      </c>
      <c r="D29" s="37">
        <v>46</v>
      </c>
      <c r="E29" s="37">
        <v>3</v>
      </c>
      <c r="F29" s="37">
        <v>2</v>
      </c>
      <c r="G29" s="37">
        <v>112</v>
      </c>
      <c r="H29" s="37">
        <v>6</v>
      </c>
      <c r="I29" s="37">
        <v>21</v>
      </c>
      <c r="J29" s="37">
        <v>42</v>
      </c>
      <c r="K29" s="37">
        <v>5</v>
      </c>
      <c r="L29" s="37">
        <v>8</v>
      </c>
      <c r="M29" s="37">
        <v>0</v>
      </c>
      <c r="N29" s="37">
        <v>0</v>
      </c>
      <c r="O29" s="37">
        <v>6</v>
      </c>
      <c r="P29" s="37">
        <v>21</v>
      </c>
      <c r="Q29" s="37">
        <v>28</v>
      </c>
      <c r="R29" s="37">
        <v>42</v>
      </c>
      <c r="S29" s="37">
        <v>58</v>
      </c>
      <c r="T29" s="37">
        <v>50</v>
      </c>
      <c r="U29" s="37">
        <v>54</v>
      </c>
      <c r="V29" s="37">
        <v>20</v>
      </c>
      <c r="W29" s="37">
        <v>59</v>
      </c>
      <c r="X29" s="37">
        <v>84</v>
      </c>
      <c r="Y29" s="37">
        <v>30</v>
      </c>
      <c r="Z29" s="37">
        <v>37</v>
      </c>
    </row>
    <row r="30" spans="1:26" s="5" customFormat="1" ht="12" customHeight="1">
      <c r="A30" s="41" t="s">
        <v>409</v>
      </c>
      <c r="B30" s="37">
        <f t="shared" si="3"/>
        <v>283</v>
      </c>
      <c r="C30" s="37">
        <v>4</v>
      </c>
      <c r="D30" s="37">
        <v>15</v>
      </c>
      <c r="E30" s="37">
        <v>3</v>
      </c>
      <c r="F30" s="37">
        <v>4</v>
      </c>
      <c r="G30" s="37">
        <v>44</v>
      </c>
      <c r="H30" s="37">
        <v>6</v>
      </c>
      <c r="I30" s="37">
        <v>6</v>
      </c>
      <c r="J30" s="37">
        <v>21</v>
      </c>
      <c r="K30" s="37">
        <v>1</v>
      </c>
      <c r="L30" s="37">
        <v>0</v>
      </c>
      <c r="M30" s="37">
        <v>5</v>
      </c>
      <c r="N30" s="37">
        <v>0</v>
      </c>
      <c r="O30" s="37">
        <v>13</v>
      </c>
      <c r="P30" s="37">
        <v>19</v>
      </c>
      <c r="Q30" s="37">
        <v>14</v>
      </c>
      <c r="R30" s="37">
        <v>17</v>
      </c>
      <c r="S30" s="37">
        <v>16</v>
      </c>
      <c r="T30" s="37">
        <v>3</v>
      </c>
      <c r="U30" s="37">
        <v>38</v>
      </c>
      <c r="V30" s="37">
        <v>7</v>
      </c>
      <c r="W30" s="37">
        <v>15</v>
      </c>
      <c r="X30" s="37">
        <v>19</v>
      </c>
      <c r="Y30" s="37">
        <v>4</v>
      </c>
      <c r="Z30" s="37">
        <v>9</v>
      </c>
    </row>
    <row r="31" spans="1:26" s="5" customFormat="1" ht="12" customHeight="1">
      <c r="A31" s="41" t="s">
        <v>410</v>
      </c>
      <c r="B31" s="37">
        <f t="shared" si="3"/>
        <v>444</v>
      </c>
      <c r="C31" s="37">
        <v>5</v>
      </c>
      <c r="D31" s="37">
        <v>15</v>
      </c>
      <c r="E31" s="37">
        <v>12</v>
      </c>
      <c r="F31" s="37">
        <v>3</v>
      </c>
      <c r="G31" s="37">
        <v>127</v>
      </c>
      <c r="H31" s="37">
        <v>12</v>
      </c>
      <c r="I31" s="37">
        <v>24</v>
      </c>
      <c r="J31" s="37">
        <v>28</v>
      </c>
      <c r="K31" s="37">
        <v>2</v>
      </c>
      <c r="L31" s="37">
        <v>1</v>
      </c>
      <c r="M31" s="37">
        <v>1</v>
      </c>
      <c r="N31" s="37">
        <v>0</v>
      </c>
      <c r="O31" s="37">
        <v>6</v>
      </c>
      <c r="P31" s="37">
        <v>20</v>
      </c>
      <c r="Q31" s="37">
        <v>15</v>
      </c>
      <c r="R31" s="37">
        <v>6</v>
      </c>
      <c r="S31" s="37">
        <v>30</v>
      </c>
      <c r="T31" s="37">
        <v>3</v>
      </c>
      <c r="U31" s="37">
        <v>61</v>
      </c>
      <c r="V31" s="37">
        <v>7</v>
      </c>
      <c r="W31" s="37">
        <v>23</v>
      </c>
      <c r="X31" s="37">
        <v>28</v>
      </c>
      <c r="Y31" s="37">
        <v>4</v>
      </c>
      <c r="Z31" s="37">
        <v>11</v>
      </c>
    </row>
    <row r="32" spans="1:26" s="5" customFormat="1" ht="12" customHeight="1">
      <c r="A32" s="41" t="s">
        <v>411</v>
      </c>
      <c r="B32" s="37">
        <f t="shared" si="3"/>
        <v>96</v>
      </c>
      <c r="C32" s="37">
        <v>6</v>
      </c>
      <c r="D32" s="37">
        <v>4</v>
      </c>
      <c r="E32" s="37">
        <v>0</v>
      </c>
      <c r="F32" s="37">
        <v>1</v>
      </c>
      <c r="G32" s="37">
        <v>20</v>
      </c>
      <c r="H32" s="37">
        <v>0</v>
      </c>
      <c r="I32" s="37">
        <v>3</v>
      </c>
      <c r="J32" s="37">
        <v>7</v>
      </c>
      <c r="K32" s="37">
        <v>2</v>
      </c>
      <c r="L32" s="37">
        <v>0</v>
      </c>
      <c r="M32" s="37">
        <v>0</v>
      </c>
      <c r="N32" s="37">
        <v>0</v>
      </c>
      <c r="O32" s="37">
        <v>0</v>
      </c>
      <c r="P32" s="37">
        <v>5</v>
      </c>
      <c r="Q32" s="37">
        <v>3</v>
      </c>
      <c r="R32" s="37">
        <v>1</v>
      </c>
      <c r="S32" s="37">
        <v>4</v>
      </c>
      <c r="T32" s="37">
        <v>3</v>
      </c>
      <c r="U32" s="37">
        <v>12</v>
      </c>
      <c r="V32" s="37">
        <v>5</v>
      </c>
      <c r="W32" s="37">
        <v>1</v>
      </c>
      <c r="X32" s="37">
        <v>10</v>
      </c>
      <c r="Y32" s="37">
        <v>3</v>
      </c>
      <c r="Z32" s="37">
        <v>6</v>
      </c>
    </row>
    <row r="33" spans="1:26" s="5" customFormat="1" ht="12" customHeight="1">
      <c r="A33" s="41" t="s">
        <v>412</v>
      </c>
      <c r="B33" s="37">
        <f t="shared" si="3"/>
        <v>107</v>
      </c>
      <c r="C33" s="37">
        <v>0</v>
      </c>
      <c r="D33" s="37">
        <v>13</v>
      </c>
      <c r="E33" s="37">
        <v>2</v>
      </c>
      <c r="F33" s="37">
        <v>2</v>
      </c>
      <c r="G33" s="37">
        <v>32</v>
      </c>
      <c r="H33" s="37">
        <v>2</v>
      </c>
      <c r="I33" s="37">
        <v>4</v>
      </c>
      <c r="J33" s="37">
        <v>4</v>
      </c>
      <c r="K33" s="37">
        <v>0</v>
      </c>
      <c r="L33" s="37">
        <v>1</v>
      </c>
      <c r="M33" s="37">
        <v>0</v>
      </c>
      <c r="N33" s="37">
        <v>0</v>
      </c>
      <c r="O33" s="37">
        <v>0</v>
      </c>
      <c r="P33" s="37">
        <v>7</v>
      </c>
      <c r="Q33" s="37">
        <v>4</v>
      </c>
      <c r="R33" s="37">
        <v>1</v>
      </c>
      <c r="S33" s="37">
        <v>11</v>
      </c>
      <c r="T33" s="37">
        <v>2</v>
      </c>
      <c r="U33" s="37">
        <v>4</v>
      </c>
      <c r="V33" s="37">
        <v>2</v>
      </c>
      <c r="W33" s="37">
        <v>5</v>
      </c>
      <c r="X33" s="37">
        <v>3</v>
      </c>
      <c r="Y33" s="37">
        <v>6</v>
      </c>
      <c r="Z33" s="37">
        <v>2</v>
      </c>
    </row>
    <row r="34" spans="1:26" s="5" customFormat="1" ht="17.25" customHeight="1">
      <c r="A34" s="41" t="s">
        <v>413</v>
      </c>
      <c r="B34" s="37">
        <f t="shared" si="3"/>
        <v>34</v>
      </c>
      <c r="C34" s="37">
        <v>0</v>
      </c>
      <c r="D34" s="37">
        <v>0</v>
      </c>
      <c r="E34" s="37">
        <v>0</v>
      </c>
      <c r="F34" s="37">
        <v>0</v>
      </c>
      <c r="G34" s="37">
        <v>1</v>
      </c>
      <c r="H34" s="37">
        <v>1</v>
      </c>
      <c r="I34" s="37">
        <v>1</v>
      </c>
      <c r="J34" s="37">
        <v>4</v>
      </c>
      <c r="K34" s="37">
        <v>0</v>
      </c>
      <c r="L34" s="37">
        <v>0</v>
      </c>
      <c r="M34" s="37">
        <v>0</v>
      </c>
      <c r="N34" s="37">
        <v>0</v>
      </c>
      <c r="O34" s="37">
        <v>8</v>
      </c>
      <c r="P34" s="37">
        <v>0</v>
      </c>
      <c r="Q34" s="37">
        <v>0</v>
      </c>
      <c r="R34" s="37">
        <v>0</v>
      </c>
      <c r="S34" s="37">
        <v>8</v>
      </c>
      <c r="T34" s="37">
        <v>1</v>
      </c>
      <c r="U34" s="37">
        <v>2</v>
      </c>
      <c r="V34" s="37">
        <v>0</v>
      </c>
      <c r="W34" s="37">
        <v>4</v>
      </c>
      <c r="X34" s="37">
        <v>3</v>
      </c>
      <c r="Y34" s="37">
        <v>1</v>
      </c>
      <c r="Z34" s="37">
        <v>0</v>
      </c>
    </row>
    <row r="35" spans="1:26" s="5" customFormat="1" ht="12" customHeight="1">
      <c r="A35" s="41" t="s">
        <v>414</v>
      </c>
      <c r="B35" s="37">
        <f t="shared" si="3"/>
        <v>325</v>
      </c>
      <c r="C35" s="37">
        <v>2</v>
      </c>
      <c r="D35" s="37">
        <v>6</v>
      </c>
      <c r="E35" s="37">
        <v>3</v>
      </c>
      <c r="F35" s="37">
        <v>10</v>
      </c>
      <c r="G35" s="37">
        <v>17</v>
      </c>
      <c r="H35" s="37">
        <v>22</v>
      </c>
      <c r="I35" s="37">
        <v>19</v>
      </c>
      <c r="J35" s="37">
        <v>20</v>
      </c>
      <c r="K35" s="37">
        <v>0</v>
      </c>
      <c r="L35" s="37">
        <v>0</v>
      </c>
      <c r="M35" s="37">
        <v>3</v>
      </c>
      <c r="N35" s="37">
        <v>0</v>
      </c>
      <c r="O35" s="37">
        <v>12</v>
      </c>
      <c r="P35" s="37">
        <v>13</v>
      </c>
      <c r="Q35" s="37">
        <v>19</v>
      </c>
      <c r="R35" s="37">
        <v>7</v>
      </c>
      <c r="S35" s="37">
        <v>58</v>
      </c>
      <c r="T35" s="37">
        <v>3</v>
      </c>
      <c r="U35" s="37">
        <v>53</v>
      </c>
      <c r="V35" s="37">
        <v>1</v>
      </c>
      <c r="W35" s="37">
        <v>21</v>
      </c>
      <c r="X35" s="37">
        <v>19</v>
      </c>
      <c r="Y35" s="37">
        <v>10</v>
      </c>
      <c r="Z35" s="37">
        <v>7</v>
      </c>
    </row>
    <row r="36" spans="1:26" s="5" customFormat="1" ht="12" customHeight="1">
      <c r="A36" s="41" t="s">
        <v>179</v>
      </c>
      <c r="B36" s="37">
        <f t="shared" si="3"/>
        <v>601</v>
      </c>
      <c r="C36" s="37">
        <v>0</v>
      </c>
      <c r="D36" s="37">
        <v>9</v>
      </c>
      <c r="E36" s="37">
        <v>7</v>
      </c>
      <c r="F36" s="37">
        <v>2</v>
      </c>
      <c r="G36" s="37">
        <v>30</v>
      </c>
      <c r="H36" s="37">
        <v>11</v>
      </c>
      <c r="I36" s="37">
        <v>27</v>
      </c>
      <c r="J36" s="37">
        <v>97</v>
      </c>
      <c r="K36" s="37">
        <v>11</v>
      </c>
      <c r="L36" s="37">
        <v>2</v>
      </c>
      <c r="M36" s="37">
        <v>0</v>
      </c>
      <c r="N36" s="37">
        <v>2</v>
      </c>
      <c r="O36" s="37">
        <v>3</v>
      </c>
      <c r="P36" s="37">
        <v>25</v>
      </c>
      <c r="Q36" s="37">
        <v>48</v>
      </c>
      <c r="R36" s="37">
        <v>11</v>
      </c>
      <c r="S36" s="37">
        <v>40</v>
      </c>
      <c r="T36" s="37">
        <v>16</v>
      </c>
      <c r="U36" s="37">
        <v>48</v>
      </c>
      <c r="V36" s="37">
        <v>21</v>
      </c>
      <c r="W36" s="37">
        <v>45</v>
      </c>
      <c r="X36" s="37">
        <v>54</v>
      </c>
      <c r="Y36" s="37">
        <v>20</v>
      </c>
      <c r="Z36" s="37">
        <v>72</v>
      </c>
    </row>
    <row r="37" spans="1:26" s="5" customFormat="1" ht="12" customHeight="1">
      <c r="A37" s="41" t="s">
        <v>180</v>
      </c>
      <c r="B37" s="37">
        <f t="shared" si="3"/>
        <v>854</v>
      </c>
      <c r="C37" s="37">
        <v>3</v>
      </c>
      <c r="D37" s="37">
        <v>3</v>
      </c>
      <c r="E37" s="37">
        <v>3</v>
      </c>
      <c r="F37" s="37">
        <v>0</v>
      </c>
      <c r="G37" s="37">
        <v>3</v>
      </c>
      <c r="H37" s="37">
        <v>2</v>
      </c>
      <c r="I37" s="37">
        <v>5</v>
      </c>
      <c r="J37" s="37">
        <v>73</v>
      </c>
      <c r="K37" s="37">
        <v>11</v>
      </c>
      <c r="L37" s="37">
        <v>0</v>
      </c>
      <c r="M37" s="37">
        <v>0</v>
      </c>
      <c r="N37" s="37">
        <v>7</v>
      </c>
      <c r="O37" s="37">
        <v>2</v>
      </c>
      <c r="P37" s="37">
        <v>36</v>
      </c>
      <c r="Q37" s="37">
        <v>29</v>
      </c>
      <c r="R37" s="37">
        <v>14</v>
      </c>
      <c r="S37" s="37">
        <v>74</v>
      </c>
      <c r="T37" s="37">
        <v>13</v>
      </c>
      <c r="U37" s="37">
        <v>72</v>
      </c>
      <c r="V37" s="37">
        <v>7</v>
      </c>
      <c r="W37" s="37">
        <v>205</v>
      </c>
      <c r="X37" s="37">
        <v>172</v>
      </c>
      <c r="Y37" s="37">
        <v>36</v>
      </c>
      <c r="Z37" s="37">
        <v>84</v>
      </c>
    </row>
    <row r="38" spans="1:26" s="5" customFormat="1" ht="12" customHeight="1">
      <c r="A38" s="41" t="s">
        <v>181</v>
      </c>
      <c r="B38" s="37">
        <f t="shared" si="3"/>
        <v>1056</v>
      </c>
      <c r="C38" s="37">
        <v>0</v>
      </c>
      <c r="D38" s="37">
        <v>11</v>
      </c>
      <c r="E38" s="37">
        <v>1</v>
      </c>
      <c r="F38" s="37">
        <v>7</v>
      </c>
      <c r="G38" s="37">
        <v>6</v>
      </c>
      <c r="H38" s="37">
        <v>22</v>
      </c>
      <c r="I38" s="37">
        <v>94</v>
      </c>
      <c r="J38" s="37">
        <v>283</v>
      </c>
      <c r="K38" s="37">
        <v>2</v>
      </c>
      <c r="L38" s="37">
        <v>0</v>
      </c>
      <c r="M38" s="37">
        <v>2</v>
      </c>
      <c r="N38" s="37">
        <v>0</v>
      </c>
      <c r="O38" s="37">
        <v>7</v>
      </c>
      <c r="P38" s="37">
        <v>22</v>
      </c>
      <c r="Q38" s="37">
        <v>41</v>
      </c>
      <c r="R38" s="37">
        <v>19</v>
      </c>
      <c r="S38" s="37">
        <v>97</v>
      </c>
      <c r="T38" s="37">
        <v>3</v>
      </c>
      <c r="U38" s="37">
        <v>48</v>
      </c>
      <c r="V38" s="37">
        <v>79</v>
      </c>
      <c r="W38" s="37">
        <v>91</v>
      </c>
      <c r="X38" s="37">
        <v>121</v>
      </c>
      <c r="Y38" s="37">
        <v>61</v>
      </c>
      <c r="Z38" s="37">
        <v>39</v>
      </c>
    </row>
    <row r="39" spans="1:26" s="5" customFormat="1" ht="12" customHeight="1">
      <c r="A39" s="41" t="s">
        <v>182</v>
      </c>
      <c r="B39" s="37">
        <f t="shared" si="3"/>
        <v>281</v>
      </c>
      <c r="C39" s="37">
        <v>0</v>
      </c>
      <c r="D39" s="37">
        <v>1</v>
      </c>
      <c r="E39" s="37">
        <v>1</v>
      </c>
      <c r="F39" s="37">
        <v>0</v>
      </c>
      <c r="G39" s="37">
        <v>1</v>
      </c>
      <c r="H39" s="37">
        <v>0</v>
      </c>
      <c r="I39" s="37">
        <v>3</v>
      </c>
      <c r="J39" s="37">
        <v>151</v>
      </c>
      <c r="K39" s="37">
        <v>0</v>
      </c>
      <c r="L39" s="37">
        <v>0</v>
      </c>
      <c r="M39" s="37">
        <v>1</v>
      </c>
      <c r="N39" s="37">
        <v>0</v>
      </c>
      <c r="O39" s="37">
        <v>1</v>
      </c>
      <c r="P39" s="37">
        <v>0</v>
      </c>
      <c r="Q39" s="37">
        <v>6</v>
      </c>
      <c r="R39" s="37">
        <v>1</v>
      </c>
      <c r="S39" s="37">
        <v>40</v>
      </c>
      <c r="T39" s="37">
        <v>0</v>
      </c>
      <c r="U39" s="37">
        <v>2</v>
      </c>
      <c r="V39" s="37">
        <v>2</v>
      </c>
      <c r="W39" s="37">
        <v>16</v>
      </c>
      <c r="X39" s="37">
        <v>18</v>
      </c>
      <c r="Y39" s="37">
        <v>19</v>
      </c>
      <c r="Z39" s="37">
        <v>18</v>
      </c>
    </row>
    <row r="40" spans="1:26" s="5" customFormat="1" ht="12" customHeight="1">
      <c r="A40" s="41" t="s">
        <v>183</v>
      </c>
      <c r="B40" s="37">
        <f t="shared" si="3"/>
        <v>87</v>
      </c>
      <c r="C40" s="37">
        <v>0</v>
      </c>
      <c r="D40" s="37">
        <v>1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38</v>
      </c>
      <c r="K40" s="37">
        <v>1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1</v>
      </c>
      <c r="R40" s="37">
        <v>0</v>
      </c>
      <c r="S40" s="37">
        <v>10</v>
      </c>
      <c r="T40" s="37">
        <v>2</v>
      </c>
      <c r="U40" s="37">
        <v>6</v>
      </c>
      <c r="V40" s="37">
        <v>1</v>
      </c>
      <c r="W40" s="37">
        <v>8</v>
      </c>
      <c r="X40" s="37">
        <v>12</v>
      </c>
      <c r="Y40" s="37">
        <v>1</v>
      </c>
      <c r="Z40" s="37">
        <v>6</v>
      </c>
    </row>
    <row r="41" spans="1:26" s="5" customFormat="1" ht="12" customHeight="1">
      <c r="A41" s="41" t="s">
        <v>184</v>
      </c>
      <c r="B41" s="37">
        <f t="shared" si="3"/>
        <v>67</v>
      </c>
      <c r="C41" s="37">
        <v>0</v>
      </c>
      <c r="D41" s="37">
        <v>1</v>
      </c>
      <c r="E41" s="37">
        <v>0</v>
      </c>
      <c r="F41" s="37">
        <v>0</v>
      </c>
      <c r="G41" s="37">
        <v>5</v>
      </c>
      <c r="H41" s="37">
        <v>0</v>
      </c>
      <c r="I41" s="37">
        <v>2</v>
      </c>
      <c r="J41" s="37">
        <v>12</v>
      </c>
      <c r="K41" s="37">
        <v>0</v>
      </c>
      <c r="L41" s="37">
        <v>0</v>
      </c>
      <c r="M41" s="37">
        <v>0</v>
      </c>
      <c r="N41" s="37">
        <v>0</v>
      </c>
      <c r="O41" s="37">
        <v>2</v>
      </c>
      <c r="P41" s="37">
        <v>1</v>
      </c>
      <c r="Q41" s="37">
        <v>1</v>
      </c>
      <c r="R41" s="37">
        <v>0</v>
      </c>
      <c r="S41" s="37">
        <v>4</v>
      </c>
      <c r="T41" s="37">
        <v>3</v>
      </c>
      <c r="U41" s="37">
        <v>4</v>
      </c>
      <c r="V41" s="37">
        <v>0</v>
      </c>
      <c r="W41" s="37">
        <v>13</v>
      </c>
      <c r="X41" s="37">
        <v>8</v>
      </c>
      <c r="Y41" s="37">
        <v>4</v>
      </c>
      <c r="Z41" s="37">
        <v>7</v>
      </c>
    </row>
    <row r="42" spans="1:26" s="5" customFormat="1" ht="12" customHeight="1">
      <c r="A42" s="41" t="s">
        <v>415</v>
      </c>
      <c r="B42" s="37">
        <f t="shared" si="3"/>
        <v>4</v>
      </c>
      <c r="C42" s="37">
        <v>0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7">
        <v>1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1</v>
      </c>
      <c r="T42" s="37">
        <v>0</v>
      </c>
      <c r="U42" s="37">
        <v>0</v>
      </c>
      <c r="V42" s="37">
        <v>0</v>
      </c>
      <c r="W42" s="37">
        <v>1</v>
      </c>
      <c r="X42" s="37">
        <v>0</v>
      </c>
      <c r="Y42" s="37">
        <v>0</v>
      </c>
      <c r="Z42" s="37">
        <v>1</v>
      </c>
    </row>
    <row r="43" spans="1:26" s="5" customFormat="1" ht="12" customHeight="1">
      <c r="A43" s="41" t="s">
        <v>185</v>
      </c>
      <c r="B43" s="37">
        <f t="shared" si="3"/>
        <v>503</v>
      </c>
      <c r="C43" s="37">
        <v>0</v>
      </c>
      <c r="D43" s="37">
        <v>2</v>
      </c>
      <c r="E43" s="37">
        <v>1</v>
      </c>
      <c r="F43" s="37">
        <v>0</v>
      </c>
      <c r="G43" s="37">
        <v>1</v>
      </c>
      <c r="H43" s="37">
        <v>1</v>
      </c>
      <c r="I43" s="37">
        <v>3</v>
      </c>
      <c r="J43" s="37">
        <v>40</v>
      </c>
      <c r="K43" s="37">
        <v>0</v>
      </c>
      <c r="L43" s="37">
        <v>0</v>
      </c>
      <c r="M43" s="37">
        <v>0</v>
      </c>
      <c r="N43" s="37">
        <v>1</v>
      </c>
      <c r="O43" s="37">
        <v>2</v>
      </c>
      <c r="P43" s="37">
        <v>10</v>
      </c>
      <c r="Q43" s="37">
        <v>36</v>
      </c>
      <c r="R43" s="37">
        <v>19</v>
      </c>
      <c r="S43" s="37">
        <v>55</v>
      </c>
      <c r="T43" s="37">
        <v>12</v>
      </c>
      <c r="U43" s="37">
        <v>35</v>
      </c>
      <c r="V43" s="37">
        <v>8</v>
      </c>
      <c r="W43" s="37">
        <v>98</v>
      </c>
      <c r="X43" s="37">
        <v>100</v>
      </c>
      <c r="Y43" s="37">
        <v>19</v>
      </c>
      <c r="Z43" s="37">
        <v>60</v>
      </c>
    </row>
    <row r="44" spans="1:26" s="5" customFormat="1" ht="12" customHeight="1">
      <c r="A44" s="41" t="s">
        <v>186</v>
      </c>
      <c r="B44" s="37">
        <f t="shared" si="3"/>
        <v>175</v>
      </c>
      <c r="C44" s="37">
        <v>0</v>
      </c>
      <c r="D44" s="37">
        <v>2</v>
      </c>
      <c r="E44" s="37">
        <v>1</v>
      </c>
      <c r="F44" s="37">
        <v>0</v>
      </c>
      <c r="G44" s="37">
        <v>3</v>
      </c>
      <c r="H44" s="37">
        <v>0</v>
      </c>
      <c r="I44" s="37">
        <v>5</v>
      </c>
      <c r="J44" s="37">
        <v>13</v>
      </c>
      <c r="K44" s="37">
        <v>0</v>
      </c>
      <c r="L44" s="37">
        <v>0</v>
      </c>
      <c r="M44" s="37">
        <v>1</v>
      </c>
      <c r="N44" s="37">
        <v>0</v>
      </c>
      <c r="O44" s="37">
        <v>2</v>
      </c>
      <c r="P44" s="37">
        <v>10</v>
      </c>
      <c r="Q44" s="37">
        <v>15</v>
      </c>
      <c r="R44" s="37">
        <v>5</v>
      </c>
      <c r="S44" s="37">
        <v>29</v>
      </c>
      <c r="T44" s="37">
        <v>2</v>
      </c>
      <c r="U44" s="37">
        <v>14</v>
      </c>
      <c r="V44" s="37">
        <v>3</v>
      </c>
      <c r="W44" s="37">
        <v>30</v>
      </c>
      <c r="X44" s="37">
        <v>25</v>
      </c>
      <c r="Y44" s="37">
        <v>6</v>
      </c>
      <c r="Z44" s="37">
        <v>9</v>
      </c>
    </row>
    <row r="45" spans="1:26" s="5" customFormat="1" ht="12" customHeight="1">
      <c r="A45" s="41" t="s">
        <v>416</v>
      </c>
      <c r="B45" s="37">
        <f t="shared" si="3"/>
        <v>519</v>
      </c>
      <c r="C45" s="37">
        <v>3</v>
      </c>
      <c r="D45" s="37">
        <v>7</v>
      </c>
      <c r="E45" s="37">
        <v>2</v>
      </c>
      <c r="F45" s="37">
        <v>4</v>
      </c>
      <c r="G45" s="37">
        <v>7</v>
      </c>
      <c r="H45" s="37">
        <v>5</v>
      </c>
      <c r="I45" s="37">
        <v>27</v>
      </c>
      <c r="J45" s="37">
        <v>114</v>
      </c>
      <c r="K45" s="37">
        <v>2</v>
      </c>
      <c r="L45" s="37">
        <v>0</v>
      </c>
      <c r="M45" s="37">
        <v>1</v>
      </c>
      <c r="N45" s="37">
        <v>0</v>
      </c>
      <c r="O45" s="37">
        <v>3</v>
      </c>
      <c r="P45" s="37">
        <v>5</v>
      </c>
      <c r="Q45" s="37">
        <v>14</v>
      </c>
      <c r="R45" s="37">
        <v>8</v>
      </c>
      <c r="S45" s="37">
        <v>41</v>
      </c>
      <c r="T45" s="37">
        <v>18</v>
      </c>
      <c r="U45" s="37">
        <v>33</v>
      </c>
      <c r="V45" s="37">
        <v>7</v>
      </c>
      <c r="W45" s="37">
        <v>76</v>
      </c>
      <c r="X45" s="37">
        <v>61</v>
      </c>
      <c r="Y45" s="37">
        <v>39</v>
      </c>
      <c r="Z45" s="37">
        <v>42</v>
      </c>
    </row>
    <row r="46" spans="1:26" s="5" customFormat="1" ht="12" customHeight="1" thickBot="1">
      <c r="A46" s="41" t="s">
        <v>417</v>
      </c>
      <c r="B46" s="58">
        <f t="shared" si="3"/>
        <v>257</v>
      </c>
      <c r="C46" s="37">
        <v>0</v>
      </c>
      <c r="D46" s="37">
        <v>0</v>
      </c>
      <c r="E46" s="37">
        <v>0</v>
      </c>
      <c r="F46" s="37">
        <v>0</v>
      </c>
      <c r="G46" s="37">
        <v>0</v>
      </c>
      <c r="H46" s="37">
        <v>3</v>
      </c>
      <c r="I46" s="37">
        <v>11</v>
      </c>
      <c r="J46" s="37">
        <v>78</v>
      </c>
      <c r="K46" s="37">
        <v>1</v>
      </c>
      <c r="L46" s="37">
        <v>0</v>
      </c>
      <c r="M46" s="37">
        <v>0</v>
      </c>
      <c r="N46" s="37">
        <v>0</v>
      </c>
      <c r="O46" s="37">
        <v>0</v>
      </c>
      <c r="P46" s="37">
        <v>3</v>
      </c>
      <c r="Q46" s="37">
        <v>1</v>
      </c>
      <c r="R46" s="37">
        <v>4</v>
      </c>
      <c r="S46" s="37">
        <v>4</v>
      </c>
      <c r="T46" s="37">
        <v>3</v>
      </c>
      <c r="U46" s="37">
        <v>18</v>
      </c>
      <c r="V46" s="37">
        <v>4</v>
      </c>
      <c r="W46" s="37">
        <v>42</v>
      </c>
      <c r="X46" s="37">
        <v>44</v>
      </c>
      <c r="Y46" s="37">
        <v>14</v>
      </c>
      <c r="Z46" s="37">
        <v>27</v>
      </c>
    </row>
    <row r="47" spans="1:26" s="5" customFormat="1" ht="15" customHeight="1">
      <c r="A47" s="46" t="s">
        <v>356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</row>
    <row r="48" s="5" customFormat="1" ht="15" customHeight="1"/>
    <row r="49" spans="1:26" s="5" customFormat="1" ht="17.25" customHeight="1">
      <c r="A49" s="74" t="s">
        <v>442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4" t="s">
        <v>443</v>
      </c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</row>
  </sheetData>
  <mergeCells count="13">
    <mergeCell ref="L1:Z1"/>
    <mergeCell ref="L2:X2"/>
    <mergeCell ref="A1:K1"/>
    <mergeCell ref="A2:K2"/>
    <mergeCell ref="L3:R3"/>
    <mergeCell ref="T3:U3"/>
    <mergeCell ref="X3:Z3"/>
    <mergeCell ref="A49:K49"/>
    <mergeCell ref="L49:Z49"/>
    <mergeCell ref="A3:A4"/>
    <mergeCell ref="B3:B4"/>
    <mergeCell ref="C3:G3"/>
    <mergeCell ref="H3:J3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1"/>
  <sheetViews>
    <sheetView workbookViewId="0" topLeftCell="A1">
      <selection activeCell="A1" sqref="A1:L1"/>
    </sheetView>
  </sheetViews>
  <sheetFormatPr defaultColWidth="9.00390625" defaultRowHeight="16.5"/>
  <cols>
    <col min="1" max="1" width="18.00390625" style="8" customWidth="1"/>
    <col min="2" max="2" width="6.375" style="8" customWidth="1"/>
    <col min="3" max="3" width="6.125" style="8" customWidth="1"/>
    <col min="4" max="4" width="5.75390625" style="8" customWidth="1"/>
    <col min="5" max="5" width="5.625" style="8" customWidth="1"/>
    <col min="6" max="12" width="5.125" style="8" customWidth="1"/>
    <col min="13" max="13" width="5.375" style="8" customWidth="1"/>
    <col min="14" max="14" width="4.875" style="8" customWidth="1"/>
    <col min="15" max="15" width="5.125" style="8" customWidth="1"/>
    <col min="16" max="16" width="4.875" style="8" customWidth="1"/>
    <col min="17" max="18" width="5.125" style="8" customWidth="1"/>
    <col min="19" max="27" width="5.375" style="8" customWidth="1"/>
    <col min="28" max="16384" width="9.00390625" style="8" customWidth="1"/>
  </cols>
  <sheetData>
    <row r="1" spans="1:27" s="1" customFormat="1" ht="45" customHeight="1">
      <c r="A1" s="104" t="s">
        <v>170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 t="s">
        <v>64</v>
      </c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</row>
    <row r="2" spans="1:27" s="10" customFormat="1" ht="13.5" customHeight="1" thickBot="1">
      <c r="A2" s="99" t="s">
        <v>59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7" t="s">
        <v>454</v>
      </c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AA2" s="22" t="s">
        <v>62</v>
      </c>
    </row>
    <row r="3" spans="1:27" s="11" customFormat="1" ht="19.5" customHeight="1">
      <c r="A3" s="70" t="s">
        <v>0</v>
      </c>
      <c r="B3" s="72" t="s">
        <v>1</v>
      </c>
      <c r="C3" s="69" t="s">
        <v>2</v>
      </c>
      <c r="D3" s="69" t="s">
        <v>3</v>
      </c>
      <c r="E3" s="69"/>
      <c r="F3" s="69"/>
      <c r="G3" s="69"/>
      <c r="H3" s="69"/>
      <c r="I3" s="69" t="s">
        <v>4</v>
      </c>
      <c r="J3" s="69"/>
      <c r="K3" s="69"/>
      <c r="L3" s="21" t="s">
        <v>63</v>
      </c>
      <c r="M3" s="100" t="s">
        <v>5</v>
      </c>
      <c r="N3" s="100"/>
      <c r="O3" s="100"/>
      <c r="P3" s="100"/>
      <c r="Q3" s="100"/>
      <c r="R3" s="100"/>
      <c r="S3" s="101"/>
      <c r="T3" s="20" t="s">
        <v>6</v>
      </c>
      <c r="U3" s="69" t="s">
        <v>7</v>
      </c>
      <c r="V3" s="69"/>
      <c r="W3" s="20" t="s">
        <v>8</v>
      </c>
      <c r="X3" s="20" t="s">
        <v>9</v>
      </c>
      <c r="Y3" s="102" t="s">
        <v>10</v>
      </c>
      <c r="Z3" s="100"/>
      <c r="AA3" s="100"/>
    </row>
    <row r="4" spans="1:27" s="11" customFormat="1" ht="48" customHeight="1" thickBot="1">
      <c r="A4" s="71"/>
      <c r="B4" s="73"/>
      <c r="C4" s="103"/>
      <c r="D4" s="14" t="s">
        <v>58</v>
      </c>
      <c r="E4" s="14" t="s">
        <v>11</v>
      </c>
      <c r="F4" s="14" t="s">
        <v>12</v>
      </c>
      <c r="G4" s="14" t="s">
        <v>13</v>
      </c>
      <c r="H4" s="14" t="s">
        <v>14</v>
      </c>
      <c r="I4" s="14" t="s">
        <v>15</v>
      </c>
      <c r="J4" s="14" t="s">
        <v>16</v>
      </c>
      <c r="K4" s="14" t="s">
        <v>17</v>
      </c>
      <c r="L4" s="13" t="s">
        <v>18</v>
      </c>
      <c r="M4" s="13" t="s">
        <v>19</v>
      </c>
      <c r="N4" s="18" t="s">
        <v>20</v>
      </c>
      <c r="O4" s="18" t="s">
        <v>54</v>
      </c>
      <c r="P4" s="18" t="s">
        <v>21</v>
      </c>
      <c r="Q4" s="18" t="s">
        <v>22</v>
      </c>
      <c r="R4" s="18" t="s">
        <v>55</v>
      </c>
      <c r="S4" s="18" t="s">
        <v>23</v>
      </c>
      <c r="T4" s="14" t="s">
        <v>24</v>
      </c>
      <c r="U4" s="14" t="s">
        <v>25</v>
      </c>
      <c r="V4" s="14" t="s">
        <v>56</v>
      </c>
      <c r="W4" s="14" t="s">
        <v>26</v>
      </c>
      <c r="X4" s="14" t="s">
        <v>57</v>
      </c>
      <c r="Y4" s="18" t="s">
        <v>27</v>
      </c>
      <c r="Z4" s="18" t="s">
        <v>28</v>
      </c>
      <c r="AA4" s="19" t="s">
        <v>29</v>
      </c>
    </row>
    <row r="5" spans="1:27" s="2" customFormat="1" ht="24" customHeight="1">
      <c r="A5" s="12" t="s">
        <v>65</v>
      </c>
      <c r="B5" s="16">
        <f>SUM(D5:AA5)</f>
        <v>100.00000000000001</v>
      </c>
      <c r="C5" s="16"/>
      <c r="D5" s="16">
        <f aca="true" t="shared" si="0" ref="D5:AA5">D6/$C$6*100</f>
        <v>0.5525388206154139</v>
      </c>
      <c r="E5" s="16">
        <f t="shared" si="0"/>
        <v>4.639420786891493</v>
      </c>
      <c r="F5" s="16">
        <f t="shared" si="0"/>
        <v>0.9050204820424883</v>
      </c>
      <c r="G5" s="16">
        <f t="shared" si="0"/>
        <v>0.7621225111936744</v>
      </c>
      <c r="H5" s="16">
        <f t="shared" si="0"/>
        <v>12.355911212727445</v>
      </c>
      <c r="I5" s="16">
        <f t="shared" si="0"/>
        <v>1.9243593407640278</v>
      </c>
      <c r="J5" s="16">
        <f t="shared" si="0"/>
        <v>4.182147280175289</v>
      </c>
      <c r="K5" s="16">
        <f t="shared" si="0"/>
        <v>11.050776412308279</v>
      </c>
      <c r="L5" s="16">
        <f t="shared" si="0"/>
        <v>0.8669143564828046</v>
      </c>
      <c r="M5" s="16">
        <f t="shared" si="0"/>
        <v>0.2857959416976279</v>
      </c>
      <c r="N5" s="16">
        <f t="shared" si="0"/>
        <v>0.3429551300371535</v>
      </c>
      <c r="O5" s="16">
        <f t="shared" si="0"/>
        <v>0.17147756501857675</v>
      </c>
      <c r="P5" s="16">
        <f t="shared" si="0"/>
        <v>0.8954939506525674</v>
      </c>
      <c r="Q5" s="16">
        <f t="shared" si="0"/>
        <v>3.772506430408688</v>
      </c>
      <c r="R5" s="16">
        <f t="shared" si="0"/>
        <v>4.258359531294656</v>
      </c>
      <c r="S5" s="16">
        <f t="shared" si="0"/>
        <v>2.4959512241592834</v>
      </c>
      <c r="T5" s="16">
        <f t="shared" si="0"/>
        <v>7.735543488615796</v>
      </c>
      <c r="U5" s="16">
        <f t="shared" si="0"/>
        <v>2.2482614080213392</v>
      </c>
      <c r="V5" s="16">
        <f t="shared" si="0"/>
        <v>9.72658854910927</v>
      </c>
      <c r="W5" s="16">
        <f t="shared" si="0"/>
        <v>2.3435267219205485</v>
      </c>
      <c r="X5" s="16">
        <f t="shared" si="0"/>
        <v>9.745641611889111</v>
      </c>
      <c r="Y5" s="16">
        <f t="shared" si="0"/>
        <v>9.859959988568162</v>
      </c>
      <c r="Z5" s="16">
        <f t="shared" si="0"/>
        <v>3.2771267981328</v>
      </c>
      <c r="AA5" s="16">
        <f t="shared" si="0"/>
        <v>5.6016004572735065</v>
      </c>
    </row>
    <row r="6" spans="1:27" s="2" customFormat="1" ht="24" customHeight="1">
      <c r="A6" s="12" t="s">
        <v>30</v>
      </c>
      <c r="B6" s="16"/>
      <c r="C6" s="15">
        <f aca="true" t="shared" si="1" ref="C6:AA6">SUM(C7:C25,C27:C28)</f>
        <v>10497</v>
      </c>
      <c r="D6" s="15">
        <f t="shared" si="1"/>
        <v>58</v>
      </c>
      <c r="E6" s="15">
        <f t="shared" si="1"/>
        <v>487</v>
      </c>
      <c r="F6" s="15">
        <f t="shared" si="1"/>
        <v>95</v>
      </c>
      <c r="G6" s="15">
        <f t="shared" si="1"/>
        <v>80</v>
      </c>
      <c r="H6" s="15">
        <f t="shared" si="1"/>
        <v>1297</v>
      </c>
      <c r="I6" s="15">
        <f t="shared" si="1"/>
        <v>202</v>
      </c>
      <c r="J6" s="15">
        <f t="shared" si="1"/>
        <v>439</v>
      </c>
      <c r="K6" s="15">
        <f t="shared" si="1"/>
        <v>1160</v>
      </c>
      <c r="L6" s="15">
        <f t="shared" si="1"/>
        <v>91</v>
      </c>
      <c r="M6" s="15">
        <f t="shared" si="1"/>
        <v>30</v>
      </c>
      <c r="N6" s="15">
        <f t="shared" si="1"/>
        <v>36</v>
      </c>
      <c r="O6" s="15">
        <f t="shared" si="1"/>
        <v>18</v>
      </c>
      <c r="P6" s="15">
        <f t="shared" si="1"/>
        <v>94</v>
      </c>
      <c r="Q6" s="15">
        <f t="shared" si="1"/>
        <v>396</v>
      </c>
      <c r="R6" s="15">
        <f t="shared" si="1"/>
        <v>447</v>
      </c>
      <c r="S6" s="15">
        <f t="shared" si="1"/>
        <v>262</v>
      </c>
      <c r="T6" s="15">
        <f t="shared" si="1"/>
        <v>812</v>
      </c>
      <c r="U6" s="15">
        <f t="shared" si="1"/>
        <v>236</v>
      </c>
      <c r="V6" s="15">
        <f t="shared" si="1"/>
        <v>1021</v>
      </c>
      <c r="W6" s="15">
        <f t="shared" si="1"/>
        <v>246</v>
      </c>
      <c r="X6" s="15">
        <f t="shared" si="1"/>
        <v>1023</v>
      </c>
      <c r="Y6" s="15">
        <f t="shared" si="1"/>
        <v>1035</v>
      </c>
      <c r="Z6" s="15">
        <f t="shared" si="1"/>
        <v>344</v>
      </c>
      <c r="AA6" s="15">
        <f t="shared" si="1"/>
        <v>588</v>
      </c>
    </row>
    <row r="7" spans="1:27" s="2" customFormat="1" ht="27" customHeight="1">
      <c r="A7" s="12" t="s">
        <v>31</v>
      </c>
      <c r="B7" s="16">
        <f>C7/$C$6*100</f>
        <v>5.182433076116986</v>
      </c>
      <c r="C7" s="15">
        <f>SUM(D7:AA7)</f>
        <v>544</v>
      </c>
      <c r="D7" s="15">
        <v>1</v>
      </c>
      <c r="E7" s="15">
        <v>8</v>
      </c>
      <c r="F7" s="15">
        <v>0</v>
      </c>
      <c r="G7" s="15">
        <v>1</v>
      </c>
      <c r="H7" s="15">
        <v>9</v>
      </c>
      <c r="I7" s="15">
        <v>29</v>
      </c>
      <c r="J7" s="15">
        <v>43</v>
      </c>
      <c r="K7" s="15">
        <v>20</v>
      </c>
      <c r="L7" s="15">
        <v>1</v>
      </c>
      <c r="M7" s="15">
        <v>1</v>
      </c>
      <c r="N7" s="15">
        <v>0</v>
      </c>
      <c r="O7" s="15">
        <v>0</v>
      </c>
      <c r="P7" s="15">
        <v>6</v>
      </c>
      <c r="Q7" s="15">
        <v>5</v>
      </c>
      <c r="R7" s="15">
        <v>118</v>
      </c>
      <c r="S7" s="15">
        <v>9</v>
      </c>
      <c r="T7" s="15">
        <v>175</v>
      </c>
      <c r="U7" s="15">
        <v>0</v>
      </c>
      <c r="V7" s="15">
        <v>13</v>
      </c>
      <c r="W7" s="15">
        <v>6</v>
      </c>
      <c r="X7" s="15">
        <v>31</v>
      </c>
      <c r="Y7" s="15">
        <v>32</v>
      </c>
      <c r="Z7" s="15">
        <v>15</v>
      </c>
      <c r="AA7" s="15">
        <v>21</v>
      </c>
    </row>
    <row r="8" spans="1:27" s="2" customFormat="1" ht="15.75" customHeight="1">
      <c r="A8" s="12" t="s">
        <v>32</v>
      </c>
      <c r="B8" s="16">
        <f aca="true" t="shared" si="2" ref="B8:B28">C8/$C$6*100</f>
        <v>16.614270744022104</v>
      </c>
      <c r="C8" s="15">
        <f aca="true" t="shared" si="3" ref="C8:C28">SUM(D8:AA8)</f>
        <v>1744</v>
      </c>
      <c r="D8" s="15">
        <v>1</v>
      </c>
      <c r="E8" s="15">
        <v>6</v>
      </c>
      <c r="F8" s="15">
        <v>2</v>
      </c>
      <c r="G8" s="15">
        <v>4</v>
      </c>
      <c r="H8" s="15">
        <v>20</v>
      </c>
      <c r="I8" s="15">
        <v>10</v>
      </c>
      <c r="J8" s="15">
        <v>46</v>
      </c>
      <c r="K8" s="15">
        <v>230</v>
      </c>
      <c r="L8" s="15">
        <v>1</v>
      </c>
      <c r="M8" s="15">
        <v>1</v>
      </c>
      <c r="N8" s="15">
        <v>0</v>
      </c>
      <c r="O8" s="15">
        <v>0</v>
      </c>
      <c r="P8" s="15">
        <v>9</v>
      </c>
      <c r="Q8" s="15">
        <v>6</v>
      </c>
      <c r="R8" s="15">
        <v>52</v>
      </c>
      <c r="S8" s="15">
        <v>20</v>
      </c>
      <c r="T8" s="15">
        <v>394</v>
      </c>
      <c r="U8" s="15">
        <v>8</v>
      </c>
      <c r="V8" s="15">
        <v>41</v>
      </c>
      <c r="W8" s="15">
        <v>14</v>
      </c>
      <c r="X8" s="15">
        <v>316</v>
      </c>
      <c r="Y8" s="15">
        <v>240</v>
      </c>
      <c r="Z8" s="15">
        <v>181</v>
      </c>
      <c r="AA8" s="15">
        <v>142</v>
      </c>
    </row>
    <row r="9" spans="1:27" s="2" customFormat="1" ht="15.75" customHeight="1">
      <c r="A9" s="12" t="s">
        <v>33</v>
      </c>
      <c r="B9" s="16">
        <f t="shared" si="2"/>
        <v>3.0770696389444603</v>
      </c>
      <c r="C9" s="15">
        <f t="shared" si="3"/>
        <v>323</v>
      </c>
      <c r="D9" s="15">
        <v>4</v>
      </c>
      <c r="E9" s="15">
        <v>12</v>
      </c>
      <c r="F9" s="15">
        <v>1</v>
      </c>
      <c r="G9" s="15">
        <v>5</v>
      </c>
      <c r="H9" s="15">
        <v>12</v>
      </c>
      <c r="I9" s="15">
        <v>10</v>
      </c>
      <c r="J9" s="15">
        <v>31</v>
      </c>
      <c r="K9" s="15">
        <v>117</v>
      </c>
      <c r="L9" s="15">
        <v>0</v>
      </c>
      <c r="M9" s="15">
        <v>0</v>
      </c>
      <c r="N9" s="15">
        <v>0</v>
      </c>
      <c r="O9" s="15">
        <v>0</v>
      </c>
      <c r="P9" s="15">
        <v>1</v>
      </c>
      <c r="Q9" s="15">
        <v>13</v>
      </c>
      <c r="R9" s="15">
        <v>7</v>
      </c>
      <c r="S9" s="15">
        <v>16</v>
      </c>
      <c r="T9" s="15">
        <v>12</v>
      </c>
      <c r="U9" s="15">
        <v>0</v>
      </c>
      <c r="V9" s="15">
        <v>19</v>
      </c>
      <c r="W9" s="15">
        <v>3</v>
      </c>
      <c r="X9" s="15">
        <v>16</v>
      </c>
      <c r="Y9" s="15">
        <v>28</v>
      </c>
      <c r="Z9" s="15">
        <v>5</v>
      </c>
      <c r="AA9" s="15">
        <v>11</v>
      </c>
    </row>
    <row r="10" spans="1:27" s="2" customFormat="1" ht="16.5" customHeight="1">
      <c r="A10" s="12" t="s">
        <v>34</v>
      </c>
      <c r="B10" s="16">
        <f t="shared" si="2"/>
        <v>3.1532818900638278</v>
      </c>
      <c r="C10" s="15">
        <f t="shared" si="3"/>
        <v>331</v>
      </c>
      <c r="D10" s="15">
        <v>0</v>
      </c>
      <c r="E10" s="15">
        <v>9</v>
      </c>
      <c r="F10" s="15">
        <v>0</v>
      </c>
      <c r="G10" s="15">
        <v>4</v>
      </c>
      <c r="H10" s="15">
        <v>25</v>
      </c>
      <c r="I10" s="15">
        <v>8</v>
      </c>
      <c r="J10" s="15">
        <v>5</v>
      </c>
      <c r="K10" s="15">
        <v>0</v>
      </c>
      <c r="L10" s="15">
        <v>2</v>
      </c>
      <c r="M10" s="15">
        <v>1</v>
      </c>
      <c r="N10" s="15">
        <v>1</v>
      </c>
      <c r="O10" s="15">
        <v>0</v>
      </c>
      <c r="P10" s="15">
        <v>5</v>
      </c>
      <c r="Q10" s="15">
        <v>17</v>
      </c>
      <c r="R10" s="15">
        <v>12</v>
      </c>
      <c r="S10" s="15">
        <v>16</v>
      </c>
      <c r="T10" s="15">
        <v>13</v>
      </c>
      <c r="U10" s="15">
        <v>3</v>
      </c>
      <c r="V10" s="15">
        <v>115</v>
      </c>
      <c r="W10" s="15">
        <v>27</v>
      </c>
      <c r="X10" s="15">
        <v>21</v>
      </c>
      <c r="Y10" s="15">
        <v>33</v>
      </c>
      <c r="Z10" s="15">
        <v>2</v>
      </c>
      <c r="AA10" s="15">
        <v>12</v>
      </c>
    </row>
    <row r="11" spans="1:27" s="2" customFormat="1" ht="27" customHeight="1">
      <c r="A11" s="12" t="s">
        <v>35</v>
      </c>
      <c r="B11" s="16">
        <f t="shared" si="2"/>
        <v>2.6007430694484137</v>
      </c>
      <c r="C11" s="15">
        <f t="shared" si="3"/>
        <v>273</v>
      </c>
      <c r="D11" s="15">
        <v>0</v>
      </c>
      <c r="E11" s="15">
        <v>5</v>
      </c>
      <c r="F11" s="15">
        <v>0</v>
      </c>
      <c r="G11" s="15">
        <v>2</v>
      </c>
      <c r="H11" s="15">
        <v>15</v>
      </c>
      <c r="I11" s="15">
        <v>16</v>
      </c>
      <c r="J11" s="15">
        <v>10</v>
      </c>
      <c r="K11" s="15">
        <v>1</v>
      </c>
      <c r="L11" s="15">
        <v>2</v>
      </c>
      <c r="M11" s="15">
        <v>0</v>
      </c>
      <c r="N11" s="15">
        <v>0</v>
      </c>
      <c r="O11" s="15">
        <v>0</v>
      </c>
      <c r="P11" s="15">
        <v>4</v>
      </c>
      <c r="Q11" s="15">
        <v>6</v>
      </c>
      <c r="R11" s="15">
        <v>11</v>
      </c>
      <c r="S11" s="15">
        <v>6</v>
      </c>
      <c r="T11" s="15">
        <v>23</v>
      </c>
      <c r="U11" s="15">
        <v>3</v>
      </c>
      <c r="V11" s="15">
        <v>68</v>
      </c>
      <c r="W11" s="15">
        <v>35</v>
      </c>
      <c r="X11" s="15">
        <v>25</v>
      </c>
      <c r="Y11" s="15">
        <v>32</v>
      </c>
      <c r="Z11" s="15">
        <v>0</v>
      </c>
      <c r="AA11" s="15">
        <v>9</v>
      </c>
    </row>
    <row r="12" spans="1:27" s="2" customFormat="1" ht="16.5" customHeight="1">
      <c r="A12" s="12" t="s">
        <v>36</v>
      </c>
      <c r="B12" s="16">
        <f t="shared" si="2"/>
        <v>6.516147470705916</v>
      </c>
      <c r="C12" s="15">
        <f t="shared" si="3"/>
        <v>684</v>
      </c>
      <c r="D12" s="15">
        <v>8</v>
      </c>
      <c r="E12" s="15">
        <v>20</v>
      </c>
      <c r="F12" s="15">
        <v>3</v>
      </c>
      <c r="G12" s="15">
        <v>7</v>
      </c>
      <c r="H12" s="15">
        <v>43</v>
      </c>
      <c r="I12" s="15">
        <v>35</v>
      </c>
      <c r="J12" s="15">
        <v>80</v>
      </c>
      <c r="K12" s="15">
        <v>262</v>
      </c>
      <c r="L12" s="15">
        <v>4</v>
      </c>
      <c r="M12" s="15">
        <v>0</v>
      </c>
      <c r="N12" s="15">
        <v>0</v>
      </c>
      <c r="O12" s="15">
        <v>0</v>
      </c>
      <c r="P12" s="15">
        <v>2</v>
      </c>
      <c r="Q12" s="15">
        <v>28</v>
      </c>
      <c r="R12" s="15">
        <v>21</v>
      </c>
      <c r="S12" s="15">
        <v>18</v>
      </c>
      <c r="T12" s="15">
        <v>13</v>
      </c>
      <c r="U12" s="15">
        <v>0</v>
      </c>
      <c r="V12" s="15">
        <v>52</v>
      </c>
      <c r="W12" s="15">
        <v>10</v>
      </c>
      <c r="X12" s="15">
        <v>15</v>
      </c>
      <c r="Y12" s="15">
        <v>39</v>
      </c>
      <c r="Z12" s="15">
        <v>0</v>
      </c>
      <c r="AA12" s="15">
        <v>24</v>
      </c>
    </row>
    <row r="13" spans="1:27" s="2" customFormat="1" ht="16.5" customHeight="1">
      <c r="A13" s="12" t="s">
        <v>37</v>
      </c>
      <c r="B13" s="16">
        <f t="shared" si="2"/>
        <v>17.366866723825854</v>
      </c>
      <c r="C13" s="15">
        <f t="shared" si="3"/>
        <v>1823</v>
      </c>
      <c r="D13" s="15">
        <v>24</v>
      </c>
      <c r="E13" s="15">
        <v>325</v>
      </c>
      <c r="F13" s="15">
        <v>10</v>
      </c>
      <c r="G13" s="15">
        <v>26</v>
      </c>
      <c r="H13" s="15">
        <v>666</v>
      </c>
      <c r="I13" s="15">
        <v>60</v>
      </c>
      <c r="J13" s="15">
        <v>111</v>
      </c>
      <c r="K13" s="15">
        <v>23</v>
      </c>
      <c r="L13" s="15">
        <v>5</v>
      </c>
      <c r="M13" s="15">
        <v>0</v>
      </c>
      <c r="N13" s="15">
        <v>1</v>
      </c>
      <c r="O13" s="15">
        <v>0</v>
      </c>
      <c r="P13" s="15">
        <v>6</v>
      </c>
      <c r="Q13" s="15">
        <v>58</v>
      </c>
      <c r="R13" s="15">
        <v>57</v>
      </c>
      <c r="S13" s="15">
        <v>73</v>
      </c>
      <c r="T13" s="15">
        <v>38</v>
      </c>
      <c r="U13" s="15">
        <v>1</v>
      </c>
      <c r="V13" s="15">
        <v>138</v>
      </c>
      <c r="W13" s="15">
        <v>25</v>
      </c>
      <c r="X13" s="15">
        <v>48</v>
      </c>
      <c r="Y13" s="15">
        <v>99</v>
      </c>
      <c r="Z13" s="15">
        <v>0</v>
      </c>
      <c r="AA13" s="15">
        <v>29</v>
      </c>
    </row>
    <row r="14" spans="1:27" s="2" customFormat="1" ht="16.5" customHeight="1">
      <c r="A14" s="12" t="s">
        <v>433</v>
      </c>
      <c r="B14" s="16">
        <f t="shared" si="2"/>
        <v>17.347813661046015</v>
      </c>
      <c r="C14" s="15">
        <f t="shared" si="3"/>
        <v>1821</v>
      </c>
      <c r="D14" s="15">
        <v>16</v>
      </c>
      <c r="E14" s="15">
        <v>68</v>
      </c>
      <c r="F14" s="15">
        <v>68</v>
      </c>
      <c r="G14" s="15">
        <v>15</v>
      </c>
      <c r="H14" s="15">
        <v>358</v>
      </c>
      <c r="I14" s="15">
        <v>11</v>
      </c>
      <c r="J14" s="15">
        <v>25</v>
      </c>
      <c r="K14" s="15">
        <v>18</v>
      </c>
      <c r="L14" s="15">
        <v>8</v>
      </c>
      <c r="M14" s="15">
        <v>0</v>
      </c>
      <c r="N14" s="15">
        <v>4</v>
      </c>
      <c r="O14" s="15">
        <v>0</v>
      </c>
      <c r="P14" s="15">
        <v>6</v>
      </c>
      <c r="Q14" s="15">
        <v>195</v>
      </c>
      <c r="R14" s="15">
        <v>93</v>
      </c>
      <c r="S14" s="15">
        <v>53</v>
      </c>
      <c r="T14" s="15">
        <v>34</v>
      </c>
      <c r="U14" s="15">
        <v>28</v>
      </c>
      <c r="V14" s="15">
        <v>390</v>
      </c>
      <c r="W14" s="15">
        <v>23</v>
      </c>
      <c r="X14" s="15">
        <v>113</v>
      </c>
      <c r="Y14" s="15">
        <v>199</v>
      </c>
      <c r="Z14" s="15">
        <v>3</v>
      </c>
      <c r="AA14" s="15">
        <v>93</v>
      </c>
    </row>
    <row r="15" spans="1:27" s="2" customFormat="1" ht="27" customHeight="1">
      <c r="A15" s="12" t="s">
        <v>38</v>
      </c>
      <c r="B15" s="16">
        <f t="shared" si="2"/>
        <v>1.0669715156711441</v>
      </c>
      <c r="C15" s="15">
        <f t="shared" si="3"/>
        <v>112</v>
      </c>
      <c r="D15" s="15">
        <v>0</v>
      </c>
      <c r="E15" s="15">
        <v>0</v>
      </c>
      <c r="F15" s="15">
        <v>0</v>
      </c>
      <c r="G15" s="15">
        <v>2</v>
      </c>
      <c r="H15" s="15">
        <v>3</v>
      </c>
      <c r="I15" s="15">
        <v>3</v>
      </c>
      <c r="J15" s="15">
        <v>9</v>
      </c>
      <c r="K15" s="15">
        <v>8</v>
      </c>
      <c r="L15" s="15">
        <v>1</v>
      </c>
      <c r="M15" s="15">
        <v>0</v>
      </c>
      <c r="N15" s="15">
        <v>0</v>
      </c>
      <c r="O15" s="15">
        <v>0</v>
      </c>
      <c r="P15" s="15">
        <v>0</v>
      </c>
      <c r="Q15" s="15">
        <v>1</v>
      </c>
      <c r="R15" s="15">
        <v>8</v>
      </c>
      <c r="S15" s="15">
        <v>4</v>
      </c>
      <c r="T15" s="15">
        <v>35</v>
      </c>
      <c r="U15" s="15">
        <v>1</v>
      </c>
      <c r="V15" s="15">
        <v>11</v>
      </c>
      <c r="W15" s="15">
        <v>1</v>
      </c>
      <c r="X15" s="15">
        <v>9</v>
      </c>
      <c r="Y15" s="15">
        <v>8</v>
      </c>
      <c r="Z15" s="15">
        <v>5</v>
      </c>
      <c r="AA15" s="15">
        <v>3</v>
      </c>
    </row>
    <row r="16" spans="1:27" s="2" customFormat="1" ht="16.5" customHeight="1">
      <c r="A16" s="12" t="s">
        <v>39</v>
      </c>
      <c r="B16" s="16">
        <f t="shared" si="2"/>
        <v>0.02857959416976279</v>
      </c>
      <c r="C16" s="15">
        <f t="shared" si="3"/>
        <v>3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3</v>
      </c>
      <c r="Y16" s="15">
        <v>0</v>
      </c>
      <c r="Z16" s="15">
        <v>0</v>
      </c>
      <c r="AA16" s="15">
        <v>0</v>
      </c>
    </row>
    <row r="17" spans="1:27" s="2" customFormat="1" ht="16.5" customHeight="1">
      <c r="A17" s="12" t="s">
        <v>40</v>
      </c>
      <c r="B17" s="16">
        <f t="shared" si="2"/>
        <v>3.867771744307898</v>
      </c>
      <c r="C17" s="15">
        <f t="shared" si="3"/>
        <v>406</v>
      </c>
      <c r="D17" s="15">
        <v>1</v>
      </c>
      <c r="E17" s="15">
        <v>0</v>
      </c>
      <c r="F17" s="15">
        <v>0</v>
      </c>
      <c r="G17" s="15">
        <v>1</v>
      </c>
      <c r="H17" s="15">
        <v>13</v>
      </c>
      <c r="I17" s="15">
        <v>2</v>
      </c>
      <c r="J17" s="15">
        <v>4</v>
      </c>
      <c r="K17" s="15">
        <v>8</v>
      </c>
      <c r="L17" s="15">
        <v>42</v>
      </c>
      <c r="M17" s="15">
        <v>4</v>
      </c>
      <c r="N17" s="15">
        <v>18</v>
      </c>
      <c r="O17" s="15">
        <v>13</v>
      </c>
      <c r="P17" s="15">
        <v>13</v>
      </c>
      <c r="Q17" s="15">
        <v>1</v>
      </c>
      <c r="R17" s="15">
        <v>8</v>
      </c>
      <c r="S17" s="15">
        <v>6</v>
      </c>
      <c r="T17" s="15">
        <v>4</v>
      </c>
      <c r="U17" s="15">
        <v>20</v>
      </c>
      <c r="V17" s="15">
        <v>18</v>
      </c>
      <c r="W17" s="15">
        <v>0</v>
      </c>
      <c r="X17" s="15">
        <v>179</v>
      </c>
      <c r="Y17" s="15">
        <v>31</v>
      </c>
      <c r="Z17" s="15">
        <v>3</v>
      </c>
      <c r="AA17" s="15">
        <v>17</v>
      </c>
    </row>
    <row r="18" spans="1:27" s="2" customFormat="1" ht="16.5" customHeight="1">
      <c r="A18" s="12" t="s">
        <v>41</v>
      </c>
      <c r="B18" s="16">
        <f t="shared" si="2"/>
        <v>1.8672001524245023</v>
      </c>
      <c r="C18" s="15">
        <f t="shared" si="3"/>
        <v>196</v>
      </c>
      <c r="D18" s="15">
        <v>0</v>
      </c>
      <c r="E18" s="15">
        <v>1</v>
      </c>
      <c r="F18" s="15">
        <v>1</v>
      </c>
      <c r="G18" s="15">
        <v>0</v>
      </c>
      <c r="H18" s="15">
        <v>3</v>
      </c>
      <c r="I18" s="15">
        <v>0</v>
      </c>
      <c r="J18" s="15">
        <v>0</v>
      </c>
      <c r="K18" s="15">
        <v>0</v>
      </c>
      <c r="L18" s="15">
        <v>2</v>
      </c>
      <c r="M18" s="15">
        <v>17</v>
      </c>
      <c r="N18" s="15">
        <v>2</v>
      </c>
      <c r="O18" s="15">
        <v>0</v>
      </c>
      <c r="P18" s="15">
        <v>1</v>
      </c>
      <c r="Q18" s="15">
        <v>2</v>
      </c>
      <c r="R18" s="15">
        <v>3</v>
      </c>
      <c r="S18" s="15">
        <v>1</v>
      </c>
      <c r="T18" s="15">
        <v>12</v>
      </c>
      <c r="U18" s="15">
        <v>128</v>
      </c>
      <c r="V18" s="15">
        <v>3</v>
      </c>
      <c r="W18" s="15">
        <v>0</v>
      </c>
      <c r="X18" s="15">
        <v>5</v>
      </c>
      <c r="Y18" s="15">
        <v>7</v>
      </c>
      <c r="Z18" s="15">
        <v>5</v>
      </c>
      <c r="AA18" s="15">
        <v>3</v>
      </c>
    </row>
    <row r="19" spans="1:27" s="2" customFormat="1" ht="27" customHeight="1">
      <c r="A19" s="12" t="s">
        <v>42</v>
      </c>
      <c r="B19" s="16">
        <f t="shared" si="2"/>
        <v>0.40011431837667905</v>
      </c>
      <c r="C19" s="15">
        <f t="shared" si="3"/>
        <v>42</v>
      </c>
      <c r="D19" s="15">
        <v>1</v>
      </c>
      <c r="E19" s="15">
        <v>1</v>
      </c>
      <c r="F19" s="15">
        <v>0</v>
      </c>
      <c r="G19" s="15">
        <v>0</v>
      </c>
      <c r="H19" s="15">
        <v>1</v>
      </c>
      <c r="I19" s="15">
        <v>1</v>
      </c>
      <c r="J19" s="15">
        <v>2</v>
      </c>
      <c r="K19" s="15">
        <v>0</v>
      </c>
      <c r="L19" s="15">
        <v>1</v>
      </c>
      <c r="M19" s="15">
        <v>0</v>
      </c>
      <c r="N19" s="15">
        <v>0</v>
      </c>
      <c r="O19" s="15">
        <v>0</v>
      </c>
      <c r="P19" s="15">
        <v>26</v>
      </c>
      <c r="Q19" s="15">
        <v>0</v>
      </c>
      <c r="R19" s="15">
        <v>1</v>
      </c>
      <c r="S19" s="15">
        <v>0</v>
      </c>
      <c r="T19" s="15">
        <v>2</v>
      </c>
      <c r="U19" s="15">
        <v>0</v>
      </c>
      <c r="V19" s="15">
        <v>1</v>
      </c>
      <c r="W19" s="15">
        <v>0</v>
      </c>
      <c r="X19" s="15">
        <v>0</v>
      </c>
      <c r="Y19" s="15">
        <v>2</v>
      </c>
      <c r="Z19" s="15">
        <v>0</v>
      </c>
      <c r="AA19" s="15">
        <v>3</v>
      </c>
    </row>
    <row r="20" spans="1:27" s="2" customFormat="1" ht="16.5" customHeight="1">
      <c r="A20" s="12" t="s">
        <v>43</v>
      </c>
      <c r="B20" s="16">
        <f t="shared" si="2"/>
        <v>0.1238449080689721</v>
      </c>
      <c r="C20" s="15">
        <f t="shared" si="3"/>
        <v>13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2</v>
      </c>
      <c r="M20" s="15">
        <v>0</v>
      </c>
      <c r="N20" s="15">
        <v>0</v>
      </c>
      <c r="O20" s="15">
        <v>2</v>
      </c>
      <c r="P20" s="15">
        <v>1</v>
      </c>
      <c r="Q20" s="15">
        <v>0</v>
      </c>
      <c r="R20" s="15">
        <v>0</v>
      </c>
      <c r="S20" s="15">
        <v>1</v>
      </c>
      <c r="T20" s="15">
        <v>0</v>
      </c>
      <c r="U20" s="15">
        <v>7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</row>
    <row r="21" spans="1:27" s="2" customFormat="1" ht="16.5" customHeight="1">
      <c r="A21" s="12" t="s">
        <v>44</v>
      </c>
      <c r="B21" s="16">
        <f t="shared" si="2"/>
        <v>0.3429551300371535</v>
      </c>
      <c r="C21" s="15">
        <f t="shared" si="3"/>
        <v>36</v>
      </c>
      <c r="D21" s="15">
        <v>1</v>
      </c>
      <c r="E21" s="15">
        <v>0</v>
      </c>
      <c r="F21" s="15">
        <v>1</v>
      </c>
      <c r="G21" s="15">
        <v>0</v>
      </c>
      <c r="H21" s="15">
        <v>7</v>
      </c>
      <c r="I21" s="15">
        <v>0</v>
      </c>
      <c r="J21" s="15">
        <v>2</v>
      </c>
      <c r="K21" s="15">
        <v>0</v>
      </c>
      <c r="L21" s="15">
        <v>6</v>
      </c>
      <c r="M21" s="15">
        <v>1</v>
      </c>
      <c r="N21" s="15">
        <v>0</v>
      </c>
      <c r="O21" s="15">
        <v>0</v>
      </c>
      <c r="P21" s="15">
        <v>0</v>
      </c>
      <c r="Q21" s="15">
        <v>3</v>
      </c>
      <c r="R21" s="15">
        <v>1</v>
      </c>
      <c r="S21" s="15">
        <v>2</v>
      </c>
      <c r="T21" s="15">
        <v>1</v>
      </c>
      <c r="U21" s="15">
        <v>2</v>
      </c>
      <c r="V21" s="15">
        <v>3</v>
      </c>
      <c r="W21" s="15">
        <v>0</v>
      </c>
      <c r="X21" s="15">
        <v>2</v>
      </c>
      <c r="Y21" s="15">
        <v>2</v>
      </c>
      <c r="Z21" s="15">
        <v>0</v>
      </c>
      <c r="AA21" s="15">
        <v>2</v>
      </c>
    </row>
    <row r="22" spans="1:27" s="2" customFormat="1" ht="16.5" customHeight="1">
      <c r="A22" s="12" t="s">
        <v>45</v>
      </c>
      <c r="B22" s="16">
        <f t="shared" si="2"/>
        <v>0.22863675335810232</v>
      </c>
      <c r="C22" s="15">
        <f t="shared" si="3"/>
        <v>24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3</v>
      </c>
      <c r="M22" s="15">
        <v>2</v>
      </c>
      <c r="N22" s="15">
        <v>0</v>
      </c>
      <c r="O22" s="15">
        <v>1</v>
      </c>
      <c r="P22" s="15">
        <v>0</v>
      </c>
      <c r="Q22" s="15">
        <v>0</v>
      </c>
      <c r="R22" s="15">
        <v>0</v>
      </c>
      <c r="S22" s="15">
        <v>0</v>
      </c>
      <c r="T22" s="15">
        <v>1</v>
      </c>
      <c r="U22" s="15">
        <v>10</v>
      </c>
      <c r="V22" s="15">
        <v>1</v>
      </c>
      <c r="W22" s="15">
        <v>0</v>
      </c>
      <c r="X22" s="15">
        <v>2</v>
      </c>
      <c r="Y22" s="15">
        <v>4</v>
      </c>
      <c r="Z22" s="15">
        <v>0</v>
      </c>
      <c r="AA22" s="15">
        <v>0</v>
      </c>
    </row>
    <row r="23" spans="1:27" s="2" customFormat="1" ht="27" customHeight="1">
      <c r="A23" s="12" t="s">
        <v>46</v>
      </c>
      <c r="B23" s="16">
        <f t="shared" si="2"/>
        <v>6.45898828236639</v>
      </c>
      <c r="C23" s="15">
        <f t="shared" si="3"/>
        <v>678</v>
      </c>
      <c r="D23" s="15">
        <v>1</v>
      </c>
      <c r="E23" s="15">
        <v>19</v>
      </c>
      <c r="F23" s="15">
        <v>5</v>
      </c>
      <c r="G23" s="15">
        <v>6</v>
      </c>
      <c r="H23" s="15">
        <v>60</v>
      </c>
      <c r="I23" s="15">
        <v>13</v>
      </c>
      <c r="J23" s="15">
        <v>20</v>
      </c>
      <c r="K23" s="15">
        <v>15</v>
      </c>
      <c r="L23" s="15">
        <v>7</v>
      </c>
      <c r="M23" s="15">
        <v>2</v>
      </c>
      <c r="N23" s="15">
        <v>2</v>
      </c>
      <c r="O23" s="15">
        <v>2</v>
      </c>
      <c r="P23" s="15">
        <v>6</v>
      </c>
      <c r="Q23" s="15">
        <v>44</v>
      </c>
      <c r="R23" s="15">
        <v>28</v>
      </c>
      <c r="S23" s="15">
        <v>14</v>
      </c>
      <c r="T23" s="15">
        <v>27</v>
      </c>
      <c r="U23" s="15">
        <v>13</v>
      </c>
      <c r="V23" s="15">
        <v>67</v>
      </c>
      <c r="W23" s="15">
        <v>78</v>
      </c>
      <c r="X23" s="15">
        <v>56</v>
      </c>
      <c r="Y23" s="15">
        <v>85</v>
      </c>
      <c r="Z23" s="15">
        <v>54</v>
      </c>
      <c r="AA23" s="15">
        <v>54</v>
      </c>
    </row>
    <row r="24" spans="1:27" s="2" customFormat="1" ht="16.5" customHeight="1">
      <c r="A24" s="12" t="s">
        <v>47</v>
      </c>
      <c r="B24" s="16">
        <f t="shared" si="2"/>
        <v>7.449747546918167</v>
      </c>
      <c r="C24" s="15">
        <f t="shared" si="3"/>
        <v>782</v>
      </c>
      <c r="D24" s="15">
        <v>0</v>
      </c>
      <c r="E24" s="15">
        <v>13</v>
      </c>
      <c r="F24" s="15">
        <v>4</v>
      </c>
      <c r="G24" s="15">
        <v>6</v>
      </c>
      <c r="H24" s="15">
        <v>57</v>
      </c>
      <c r="I24" s="15">
        <v>4</v>
      </c>
      <c r="J24" s="15">
        <v>14</v>
      </c>
      <c r="K24" s="15">
        <v>40</v>
      </c>
      <c r="L24" s="15">
        <v>4</v>
      </c>
      <c r="M24" s="15">
        <v>1</v>
      </c>
      <c r="N24" s="15">
        <v>5</v>
      </c>
      <c r="O24" s="15">
        <v>0</v>
      </c>
      <c r="P24" s="15">
        <v>8</v>
      </c>
      <c r="Q24" s="15">
        <v>15</v>
      </c>
      <c r="R24" s="15">
        <v>25</v>
      </c>
      <c r="S24" s="15">
        <v>19</v>
      </c>
      <c r="T24" s="15">
        <v>19</v>
      </c>
      <c r="U24" s="15">
        <v>12</v>
      </c>
      <c r="V24" s="15">
        <v>72</v>
      </c>
      <c r="W24" s="15">
        <v>22</v>
      </c>
      <c r="X24" s="15">
        <v>129</v>
      </c>
      <c r="Y24" s="15">
        <v>158</v>
      </c>
      <c r="Z24" s="15">
        <v>48</v>
      </c>
      <c r="AA24" s="15">
        <v>107</v>
      </c>
    </row>
    <row r="25" spans="1:27" s="2" customFormat="1" ht="16.5" customHeight="1">
      <c r="A25" s="12" t="s">
        <v>48</v>
      </c>
      <c r="B25" s="16">
        <f t="shared" si="2"/>
        <v>1.4575593026579023</v>
      </c>
      <c r="C25" s="15">
        <f t="shared" si="3"/>
        <v>153</v>
      </c>
      <c r="D25" s="15">
        <v>0</v>
      </c>
      <c r="E25" s="15">
        <v>0</v>
      </c>
      <c r="F25" s="15">
        <v>0</v>
      </c>
      <c r="G25" s="15">
        <v>1</v>
      </c>
      <c r="H25" s="15">
        <v>2</v>
      </c>
      <c r="I25" s="15">
        <v>0</v>
      </c>
      <c r="J25" s="15">
        <v>2</v>
      </c>
      <c r="K25" s="15">
        <v>5</v>
      </c>
      <c r="L25" s="15">
        <v>0</v>
      </c>
      <c r="M25" s="15">
        <v>0</v>
      </c>
      <c r="N25" s="15">
        <v>1</v>
      </c>
      <c r="O25" s="15">
        <v>0</v>
      </c>
      <c r="P25" s="15">
        <v>0</v>
      </c>
      <c r="Q25" s="15">
        <v>2</v>
      </c>
      <c r="R25" s="15">
        <v>2</v>
      </c>
      <c r="S25" s="15">
        <v>4</v>
      </c>
      <c r="T25" s="15">
        <v>3</v>
      </c>
      <c r="U25" s="15">
        <v>0</v>
      </c>
      <c r="V25" s="15">
        <v>6</v>
      </c>
      <c r="W25" s="15">
        <v>1</v>
      </c>
      <c r="X25" s="15">
        <v>23</v>
      </c>
      <c r="Y25" s="15">
        <v>30</v>
      </c>
      <c r="Z25" s="15">
        <v>20</v>
      </c>
      <c r="AA25" s="15">
        <v>51</v>
      </c>
    </row>
    <row r="26" spans="1:27" s="2" customFormat="1" ht="27" customHeight="1">
      <c r="A26" s="12" t="s">
        <v>49</v>
      </c>
      <c r="B26" s="16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  <row r="27" spans="1:27" s="2" customFormat="1" ht="15.75" customHeight="1">
      <c r="A27" s="12" t="s">
        <v>50</v>
      </c>
      <c r="B27" s="16">
        <f t="shared" si="2"/>
        <v>3.99161665237687</v>
      </c>
      <c r="C27" s="15">
        <f t="shared" si="3"/>
        <v>419</v>
      </c>
      <c r="D27" s="15">
        <v>0</v>
      </c>
      <c r="E27" s="15">
        <v>0</v>
      </c>
      <c r="F27" s="15">
        <v>0</v>
      </c>
      <c r="G27" s="15">
        <v>0</v>
      </c>
      <c r="H27" s="15">
        <v>2</v>
      </c>
      <c r="I27" s="15">
        <v>0</v>
      </c>
      <c r="J27" s="15">
        <v>32</v>
      </c>
      <c r="K27" s="15">
        <v>344</v>
      </c>
      <c r="L27" s="15">
        <v>0</v>
      </c>
      <c r="M27" s="15">
        <v>0</v>
      </c>
      <c r="N27" s="15">
        <v>2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5</v>
      </c>
      <c r="U27" s="15">
        <v>0</v>
      </c>
      <c r="V27" s="15">
        <v>3</v>
      </c>
      <c r="W27" s="15">
        <v>0</v>
      </c>
      <c r="X27" s="15">
        <v>20</v>
      </c>
      <c r="Y27" s="15">
        <v>4</v>
      </c>
      <c r="Z27" s="15">
        <v>3</v>
      </c>
      <c r="AA27" s="15">
        <v>4</v>
      </c>
    </row>
    <row r="28" spans="1:27" s="2" customFormat="1" ht="15.75" customHeight="1" thickBot="1">
      <c r="A28" s="12" t="s">
        <v>51</v>
      </c>
      <c r="B28" s="16">
        <f t="shared" si="2"/>
        <v>0.8573878250928837</v>
      </c>
      <c r="C28" s="15">
        <f t="shared" si="3"/>
        <v>90</v>
      </c>
      <c r="D28" s="15">
        <v>0</v>
      </c>
      <c r="E28" s="15">
        <v>0</v>
      </c>
      <c r="F28" s="15">
        <v>0</v>
      </c>
      <c r="G28" s="15">
        <v>0</v>
      </c>
      <c r="H28" s="15">
        <v>1</v>
      </c>
      <c r="I28" s="15">
        <v>0</v>
      </c>
      <c r="J28" s="15">
        <v>3</v>
      </c>
      <c r="K28" s="15">
        <v>69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1</v>
      </c>
      <c r="U28" s="15">
        <v>0</v>
      </c>
      <c r="V28" s="15">
        <v>0</v>
      </c>
      <c r="W28" s="15">
        <v>1</v>
      </c>
      <c r="X28" s="15">
        <v>10</v>
      </c>
      <c r="Y28" s="15">
        <v>2</v>
      </c>
      <c r="Z28" s="15">
        <v>0</v>
      </c>
      <c r="AA28" s="15">
        <v>3</v>
      </c>
    </row>
    <row r="29" spans="1:27" s="2" customFormat="1" ht="30.75" customHeight="1">
      <c r="A29" s="106" t="s">
        <v>52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</row>
    <row r="30" spans="1:27" s="2" customFormat="1" ht="74.25" customHeight="1">
      <c r="A30" s="23" t="s">
        <v>53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</row>
    <row r="31" spans="1:27" s="2" customFormat="1" ht="11.25" customHeight="1">
      <c r="A31" s="97" t="s">
        <v>444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7" t="s">
        <v>445</v>
      </c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</row>
  </sheetData>
  <mergeCells count="16">
    <mergeCell ref="A1:L1"/>
    <mergeCell ref="M1:X1"/>
    <mergeCell ref="Y1:AA1"/>
    <mergeCell ref="A29:L29"/>
    <mergeCell ref="M2:Y2"/>
    <mergeCell ref="D3:H3"/>
    <mergeCell ref="A31:L31"/>
    <mergeCell ref="M31:AA31"/>
    <mergeCell ref="A2:L2"/>
    <mergeCell ref="M3:S3"/>
    <mergeCell ref="Y3:AA3"/>
    <mergeCell ref="U3:V3"/>
    <mergeCell ref="I3:K3"/>
    <mergeCell ref="A3:A4"/>
    <mergeCell ref="B3:B4"/>
    <mergeCell ref="C3:C4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A31"/>
  <sheetViews>
    <sheetView workbookViewId="0" topLeftCell="A1">
      <selection activeCell="A1" sqref="A1:L1"/>
    </sheetView>
  </sheetViews>
  <sheetFormatPr defaultColWidth="9.00390625" defaultRowHeight="16.5"/>
  <cols>
    <col min="1" max="1" width="18.00390625" style="24" customWidth="1"/>
    <col min="2" max="2" width="6.375" style="24" customWidth="1"/>
    <col min="3" max="3" width="6.125" style="24" customWidth="1"/>
    <col min="4" max="4" width="5.75390625" style="24" customWidth="1"/>
    <col min="5" max="5" width="5.625" style="24" customWidth="1"/>
    <col min="6" max="12" width="5.125" style="24" customWidth="1"/>
    <col min="13" max="13" width="5.375" style="24" customWidth="1"/>
    <col min="14" max="14" width="4.875" style="24" customWidth="1"/>
    <col min="15" max="15" width="5.125" style="24" customWidth="1"/>
    <col min="16" max="16" width="4.875" style="24" customWidth="1"/>
    <col min="17" max="18" width="5.125" style="24" customWidth="1"/>
    <col min="19" max="27" width="5.375" style="24" customWidth="1"/>
    <col min="28" max="16384" width="9.00390625" style="24" customWidth="1"/>
  </cols>
  <sheetData>
    <row r="1" spans="1:27" s="1" customFormat="1" ht="45" customHeight="1">
      <c r="A1" s="104" t="s">
        <v>171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 t="s">
        <v>143</v>
      </c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</row>
    <row r="2" spans="1:27" s="10" customFormat="1" ht="13.5" customHeight="1" thickBot="1">
      <c r="A2" s="99" t="s">
        <v>59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7" t="s">
        <v>454</v>
      </c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AA2" s="22" t="s">
        <v>62</v>
      </c>
    </row>
    <row r="3" spans="1:27" s="11" customFormat="1" ht="19.5" customHeight="1">
      <c r="A3" s="70" t="s">
        <v>84</v>
      </c>
      <c r="B3" s="72" t="s">
        <v>85</v>
      </c>
      <c r="C3" s="69" t="s">
        <v>86</v>
      </c>
      <c r="D3" s="69" t="s">
        <v>87</v>
      </c>
      <c r="E3" s="69"/>
      <c r="F3" s="69"/>
      <c r="G3" s="69"/>
      <c r="H3" s="69"/>
      <c r="I3" s="69" t="s">
        <v>88</v>
      </c>
      <c r="J3" s="69"/>
      <c r="K3" s="69"/>
      <c r="L3" s="21" t="s">
        <v>63</v>
      </c>
      <c r="M3" s="100" t="s">
        <v>89</v>
      </c>
      <c r="N3" s="100"/>
      <c r="O3" s="100"/>
      <c r="P3" s="100"/>
      <c r="Q3" s="100"/>
      <c r="R3" s="100"/>
      <c r="S3" s="101"/>
      <c r="T3" s="20" t="s">
        <v>90</v>
      </c>
      <c r="U3" s="69" t="s">
        <v>91</v>
      </c>
      <c r="V3" s="69"/>
      <c r="W3" s="20" t="s">
        <v>92</v>
      </c>
      <c r="X3" s="20" t="s">
        <v>93</v>
      </c>
      <c r="Y3" s="102" t="s">
        <v>94</v>
      </c>
      <c r="Z3" s="100"/>
      <c r="AA3" s="100"/>
    </row>
    <row r="4" spans="1:27" s="11" customFormat="1" ht="48" customHeight="1" thickBot="1">
      <c r="A4" s="71"/>
      <c r="B4" s="73"/>
      <c r="C4" s="103"/>
      <c r="D4" s="14" t="s">
        <v>95</v>
      </c>
      <c r="E4" s="14" t="s">
        <v>96</v>
      </c>
      <c r="F4" s="14" t="s">
        <v>97</v>
      </c>
      <c r="G4" s="14" t="s">
        <v>98</v>
      </c>
      <c r="H4" s="14" t="s">
        <v>99</v>
      </c>
      <c r="I4" s="14" t="s">
        <v>100</v>
      </c>
      <c r="J4" s="14" t="s">
        <v>101</v>
      </c>
      <c r="K4" s="14" t="s">
        <v>102</v>
      </c>
      <c r="L4" s="13" t="s">
        <v>103</v>
      </c>
      <c r="M4" s="13" t="s">
        <v>104</v>
      </c>
      <c r="N4" s="18" t="s">
        <v>105</v>
      </c>
      <c r="O4" s="18" t="s">
        <v>106</v>
      </c>
      <c r="P4" s="18" t="s">
        <v>107</v>
      </c>
      <c r="Q4" s="18" t="s">
        <v>108</v>
      </c>
      <c r="R4" s="18" t="s">
        <v>109</v>
      </c>
      <c r="S4" s="18" t="s">
        <v>110</v>
      </c>
      <c r="T4" s="14" t="s">
        <v>111</v>
      </c>
      <c r="U4" s="14" t="s">
        <v>112</v>
      </c>
      <c r="V4" s="14" t="s">
        <v>113</v>
      </c>
      <c r="W4" s="14" t="s">
        <v>114</v>
      </c>
      <c r="X4" s="14" t="s">
        <v>115</v>
      </c>
      <c r="Y4" s="18" t="s">
        <v>116</v>
      </c>
      <c r="Z4" s="18" t="s">
        <v>117</v>
      </c>
      <c r="AA4" s="19" t="s">
        <v>118</v>
      </c>
    </row>
    <row r="5" spans="1:27" s="2" customFormat="1" ht="24" customHeight="1">
      <c r="A5" s="12" t="s">
        <v>65</v>
      </c>
      <c r="B5" s="16">
        <f>SUM(D5:AA5)</f>
        <v>100</v>
      </c>
      <c r="C5" s="16"/>
      <c r="D5" s="16">
        <f aca="true" t="shared" si="0" ref="D5:AA5">D6/$C$6*100</f>
        <v>0.8745845723281442</v>
      </c>
      <c r="E5" s="16">
        <f t="shared" si="0"/>
        <v>7.76631100227392</v>
      </c>
      <c r="F5" s="16">
        <f t="shared" si="0"/>
        <v>1.3118768584922162</v>
      </c>
      <c r="G5" s="16">
        <f t="shared" si="0"/>
        <v>0.9795347210075214</v>
      </c>
      <c r="H5" s="16">
        <f t="shared" si="0"/>
        <v>21.392338639146406</v>
      </c>
      <c r="I5" s="16">
        <f t="shared" si="0"/>
        <v>2.3613783452859893</v>
      </c>
      <c r="J5" s="16">
        <f t="shared" si="0"/>
        <v>4.1980059471750915</v>
      </c>
      <c r="K5" s="16">
        <f t="shared" si="0"/>
        <v>4.110547489942277</v>
      </c>
      <c r="L5" s="16">
        <f t="shared" si="0"/>
        <v>1.1019765611334615</v>
      </c>
      <c r="M5" s="16">
        <f t="shared" si="0"/>
        <v>0.4897673605037607</v>
      </c>
      <c r="N5" s="16">
        <f t="shared" si="0"/>
        <v>0.4897673605037607</v>
      </c>
      <c r="O5" s="16">
        <f t="shared" si="0"/>
        <v>0.13993353157250304</v>
      </c>
      <c r="P5" s="16">
        <f t="shared" si="0"/>
        <v>0.90956795522127</v>
      </c>
      <c r="Q5" s="16">
        <f t="shared" si="0"/>
        <v>4.7402483820185415</v>
      </c>
      <c r="R5" s="16">
        <f t="shared" si="0"/>
        <v>4.110547489942277</v>
      </c>
      <c r="S5" s="16">
        <f t="shared" si="0"/>
        <v>3.043554311701942</v>
      </c>
      <c r="T5" s="16">
        <f t="shared" si="0"/>
        <v>6.139583697743571</v>
      </c>
      <c r="U5" s="16">
        <f t="shared" si="0"/>
        <v>2.798670631450061</v>
      </c>
      <c r="V5" s="16">
        <f t="shared" si="0"/>
        <v>11.999300332342138</v>
      </c>
      <c r="W5" s="16">
        <f t="shared" si="0"/>
        <v>1.9590694420150427</v>
      </c>
      <c r="X5" s="16">
        <f t="shared" si="0"/>
        <v>6.471925835228267</v>
      </c>
      <c r="Y5" s="16">
        <f t="shared" si="0"/>
        <v>6.909218121392338</v>
      </c>
      <c r="Z5" s="16">
        <f t="shared" si="0"/>
        <v>1.9940528249081684</v>
      </c>
      <c r="AA5" s="16">
        <f t="shared" si="0"/>
        <v>3.7082385866713308</v>
      </c>
    </row>
    <row r="6" spans="1:27" s="2" customFormat="1" ht="24" customHeight="1">
      <c r="A6" s="12" t="s">
        <v>119</v>
      </c>
      <c r="B6" s="16"/>
      <c r="C6" s="15">
        <f>SUM(C7:C25,C27:C28)</f>
        <v>5717</v>
      </c>
      <c r="D6" s="15">
        <f>SUM(D7:D25,D27:D28)</f>
        <v>50</v>
      </c>
      <c r="E6" s="15">
        <f aca="true" t="shared" si="1" ref="E6:AA6">SUM(E7:E25,E27:E28)</f>
        <v>444</v>
      </c>
      <c r="F6" s="15">
        <f t="shared" si="1"/>
        <v>75</v>
      </c>
      <c r="G6" s="15">
        <f t="shared" si="1"/>
        <v>56</v>
      </c>
      <c r="H6" s="15">
        <f t="shared" si="1"/>
        <v>1223</v>
      </c>
      <c r="I6" s="15">
        <f t="shared" si="1"/>
        <v>135</v>
      </c>
      <c r="J6" s="15">
        <f t="shared" si="1"/>
        <v>240</v>
      </c>
      <c r="K6" s="15">
        <f t="shared" si="1"/>
        <v>235</v>
      </c>
      <c r="L6" s="15">
        <f t="shared" si="1"/>
        <v>63</v>
      </c>
      <c r="M6" s="15">
        <f t="shared" si="1"/>
        <v>28</v>
      </c>
      <c r="N6" s="15">
        <f t="shared" si="1"/>
        <v>28</v>
      </c>
      <c r="O6" s="15">
        <f t="shared" si="1"/>
        <v>8</v>
      </c>
      <c r="P6" s="15">
        <f t="shared" si="1"/>
        <v>52</v>
      </c>
      <c r="Q6" s="15">
        <f t="shared" si="1"/>
        <v>271</v>
      </c>
      <c r="R6" s="15">
        <f t="shared" si="1"/>
        <v>235</v>
      </c>
      <c r="S6" s="15">
        <f t="shared" si="1"/>
        <v>174</v>
      </c>
      <c r="T6" s="15">
        <f t="shared" si="1"/>
        <v>351</v>
      </c>
      <c r="U6" s="15">
        <f t="shared" si="1"/>
        <v>160</v>
      </c>
      <c r="V6" s="15">
        <f t="shared" si="1"/>
        <v>686</v>
      </c>
      <c r="W6" s="15">
        <f t="shared" si="1"/>
        <v>112</v>
      </c>
      <c r="X6" s="15">
        <f t="shared" si="1"/>
        <v>370</v>
      </c>
      <c r="Y6" s="15">
        <f t="shared" si="1"/>
        <v>395</v>
      </c>
      <c r="Z6" s="15">
        <f t="shared" si="1"/>
        <v>114</v>
      </c>
      <c r="AA6" s="15">
        <f t="shared" si="1"/>
        <v>212</v>
      </c>
    </row>
    <row r="7" spans="1:27" s="2" customFormat="1" ht="27" customHeight="1">
      <c r="A7" s="12" t="s">
        <v>120</v>
      </c>
      <c r="B7" s="16">
        <f>C7/$C$6*100</f>
        <v>4.163022564281966</v>
      </c>
      <c r="C7" s="15">
        <f>SUM(D7:AA7)</f>
        <v>238</v>
      </c>
      <c r="D7" s="15">
        <v>1</v>
      </c>
      <c r="E7" s="15">
        <v>5</v>
      </c>
      <c r="F7" s="15">
        <v>0</v>
      </c>
      <c r="G7" s="15">
        <v>0</v>
      </c>
      <c r="H7" s="15">
        <v>6</v>
      </c>
      <c r="I7" s="15">
        <v>13</v>
      </c>
      <c r="J7" s="15">
        <v>25</v>
      </c>
      <c r="K7" s="15">
        <v>5</v>
      </c>
      <c r="L7" s="15">
        <v>1</v>
      </c>
      <c r="M7" s="15">
        <v>1</v>
      </c>
      <c r="N7" s="15">
        <v>0</v>
      </c>
      <c r="O7" s="15">
        <v>0</v>
      </c>
      <c r="P7" s="15">
        <v>4</v>
      </c>
      <c r="Q7" s="15">
        <v>4</v>
      </c>
      <c r="R7" s="15">
        <v>54</v>
      </c>
      <c r="S7" s="15">
        <v>3</v>
      </c>
      <c r="T7" s="15">
        <v>70</v>
      </c>
      <c r="U7" s="15">
        <v>0</v>
      </c>
      <c r="V7" s="15">
        <v>11</v>
      </c>
      <c r="W7" s="15">
        <v>5</v>
      </c>
      <c r="X7" s="15">
        <v>11</v>
      </c>
      <c r="Y7" s="15">
        <v>10</v>
      </c>
      <c r="Z7" s="15">
        <v>3</v>
      </c>
      <c r="AA7" s="15">
        <v>6</v>
      </c>
    </row>
    <row r="8" spans="1:27" s="2" customFormat="1" ht="15.75" customHeight="1">
      <c r="A8" s="12" t="s">
        <v>121</v>
      </c>
      <c r="B8" s="16">
        <f aca="true" t="shared" si="2" ref="B8:B28">C8/$C$6*100</f>
        <v>11.247157600139932</v>
      </c>
      <c r="C8" s="15">
        <f aca="true" t="shared" si="3" ref="C8:C28">SUM(D8:AA8)</f>
        <v>643</v>
      </c>
      <c r="D8" s="15">
        <v>1</v>
      </c>
      <c r="E8" s="15">
        <v>5</v>
      </c>
      <c r="F8" s="15">
        <v>1</v>
      </c>
      <c r="G8" s="15">
        <v>2</v>
      </c>
      <c r="H8" s="15">
        <v>19</v>
      </c>
      <c r="I8" s="15">
        <v>2</v>
      </c>
      <c r="J8" s="15">
        <v>16</v>
      </c>
      <c r="K8" s="15">
        <v>46</v>
      </c>
      <c r="L8" s="15">
        <v>1</v>
      </c>
      <c r="M8" s="15">
        <v>1</v>
      </c>
      <c r="N8" s="15">
        <v>0</v>
      </c>
      <c r="O8" s="15">
        <v>0</v>
      </c>
      <c r="P8" s="15">
        <v>3</v>
      </c>
      <c r="Q8" s="15">
        <v>6</v>
      </c>
      <c r="R8" s="15">
        <v>30</v>
      </c>
      <c r="S8" s="15">
        <v>11</v>
      </c>
      <c r="T8" s="15">
        <v>176</v>
      </c>
      <c r="U8" s="15">
        <v>4</v>
      </c>
      <c r="V8" s="15">
        <v>17</v>
      </c>
      <c r="W8" s="15">
        <v>4</v>
      </c>
      <c r="X8" s="15">
        <v>96</v>
      </c>
      <c r="Y8" s="15">
        <v>84</v>
      </c>
      <c r="Z8" s="15">
        <v>64</v>
      </c>
      <c r="AA8" s="15">
        <v>54</v>
      </c>
    </row>
    <row r="9" spans="1:27" s="2" customFormat="1" ht="15.75" customHeight="1">
      <c r="A9" s="12" t="s">
        <v>122</v>
      </c>
      <c r="B9" s="16">
        <f t="shared" si="2"/>
        <v>2.3089032709463004</v>
      </c>
      <c r="C9" s="15">
        <f t="shared" si="3"/>
        <v>132</v>
      </c>
      <c r="D9" s="15">
        <v>2</v>
      </c>
      <c r="E9" s="15">
        <v>9</v>
      </c>
      <c r="F9" s="15">
        <v>0</v>
      </c>
      <c r="G9" s="15">
        <v>1</v>
      </c>
      <c r="H9" s="15">
        <v>11</v>
      </c>
      <c r="I9" s="15">
        <v>9</v>
      </c>
      <c r="J9" s="15">
        <v>10</v>
      </c>
      <c r="K9" s="15">
        <v>24</v>
      </c>
      <c r="L9" s="15">
        <v>0</v>
      </c>
      <c r="M9" s="15">
        <v>0</v>
      </c>
      <c r="N9" s="15">
        <v>0</v>
      </c>
      <c r="O9" s="15">
        <v>0</v>
      </c>
      <c r="P9" s="15">
        <v>1</v>
      </c>
      <c r="Q9" s="15">
        <v>6</v>
      </c>
      <c r="R9" s="15">
        <v>4</v>
      </c>
      <c r="S9" s="15">
        <v>12</v>
      </c>
      <c r="T9" s="15">
        <v>3</v>
      </c>
      <c r="U9" s="15">
        <v>0</v>
      </c>
      <c r="V9" s="15">
        <v>11</v>
      </c>
      <c r="W9" s="15">
        <v>2</v>
      </c>
      <c r="X9" s="15">
        <v>8</v>
      </c>
      <c r="Y9" s="15">
        <v>11</v>
      </c>
      <c r="Z9" s="15">
        <v>3</v>
      </c>
      <c r="AA9" s="15">
        <v>5</v>
      </c>
    </row>
    <row r="10" spans="1:27" s="2" customFormat="1" ht="16.5" customHeight="1">
      <c r="A10" s="12" t="s">
        <v>123</v>
      </c>
      <c r="B10" s="16">
        <f t="shared" si="2"/>
        <v>3.5158299807591393</v>
      </c>
      <c r="C10" s="15">
        <f t="shared" si="3"/>
        <v>201</v>
      </c>
      <c r="D10" s="15">
        <v>0</v>
      </c>
      <c r="E10" s="15">
        <v>8</v>
      </c>
      <c r="F10" s="15">
        <v>0</v>
      </c>
      <c r="G10" s="15">
        <v>3</v>
      </c>
      <c r="H10" s="15">
        <v>21</v>
      </c>
      <c r="I10" s="15">
        <v>5</v>
      </c>
      <c r="J10" s="15">
        <v>3</v>
      </c>
      <c r="K10" s="15">
        <v>0</v>
      </c>
      <c r="L10" s="15">
        <v>2</v>
      </c>
      <c r="M10" s="15">
        <v>1</v>
      </c>
      <c r="N10" s="15">
        <v>1</v>
      </c>
      <c r="O10" s="15">
        <v>0</v>
      </c>
      <c r="P10" s="15">
        <v>2</v>
      </c>
      <c r="Q10" s="15">
        <v>11</v>
      </c>
      <c r="R10" s="15">
        <v>6</v>
      </c>
      <c r="S10" s="15">
        <v>8</v>
      </c>
      <c r="T10" s="15">
        <v>7</v>
      </c>
      <c r="U10" s="15">
        <v>3</v>
      </c>
      <c r="V10" s="15">
        <v>81</v>
      </c>
      <c r="W10" s="15">
        <v>7</v>
      </c>
      <c r="X10" s="15">
        <v>10</v>
      </c>
      <c r="Y10" s="15">
        <v>17</v>
      </c>
      <c r="Z10" s="15">
        <v>1</v>
      </c>
      <c r="AA10" s="15">
        <v>4</v>
      </c>
    </row>
    <row r="11" spans="1:27" s="2" customFormat="1" ht="27" customHeight="1">
      <c r="A11" s="12" t="s">
        <v>124</v>
      </c>
      <c r="B11" s="16">
        <f t="shared" si="2"/>
        <v>2.9211124715760017</v>
      </c>
      <c r="C11" s="15">
        <f t="shared" si="3"/>
        <v>167</v>
      </c>
      <c r="D11" s="15">
        <v>0</v>
      </c>
      <c r="E11" s="15">
        <v>4</v>
      </c>
      <c r="F11" s="15">
        <v>0</v>
      </c>
      <c r="G11" s="15">
        <v>2</v>
      </c>
      <c r="H11" s="15">
        <v>13</v>
      </c>
      <c r="I11" s="15">
        <v>13</v>
      </c>
      <c r="J11" s="15">
        <v>6</v>
      </c>
      <c r="K11" s="15">
        <v>0</v>
      </c>
      <c r="L11" s="15">
        <v>2</v>
      </c>
      <c r="M11" s="15">
        <v>0</v>
      </c>
      <c r="N11" s="15">
        <v>0</v>
      </c>
      <c r="O11" s="15">
        <v>0</v>
      </c>
      <c r="P11" s="15">
        <v>4</v>
      </c>
      <c r="Q11" s="15">
        <v>4</v>
      </c>
      <c r="R11" s="15">
        <v>5</v>
      </c>
      <c r="S11" s="15">
        <v>3</v>
      </c>
      <c r="T11" s="15">
        <v>9</v>
      </c>
      <c r="U11" s="15">
        <v>2</v>
      </c>
      <c r="V11" s="15">
        <v>52</v>
      </c>
      <c r="W11" s="15">
        <v>20</v>
      </c>
      <c r="X11" s="15">
        <v>12</v>
      </c>
      <c r="Y11" s="15">
        <v>12</v>
      </c>
      <c r="Z11" s="15">
        <v>0</v>
      </c>
      <c r="AA11" s="15">
        <v>4</v>
      </c>
    </row>
    <row r="12" spans="1:27" s="2" customFormat="1" ht="16.5" customHeight="1">
      <c r="A12" s="12" t="s">
        <v>125</v>
      </c>
      <c r="B12" s="16">
        <f>C12/$C$6*100</f>
        <v>5.877208326045129</v>
      </c>
      <c r="C12" s="15">
        <f t="shared" si="3"/>
        <v>336</v>
      </c>
      <c r="D12" s="15">
        <v>5</v>
      </c>
      <c r="E12" s="15">
        <v>16</v>
      </c>
      <c r="F12" s="15">
        <v>1</v>
      </c>
      <c r="G12" s="15">
        <v>4</v>
      </c>
      <c r="H12" s="15">
        <v>37</v>
      </c>
      <c r="I12" s="15">
        <v>28</v>
      </c>
      <c r="J12" s="15">
        <v>50</v>
      </c>
      <c r="K12" s="15">
        <v>63</v>
      </c>
      <c r="L12" s="15">
        <v>3</v>
      </c>
      <c r="M12" s="15">
        <v>0</v>
      </c>
      <c r="N12" s="15">
        <v>0</v>
      </c>
      <c r="O12" s="15">
        <v>0</v>
      </c>
      <c r="P12" s="15">
        <v>1</v>
      </c>
      <c r="Q12" s="15">
        <v>19</v>
      </c>
      <c r="R12" s="15">
        <v>8</v>
      </c>
      <c r="S12" s="15">
        <v>12</v>
      </c>
      <c r="T12" s="15">
        <v>8</v>
      </c>
      <c r="U12" s="15">
        <v>0</v>
      </c>
      <c r="V12" s="15">
        <v>43</v>
      </c>
      <c r="W12" s="15">
        <v>8</v>
      </c>
      <c r="X12" s="15">
        <v>10</v>
      </c>
      <c r="Y12" s="15">
        <v>14</v>
      </c>
      <c r="Z12" s="15">
        <v>0</v>
      </c>
      <c r="AA12" s="15">
        <v>6</v>
      </c>
    </row>
    <row r="13" spans="1:27" s="2" customFormat="1" ht="16.5" customHeight="1">
      <c r="A13" s="12" t="s">
        <v>126</v>
      </c>
      <c r="B13" s="16">
        <f t="shared" si="2"/>
        <v>26.412454084309957</v>
      </c>
      <c r="C13" s="15">
        <f t="shared" si="3"/>
        <v>1510</v>
      </c>
      <c r="D13" s="15">
        <v>23</v>
      </c>
      <c r="E13" s="15">
        <v>306</v>
      </c>
      <c r="F13" s="15">
        <v>9</v>
      </c>
      <c r="G13" s="15">
        <v>20</v>
      </c>
      <c r="H13" s="15">
        <v>634</v>
      </c>
      <c r="I13" s="15">
        <v>45</v>
      </c>
      <c r="J13" s="15">
        <v>74</v>
      </c>
      <c r="K13" s="15">
        <v>9</v>
      </c>
      <c r="L13" s="15">
        <v>5</v>
      </c>
      <c r="M13" s="15">
        <v>0</v>
      </c>
      <c r="N13" s="15">
        <v>0</v>
      </c>
      <c r="O13" s="15">
        <v>0</v>
      </c>
      <c r="P13" s="15">
        <v>4</v>
      </c>
      <c r="Q13" s="15">
        <v>44</v>
      </c>
      <c r="R13" s="15">
        <v>38</v>
      </c>
      <c r="S13" s="15">
        <v>59</v>
      </c>
      <c r="T13" s="15">
        <v>16</v>
      </c>
      <c r="U13" s="15">
        <v>1</v>
      </c>
      <c r="V13" s="15">
        <v>104</v>
      </c>
      <c r="W13" s="15">
        <v>14</v>
      </c>
      <c r="X13" s="15">
        <v>28</v>
      </c>
      <c r="Y13" s="15">
        <v>61</v>
      </c>
      <c r="Z13" s="15">
        <v>0</v>
      </c>
      <c r="AA13" s="15">
        <v>16</v>
      </c>
    </row>
    <row r="14" spans="1:27" s="2" customFormat="1" ht="16.5" customHeight="1">
      <c r="A14" s="12" t="s">
        <v>434</v>
      </c>
      <c r="B14" s="16">
        <f t="shared" si="2"/>
        <v>20.605212524051076</v>
      </c>
      <c r="C14" s="15">
        <f t="shared" si="3"/>
        <v>1178</v>
      </c>
      <c r="D14" s="15">
        <v>14</v>
      </c>
      <c r="E14" s="15">
        <v>62</v>
      </c>
      <c r="F14" s="15">
        <v>56</v>
      </c>
      <c r="G14" s="15">
        <v>14</v>
      </c>
      <c r="H14" s="15">
        <v>342</v>
      </c>
      <c r="I14" s="15">
        <v>6</v>
      </c>
      <c r="J14" s="15">
        <v>20</v>
      </c>
      <c r="K14" s="15">
        <v>5</v>
      </c>
      <c r="L14" s="15">
        <v>3</v>
      </c>
      <c r="M14" s="15">
        <v>0</v>
      </c>
      <c r="N14" s="15">
        <v>3</v>
      </c>
      <c r="O14" s="15">
        <v>0</v>
      </c>
      <c r="P14" s="15">
        <v>6</v>
      </c>
      <c r="Q14" s="15">
        <v>127</v>
      </c>
      <c r="R14" s="15">
        <v>48</v>
      </c>
      <c r="S14" s="15">
        <v>36</v>
      </c>
      <c r="T14" s="15">
        <v>13</v>
      </c>
      <c r="U14" s="15">
        <v>23</v>
      </c>
      <c r="V14" s="15">
        <v>235</v>
      </c>
      <c r="W14" s="15">
        <v>10</v>
      </c>
      <c r="X14" s="15">
        <v>40</v>
      </c>
      <c r="Y14" s="15">
        <v>80</v>
      </c>
      <c r="Z14" s="15">
        <v>3</v>
      </c>
      <c r="AA14" s="15">
        <v>32</v>
      </c>
    </row>
    <row r="15" spans="1:27" s="2" customFormat="1" ht="27" customHeight="1">
      <c r="A15" s="12" t="s">
        <v>127</v>
      </c>
      <c r="B15" s="16">
        <f t="shared" si="2"/>
        <v>0.8396011894350184</v>
      </c>
      <c r="C15" s="15">
        <f t="shared" si="3"/>
        <v>48</v>
      </c>
      <c r="D15" s="15">
        <v>0</v>
      </c>
      <c r="E15" s="15">
        <v>0</v>
      </c>
      <c r="F15" s="15">
        <v>0</v>
      </c>
      <c r="G15" s="15">
        <v>0</v>
      </c>
      <c r="H15" s="15">
        <v>3</v>
      </c>
      <c r="I15" s="15">
        <v>0</v>
      </c>
      <c r="J15" s="15">
        <v>3</v>
      </c>
      <c r="K15" s="15">
        <v>0</v>
      </c>
      <c r="L15" s="15">
        <v>1</v>
      </c>
      <c r="M15" s="15">
        <v>0</v>
      </c>
      <c r="N15" s="15">
        <v>0</v>
      </c>
      <c r="O15" s="15">
        <v>0</v>
      </c>
      <c r="P15" s="15">
        <v>0</v>
      </c>
      <c r="Q15" s="15">
        <v>1</v>
      </c>
      <c r="R15" s="15">
        <v>4</v>
      </c>
      <c r="S15" s="15">
        <v>3</v>
      </c>
      <c r="T15" s="15">
        <v>16</v>
      </c>
      <c r="U15" s="15">
        <v>0</v>
      </c>
      <c r="V15" s="15">
        <v>4</v>
      </c>
      <c r="W15" s="15">
        <v>1</v>
      </c>
      <c r="X15" s="15">
        <v>7</v>
      </c>
      <c r="Y15" s="15">
        <v>3</v>
      </c>
      <c r="Z15" s="15">
        <v>1</v>
      </c>
      <c r="AA15" s="15">
        <v>1</v>
      </c>
    </row>
    <row r="16" spans="1:27" s="2" customFormat="1" ht="16.5" customHeight="1">
      <c r="A16" s="12" t="s">
        <v>128</v>
      </c>
      <c r="B16" s="16">
        <f t="shared" si="2"/>
        <v>0.03498338289312576</v>
      </c>
      <c r="C16" s="15">
        <f t="shared" si="3"/>
        <v>2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2</v>
      </c>
      <c r="Y16" s="15">
        <v>0</v>
      </c>
      <c r="Z16" s="15">
        <v>0</v>
      </c>
      <c r="AA16" s="15">
        <v>0</v>
      </c>
    </row>
    <row r="17" spans="1:27" s="2" customFormat="1" ht="16.5" customHeight="1">
      <c r="A17" s="12" t="s">
        <v>129</v>
      </c>
      <c r="B17" s="16">
        <f>C17/$C$6*100</f>
        <v>3.463354906419451</v>
      </c>
      <c r="C17" s="15">
        <f t="shared" si="3"/>
        <v>198</v>
      </c>
      <c r="D17" s="15">
        <v>1</v>
      </c>
      <c r="E17" s="15">
        <v>0</v>
      </c>
      <c r="F17" s="15">
        <v>0</v>
      </c>
      <c r="G17" s="15">
        <v>1</v>
      </c>
      <c r="H17" s="15">
        <v>11</v>
      </c>
      <c r="I17" s="15">
        <v>2</v>
      </c>
      <c r="J17" s="15">
        <v>3</v>
      </c>
      <c r="K17" s="15">
        <v>2</v>
      </c>
      <c r="L17" s="15">
        <v>26</v>
      </c>
      <c r="M17" s="15">
        <v>4</v>
      </c>
      <c r="N17" s="15">
        <v>15</v>
      </c>
      <c r="O17" s="15">
        <v>5</v>
      </c>
      <c r="P17" s="15">
        <v>6</v>
      </c>
      <c r="Q17" s="15">
        <v>1</v>
      </c>
      <c r="R17" s="15">
        <v>6</v>
      </c>
      <c r="S17" s="15">
        <v>2</v>
      </c>
      <c r="T17" s="15">
        <v>4</v>
      </c>
      <c r="U17" s="15">
        <v>13</v>
      </c>
      <c r="V17" s="15">
        <v>14</v>
      </c>
      <c r="W17" s="15">
        <v>0</v>
      </c>
      <c r="X17" s="15">
        <v>60</v>
      </c>
      <c r="Y17" s="15">
        <v>12</v>
      </c>
      <c r="Z17" s="15">
        <v>2</v>
      </c>
      <c r="AA17" s="15">
        <v>8</v>
      </c>
    </row>
    <row r="18" spans="1:27" s="2" customFormat="1" ht="16.5" customHeight="1">
      <c r="A18" s="12" t="s">
        <v>130</v>
      </c>
      <c r="B18" s="16">
        <f t="shared" si="2"/>
        <v>2.2389365051600487</v>
      </c>
      <c r="C18" s="15">
        <f t="shared" si="3"/>
        <v>128</v>
      </c>
      <c r="D18" s="15">
        <v>0</v>
      </c>
      <c r="E18" s="15">
        <v>1</v>
      </c>
      <c r="F18" s="15">
        <v>1</v>
      </c>
      <c r="G18" s="15">
        <v>0</v>
      </c>
      <c r="H18" s="15">
        <v>3</v>
      </c>
      <c r="I18" s="15">
        <v>0</v>
      </c>
      <c r="J18" s="15">
        <v>0</v>
      </c>
      <c r="K18" s="15">
        <v>0</v>
      </c>
      <c r="L18" s="15">
        <v>2</v>
      </c>
      <c r="M18" s="15">
        <v>16</v>
      </c>
      <c r="N18" s="15">
        <v>1</v>
      </c>
      <c r="O18" s="15">
        <v>0</v>
      </c>
      <c r="P18" s="15">
        <v>0</v>
      </c>
      <c r="Q18" s="15">
        <v>1</v>
      </c>
      <c r="R18" s="15">
        <v>2</v>
      </c>
      <c r="S18" s="15">
        <v>1</v>
      </c>
      <c r="T18" s="15">
        <v>6</v>
      </c>
      <c r="U18" s="15">
        <v>87</v>
      </c>
      <c r="V18" s="15">
        <v>3</v>
      </c>
      <c r="W18" s="15">
        <v>0</v>
      </c>
      <c r="X18" s="15">
        <v>0</v>
      </c>
      <c r="Y18" s="15">
        <v>2</v>
      </c>
      <c r="Z18" s="15">
        <v>1</v>
      </c>
      <c r="AA18" s="15">
        <v>1</v>
      </c>
    </row>
    <row r="19" spans="1:27" s="2" customFormat="1" ht="27" customHeight="1">
      <c r="A19" s="12" t="s">
        <v>131</v>
      </c>
      <c r="B19" s="16">
        <f t="shared" si="2"/>
        <v>0.38481721182438344</v>
      </c>
      <c r="C19" s="15">
        <f t="shared" si="3"/>
        <v>22</v>
      </c>
      <c r="D19" s="15">
        <v>1</v>
      </c>
      <c r="E19" s="15">
        <v>1</v>
      </c>
      <c r="F19" s="15">
        <v>0</v>
      </c>
      <c r="G19" s="15">
        <v>0</v>
      </c>
      <c r="H19" s="15">
        <v>1</v>
      </c>
      <c r="I19" s="15">
        <v>1</v>
      </c>
      <c r="J19" s="15">
        <v>2</v>
      </c>
      <c r="K19" s="15">
        <v>0</v>
      </c>
      <c r="L19" s="15">
        <v>1</v>
      </c>
      <c r="M19" s="15">
        <v>0</v>
      </c>
      <c r="N19" s="15">
        <v>0</v>
      </c>
      <c r="O19" s="15">
        <v>0</v>
      </c>
      <c r="P19" s="15">
        <v>13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1</v>
      </c>
      <c r="W19" s="15">
        <v>0</v>
      </c>
      <c r="X19" s="15">
        <v>0</v>
      </c>
      <c r="Y19" s="15">
        <v>1</v>
      </c>
      <c r="Z19" s="15">
        <v>0</v>
      </c>
      <c r="AA19" s="15">
        <v>0</v>
      </c>
    </row>
    <row r="20" spans="1:27" s="2" customFormat="1" ht="16.5" customHeight="1">
      <c r="A20" s="12" t="s">
        <v>132</v>
      </c>
      <c r="B20" s="16">
        <f t="shared" si="2"/>
        <v>0.08745845723281441</v>
      </c>
      <c r="C20" s="15">
        <f t="shared" si="3"/>
        <v>5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2</v>
      </c>
      <c r="M20" s="15">
        <v>0</v>
      </c>
      <c r="N20" s="15">
        <v>0</v>
      </c>
      <c r="O20" s="15">
        <v>1</v>
      </c>
      <c r="P20" s="15">
        <v>1</v>
      </c>
      <c r="Q20" s="15">
        <v>0</v>
      </c>
      <c r="R20" s="15">
        <v>0</v>
      </c>
      <c r="S20" s="15">
        <v>1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</row>
    <row r="21" spans="1:27" s="2" customFormat="1" ht="16.5" customHeight="1">
      <c r="A21" s="12" t="s">
        <v>133</v>
      </c>
      <c r="B21" s="16">
        <f>C21/$C$6*100</f>
        <v>0.454783977610635</v>
      </c>
      <c r="C21" s="15">
        <f t="shared" si="3"/>
        <v>26</v>
      </c>
      <c r="D21" s="15">
        <v>1</v>
      </c>
      <c r="E21" s="15">
        <v>0</v>
      </c>
      <c r="F21" s="15">
        <v>0</v>
      </c>
      <c r="G21" s="15">
        <v>0</v>
      </c>
      <c r="H21" s="15">
        <v>7</v>
      </c>
      <c r="I21" s="15">
        <v>0</v>
      </c>
      <c r="J21" s="15">
        <v>1</v>
      </c>
      <c r="K21" s="15">
        <v>0</v>
      </c>
      <c r="L21" s="15">
        <v>4</v>
      </c>
      <c r="M21" s="15">
        <v>1</v>
      </c>
      <c r="N21" s="15">
        <v>0</v>
      </c>
      <c r="O21" s="15">
        <v>0</v>
      </c>
      <c r="P21" s="15">
        <v>0</v>
      </c>
      <c r="Q21" s="15">
        <v>2</v>
      </c>
      <c r="R21" s="15">
        <v>0</v>
      </c>
      <c r="S21" s="15">
        <v>2</v>
      </c>
      <c r="T21" s="15">
        <v>1</v>
      </c>
      <c r="U21" s="15">
        <v>2</v>
      </c>
      <c r="V21" s="15">
        <v>3</v>
      </c>
      <c r="W21" s="15">
        <v>0</v>
      </c>
      <c r="X21" s="15">
        <v>0</v>
      </c>
      <c r="Y21" s="15">
        <v>1</v>
      </c>
      <c r="Z21" s="15">
        <v>0</v>
      </c>
      <c r="AA21" s="15">
        <v>1</v>
      </c>
    </row>
    <row r="22" spans="1:27" s="2" customFormat="1" ht="16.5" customHeight="1">
      <c r="A22" s="12" t="s">
        <v>134</v>
      </c>
      <c r="B22" s="16">
        <f t="shared" si="2"/>
        <v>0.36732552037782057</v>
      </c>
      <c r="C22" s="15">
        <f t="shared" si="3"/>
        <v>21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3</v>
      </c>
      <c r="M22" s="15">
        <v>2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1</v>
      </c>
      <c r="U22" s="15">
        <v>10</v>
      </c>
      <c r="V22" s="15">
        <v>1</v>
      </c>
      <c r="W22" s="15">
        <v>0</v>
      </c>
      <c r="X22" s="15">
        <v>0</v>
      </c>
      <c r="Y22" s="15">
        <v>4</v>
      </c>
      <c r="Z22" s="15">
        <v>0</v>
      </c>
      <c r="AA22" s="15">
        <v>0</v>
      </c>
    </row>
    <row r="23" spans="1:27" s="2" customFormat="1" ht="27" customHeight="1">
      <c r="A23" s="12" t="s">
        <v>135</v>
      </c>
      <c r="B23" s="16">
        <f t="shared" si="2"/>
        <v>6.681826132587021</v>
      </c>
      <c r="C23" s="15">
        <f t="shared" si="3"/>
        <v>382</v>
      </c>
      <c r="D23" s="15">
        <v>1</v>
      </c>
      <c r="E23" s="15">
        <v>15</v>
      </c>
      <c r="F23" s="15">
        <v>5</v>
      </c>
      <c r="G23" s="15">
        <v>3</v>
      </c>
      <c r="H23" s="15">
        <v>56</v>
      </c>
      <c r="I23" s="15">
        <v>8</v>
      </c>
      <c r="J23" s="15">
        <v>11</v>
      </c>
      <c r="K23" s="15">
        <v>2</v>
      </c>
      <c r="L23" s="15">
        <v>5</v>
      </c>
      <c r="M23" s="15">
        <v>2</v>
      </c>
      <c r="N23" s="15">
        <v>2</v>
      </c>
      <c r="O23" s="15">
        <v>2</v>
      </c>
      <c r="P23" s="15">
        <v>4</v>
      </c>
      <c r="Q23" s="15">
        <v>35</v>
      </c>
      <c r="R23" s="15">
        <v>16</v>
      </c>
      <c r="S23" s="15">
        <v>9</v>
      </c>
      <c r="T23" s="15">
        <v>11</v>
      </c>
      <c r="U23" s="15">
        <v>9</v>
      </c>
      <c r="V23" s="15">
        <v>53</v>
      </c>
      <c r="W23" s="15">
        <v>30</v>
      </c>
      <c r="X23" s="15">
        <v>30</v>
      </c>
      <c r="Y23" s="15">
        <v>32</v>
      </c>
      <c r="Z23" s="15">
        <v>20</v>
      </c>
      <c r="AA23" s="15">
        <v>21</v>
      </c>
    </row>
    <row r="24" spans="1:27" s="2" customFormat="1" ht="16.5" customHeight="1">
      <c r="A24" s="12" t="s">
        <v>136</v>
      </c>
      <c r="B24" s="16">
        <f t="shared" si="2"/>
        <v>6.087108623403884</v>
      </c>
      <c r="C24" s="15">
        <f t="shared" si="3"/>
        <v>348</v>
      </c>
      <c r="D24" s="15">
        <v>0</v>
      </c>
      <c r="E24" s="15">
        <v>12</v>
      </c>
      <c r="F24" s="15">
        <v>2</v>
      </c>
      <c r="G24" s="15">
        <v>5</v>
      </c>
      <c r="H24" s="15">
        <v>56</v>
      </c>
      <c r="I24" s="15">
        <v>3</v>
      </c>
      <c r="J24" s="15">
        <v>11</v>
      </c>
      <c r="K24" s="15">
        <v>12</v>
      </c>
      <c r="L24" s="15">
        <v>2</v>
      </c>
      <c r="M24" s="15">
        <v>0</v>
      </c>
      <c r="N24" s="15">
        <v>5</v>
      </c>
      <c r="O24" s="15">
        <v>0</v>
      </c>
      <c r="P24" s="15">
        <v>3</v>
      </c>
      <c r="Q24" s="15">
        <v>10</v>
      </c>
      <c r="R24" s="15">
        <v>12</v>
      </c>
      <c r="S24" s="15">
        <v>9</v>
      </c>
      <c r="T24" s="15">
        <v>9</v>
      </c>
      <c r="U24" s="15">
        <v>6</v>
      </c>
      <c r="V24" s="15">
        <v>48</v>
      </c>
      <c r="W24" s="15">
        <v>10</v>
      </c>
      <c r="X24" s="15">
        <v>45</v>
      </c>
      <c r="Y24" s="15">
        <v>40</v>
      </c>
      <c r="Z24" s="15">
        <v>13</v>
      </c>
      <c r="AA24" s="15">
        <v>35</v>
      </c>
    </row>
    <row r="25" spans="1:27" s="2" customFormat="1" ht="16.5" customHeight="1">
      <c r="A25" s="12" t="s">
        <v>137</v>
      </c>
      <c r="B25" s="16">
        <f t="shared" si="2"/>
        <v>0.8745845723281442</v>
      </c>
      <c r="C25" s="15">
        <f>SUM(D25:AA25)</f>
        <v>50</v>
      </c>
      <c r="D25" s="15">
        <v>0</v>
      </c>
      <c r="E25" s="15">
        <v>0</v>
      </c>
      <c r="F25" s="15">
        <v>0</v>
      </c>
      <c r="G25" s="15">
        <v>1</v>
      </c>
      <c r="H25" s="15">
        <v>2</v>
      </c>
      <c r="I25" s="15">
        <v>0</v>
      </c>
      <c r="J25" s="15">
        <v>1</v>
      </c>
      <c r="K25" s="15">
        <v>1</v>
      </c>
      <c r="L25" s="15">
        <v>0</v>
      </c>
      <c r="M25" s="15">
        <v>0</v>
      </c>
      <c r="N25" s="15">
        <v>1</v>
      </c>
      <c r="O25" s="15">
        <v>0</v>
      </c>
      <c r="P25" s="15">
        <v>0</v>
      </c>
      <c r="Q25" s="15">
        <v>0</v>
      </c>
      <c r="R25" s="15">
        <v>2</v>
      </c>
      <c r="S25" s="15">
        <v>3</v>
      </c>
      <c r="T25" s="15">
        <v>1</v>
      </c>
      <c r="U25" s="15">
        <v>0</v>
      </c>
      <c r="V25" s="15">
        <v>5</v>
      </c>
      <c r="W25" s="15">
        <v>1</v>
      </c>
      <c r="X25" s="15">
        <v>4</v>
      </c>
      <c r="Y25" s="15">
        <v>10</v>
      </c>
      <c r="Z25" s="15">
        <v>2</v>
      </c>
      <c r="AA25" s="15">
        <v>16</v>
      </c>
    </row>
    <row r="26" spans="1:27" s="2" customFormat="1" ht="27" customHeight="1">
      <c r="A26" s="12" t="s">
        <v>138</v>
      </c>
      <c r="B26" s="16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  <row r="27" spans="1:27" s="2" customFormat="1" ht="15.75" customHeight="1">
      <c r="A27" s="12" t="s">
        <v>139</v>
      </c>
      <c r="B27" s="16">
        <f t="shared" si="2"/>
        <v>1.1019765611334615</v>
      </c>
      <c r="C27" s="15">
        <f t="shared" si="3"/>
        <v>63</v>
      </c>
      <c r="D27" s="15">
        <v>0</v>
      </c>
      <c r="E27" s="15">
        <v>0</v>
      </c>
      <c r="F27" s="15">
        <v>0</v>
      </c>
      <c r="G27" s="15">
        <v>0</v>
      </c>
      <c r="H27" s="15">
        <v>1</v>
      </c>
      <c r="I27" s="15">
        <v>0</v>
      </c>
      <c r="J27" s="15">
        <v>4</v>
      </c>
      <c r="K27" s="15">
        <v>52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3</v>
      </c>
      <c r="Y27" s="15">
        <v>1</v>
      </c>
      <c r="Z27" s="15">
        <v>1</v>
      </c>
      <c r="AA27" s="15">
        <v>1</v>
      </c>
    </row>
    <row r="28" spans="1:27" s="2" customFormat="1" ht="15.75" customHeight="1" thickBot="1">
      <c r="A28" s="12" t="s">
        <v>140</v>
      </c>
      <c r="B28" s="16">
        <f t="shared" si="2"/>
        <v>0.33234213748469477</v>
      </c>
      <c r="C28" s="15">
        <f t="shared" si="3"/>
        <v>19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14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4</v>
      </c>
      <c r="Y28" s="15">
        <v>0</v>
      </c>
      <c r="Z28" s="15">
        <v>0</v>
      </c>
      <c r="AA28" s="15">
        <v>1</v>
      </c>
    </row>
    <row r="29" spans="1:27" s="2" customFormat="1" ht="30.75" customHeight="1">
      <c r="A29" s="106" t="s">
        <v>142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</row>
    <row r="30" spans="1:27" s="2" customFormat="1" ht="74.25" customHeight="1">
      <c r="A30" s="23" t="s">
        <v>141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</row>
    <row r="31" spans="1:27" s="2" customFormat="1" ht="11.25" customHeight="1">
      <c r="A31" s="108" t="s">
        <v>446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 t="s">
        <v>447</v>
      </c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</row>
  </sheetData>
  <mergeCells count="16">
    <mergeCell ref="A31:L31"/>
    <mergeCell ref="M31:AA31"/>
    <mergeCell ref="A2:L2"/>
    <mergeCell ref="M3:S3"/>
    <mergeCell ref="Y3:AA3"/>
    <mergeCell ref="U3:V3"/>
    <mergeCell ref="I3:K3"/>
    <mergeCell ref="A3:A4"/>
    <mergeCell ref="B3:B4"/>
    <mergeCell ref="C3:C4"/>
    <mergeCell ref="A1:L1"/>
    <mergeCell ref="M1:X1"/>
    <mergeCell ref="Y1:AA1"/>
    <mergeCell ref="A29:L29"/>
    <mergeCell ref="M2:Y2"/>
    <mergeCell ref="D3:H3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A30"/>
  <sheetViews>
    <sheetView workbookViewId="0" topLeftCell="A1">
      <selection activeCell="A1" sqref="A1:M1"/>
    </sheetView>
  </sheetViews>
  <sheetFormatPr defaultColWidth="9.00390625" defaultRowHeight="16.5"/>
  <cols>
    <col min="1" max="1" width="16.625" style="0" customWidth="1"/>
    <col min="2" max="2" width="6.125" style="0" customWidth="1"/>
    <col min="3" max="3" width="5.875" style="0" customWidth="1"/>
    <col min="4" max="11" width="5.125" style="0" customWidth="1"/>
    <col min="12" max="12" width="4.50390625" style="0" customWidth="1"/>
    <col min="13" max="13" width="4.875" style="0" customWidth="1"/>
    <col min="14" max="14" width="6.00390625" style="0" customWidth="1"/>
    <col min="15" max="15" width="6.125" style="0" customWidth="1"/>
    <col min="16" max="27" width="5.50390625" style="0" customWidth="1"/>
  </cols>
  <sheetData>
    <row r="1" spans="1:27" s="1" customFormat="1" ht="48" customHeight="1">
      <c r="A1" s="104" t="s">
        <v>172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5" t="s">
        <v>72</v>
      </c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9"/>
    </row>
    <row r="2" spans="1:27" s="10" customFormat="1" ht="12.75" customHeight="1" thickBot="1">
      <c r="A2" s="99" t="s">
        <v>59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109" t="s">
        <v>454</v>
      </c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AA2" s="22" t="s">
        <v>82</v>
      </c>
    </row>
    <row r="3" spans="1:27" s="11" customFormat="1" ht="96" customHeight="1" thickBot="1">
      <c r="A3" s="29" t="s">
        <v>145</v>
      </c>
      <c r="B3" s="28" t="s">
        <v>146</v>
      </c>
      <c r="C3" s="26" t="s">
        <v>147</v>
      </c>
      <c r="D3" s="26" t="s">
        <v>66</v>
      </c>
      <c r="E3" s="26" t="s">
        <v>148</v>
      </c>
      <c r="F3" s="26" t="s">
        <v>67</v>
      </c>
      <c r="G3" s="26" t="s">
        <v>68</v>
      </c>
      <c r="H3" s="26" t="s">
        <v>149</v>
      </c>
      <c r="I3" s="26" t="s">
        <v>150</v>
      </c>
      <c r="J3" s="26" t="s">
        <v>69</v>
      </c>
      <c r="K3" s="26" t="s">
        <v>151</v>
      </c>
      <c r="L3" s="26" t="s">
        <v>70</v>
      </c>
      <c r="M3" s="26" t="s">
        <v>71</v>
      </c>
      <c r="N3" s="25" t="s">
        <v>152</v>
      </c>
      <c r="O3" s="26" t="s">
        <v>73</v>
      </c>
      <c r="P3" s="26" t="s">
        <v>74</v>
      </c>
      <c r="Q3" s="26" t="s">
        <v>75</v>
      </c>
      <c r="R3" s="26" t="s">
        <v>76</v>
      </c>
      <c r="S3" s="26" t="s">
        <v>77</v>
      </c>
      <c r="T3" s="26" t="s">
        <v>153</v>
      </c>
      <c r="U3" s="26" t="s">
        <v>78</v>
      </c>
      <c r="V3" s="26" t="s">
        <v>79</v>
      </c>
      <c r="W3" s="26" t="s">
        <v>80</v>
      </c>
      <c r="X3" s="26" t="s">
        <v>81</v>
      </c>
      <c r="Y3" s="26" t="s">
        <v>154</v>
      </c>
      <c r="Z3" s="26" t="s">
        <v>155</v>
      </c>
      <c r="AA3" s="27" t="s">
        <v>156</v>
      </c>
    </row>
    <row r="4" spans="1:27" s="2" customFormat="1" ht="24" customHeight="1">
      <c r="A4" s="30" t="s">
        <v>144</v>
      </c>
      <c r="B4" s="16">
        <f>SUM(D4:AA4)</f>
        <v>99.99999999999997</v>
      </c>
      <c r="C4" s="15"/>
      <c r="D4" s="16">
        <f aca="true" t="shared" si="0" ref="D4:AA4">D5/$C$5*100</f>
        <v>6.544724859149495</v>
      </c>
      <c r="E4" s="16">
        <f t="shared" si="0"/>
        <v>4.2525275912634095</v>
      </c>
      <c r="F4" s="16">
        <f t="shared" si="0"/>
        <v>1.1962645674152967</v>
      </c>
      <c r="G4" s="16">
        <f t="shared" si="0"/>
        <v>2.253608088292043</v>
      </c>
      <c r="H4" s="16">
        <f t="shared" si="0"/>
        <v>0.779501427799645</v>
      </c>
      <c r="I4" s="16">
        <f t="shared" si="0"/>
        <v>0.6868873967739446</v>
      </c>
      <c r="J4" s="16">
        <f t="shared" si="0"/>
        <v>2.5777571968819943</v>
      </c>
      <c r="K4" s="16">
        <f t="shared" si="0"/>
        <v>1.327467778035039</v>
      </c>
      <c r="L4" s="16">
        <f t="shared" si="0"/>
        <v>2.3076329397237014</v>
      </c>
      <c r="M4" s="16">
        <f t="shared" si="0"/>
        <v>2.0838156980782587</v>
      </c>
      <c r="N4" s="16">
        <f t="shared" si="0"/>
        <v>1.0419078490391294</v>
      </c>
      <c r="O4" s="16">
        <f t="shared" si="0"/>
        <v>2.546885853206761</v>
      </c>
      <c r="P4" s="16">
        <f t="shared" si="0"/>
        <v>16.21517326541638</v>
      </c>
      <c r="Q4" s="16">
        <f t="shared" si="0"/>
        <v>21.278073628154665</v>
      </c>
      <c r="R4" s="16">
        <f t="shared" si="0"/>
        <v>0.864397622906537</v>
      </c>
      <c r="S4" s="16">
        <f t="shared" si="0"/>
        <v>1.8445627845951995</v>
      </c>
      <c r="T4" s="16">
        <f t="shared" si="0"/>
        <v>0.18522806205140077</v>
      </c>
      <c r="U4" s="16">
        <f t="shared" si="0"/>
        <v>0.8180906073936869</v>
      </c>
      <c r="V4" s="16">
        <f t="shared" si="0"/>
        <v>4.854518792930462</v>
      </c>
      <c r="W4" s="16">
        <f t="shared" si="0"/>
        <v>7.686964575133133</v>
      </c>
      <c r="X4" s="16">
        <f t="shared" si="0"/>
        <v>13.143474569730648</v>
      </c>
      <c r="Y4" s="16">
        <f t="shared" si="0"/>
        <v>0.4244809755344602</v>
      </c>
      <c r="Z4" s="16">
        <f t="shared" si="0"/>
        <v>0.40904530369684344</v>
      </c>
      <c r="AA4" s="16">
        <f t="shared" si="0"/>
        <v>4.67700856679787</v>
      </c>
    </row>
    <row r="5" spans="1:27" s="2" customFormat="1" ht="27.75" customHeight="1">
      <c r="A5" s="12" t="s">
        <v>30</v>
      </c>
      <c r="B5" s="16"/>
      <c r="C5" s="15">
        <f aca="true" t="shared" si="1" ref="C5:AA5">SUM(C6:C24,C26:C27)</f>
        <v>12957</v>
      </c>
      <c r="D5" s="15">
        <f t="shared" si="1"/>
        <v>848</v>
      </c>
      <c r="E5" s="15">
        <f t="shared" si="1"/>
        <v>551</v>
      </c>
      <c r="F5" s="15">
        <f t="shared" si="1"/>
        <v>155</v>
      </c>
      <c r="G5" s="15">
        <f t="shared" si="1"/>
        <v>292</v>
      </c>
      <c r="H5" s="15">
        <f t="shared" si="1"/>
        <v>101</v>
      </c>
      <c r="I5" s="15">
        <f t="shared" si="1"/>
        <v>89</v>
      </c>
      <c r="J5" s="15">
        <f t="shared" si="1"/>
        <v>334</v>
      </c>
      <c r="K5" s="15">
        <f t="shared" si="1"/>
        <v>172</v>
      </c>
      <c r="L5" s="15">
        <f t="shared" si="1"/>
        <v>299</v>
      </c>
      <c r="M5" s="15">
        <f t="shared" si="1"/>
        <v>270</v>
      </c>
      <c r="N5" s="15">
        <f t="shared" si="1"/>
        <v>135</v>
      </c>
      <c r="O5" s="15">
        <f t="shared" si="1"/>
        <v>330</v>
      </c>
      <c r="P5" s="15">
        <f t="shared" si="1"/>
        <v>2101</v>
      </c>
      <c r="Q5" s="15">
        <f t="shared" si="1"/>
        <v>2757</v>
      </c>
      <c r="R5" s="15">
        <f t="shared" si="1"/>
        <v>112</v>
      </c>
      <c r="S5" s="15">
        <f t="shared" si="1"/>
        <v>239</v>
      </c>
      <c r="T5" s="15">
        <f t="shared" si="1"/>
        <v>24</v>
      </c>
      <c r="U5" s="15">
        <f t="shared" si="1"/>
        <v>106</v>
      </c>
      <c r="V5" s="15">
        <f t="shared" si="1"/>
        <v>629</v>
      </c>
      <c r="W5" s="15">
        <f t="shared" si="1"/>
        <v>996</v>
      </c>
      <c r="X5" s="15">
        <f t="shared" si="1"/>
        <v>1703</v>
      </c>
      <c r="Y5" s="15">
        <f t="shared" si="1"/>
        <v>55</v>
      </c>
      <c r="Z5" s="15">
        <f t="shared" si="1"/>
        <v>53</v>
      </c>
      <c r="AA5" s="15">
        <f t="shared" si="1"/>
        <v>606</v>
      </c>
    </row>
    <row r="6" spans="1:27" s="2" customFormat="1" ht="27.75" customHeight="1">
      <c r="A6" s="12" t="s">
        <v>31</v>
      </c>
      <c r="B6" s="16">
        <f>C6/$C$5*100</f>
        <v>6.073936868102184</v>
      </c>
      <c r="C6" s="15">
        <f>SUM(D6:AA6)</f>
        <v>787</v>
      </c>
      <c r="D6" s="15">
        <v>99</v>
      </c>
      <c r="E6" s="15">
        <v>18</v>
      </c>
      <c r="F6" s="15">
        <v>23</v>
      </c>
      <c r="G6" s="15">
        <v>24</v>
      </c>
      <c r="H6" s="15">
        <v>7</v>
      </c>
      <c r="I6" s="15">
        <v>8</v>
      </c>
      <c r="J6" s="15">
        <v>36</v>
      </c>
      <c r="K6" s="15">
        <v>18</v>
      </c>
      <c r="L6" s="15">
        <v>30</v>
      </c>
      <c r="M6" s="15">
        <v>34</v>
      </c>
      <c r="N6" s="15">
        <v>38</v>
      </c>
      <c r="O6" s="15">
        <v>47</v>
      </c>
      <c r="P6" s="15">
        <v>81</v>
      </c>
      <c r="Q6" s="15">
        <v>9</v>
      </c>
      <c r="R6" s="15">
        <v>10</v>
      </c>
      <c r="S6" s="15">
        <v>23</v>
      </c>
      <c r="T6" s="15">
        <v>1</v>
      </c>
      <c r="U6" s="15">
        <v>20</v>
      </c>
      <c r="V6" s="15">
        <v>25</v>
      </c>
      <c r="W6" s="15">
        <v>75</v>
      </c>
      <c r="X6" s="15">
        <v>123</v>
      </c>
      <c r="Y6" s="15">
        <v>4</v>
      </c>
      <c r="Z6" s="15">
        <v>6</v>
      </c>
      <c r="AA6" s="15">
        <v>28</v>
      </c>
    </row>
    <row r="7" spans="1:27" s="2" customFormat="1" ht="15" customHeight="1">
      <c r="A7" s="12" t="s">
        <v>32</v>
      </c>
      <c r="B7" s="16">
        <f aca="true" t="shared" si="2" ref="B7:B27">C7/$C$5*100</f>
        <v>17.550358879370226</v>
      </c>
      <c r="C7" s="15">
        <f aca="true" t="shared" si="3" ref="C7:C26">SUM(D7:AA7)</f>
        <v>2274</v>
      </c>
      <c r="D7" s="15">
        <v>145</v>
      </c>
      <c r="E7" s="15">
        <v>99</v>
      </c>
      <c r="F7" s="15">
        <v>26</v>
      </c>
      <c r="G7" s="15">
        <v>96</v>
      </c>
      <c r="H7" s="15">
        <v>20</v>
      </c>
      <c r="I7" s="15">
        <v>22</v>
      </c>
      <c r="J7" s="15">
        <v>86</v>
      </c>
      <c r="K7" s="15">
        <v>32</v>
      </c>
      <c r="L7" s="15">
        <v>83</v>
      </c>
      <c r="M7" s="15">
        <v>54</v>
      </c>
      <c r="N7" s="15">
        <v>32</v>
      </c>
      <c r="O7" s="15">
        <v>75</v>
      </c>
      <c r="P7" s="15">
        <v>255</v>
      </c>
      <c r="Q7" s="15">
        <v>51</v>
      </c>
      <c r="R7" s="15">
        <v>13</v>
      </c>
      <c r="S7" s="15">
        <v>89</v>
      </c>
      <c r="T7" s="15">
        <v>7</v>
      </c>
      <c r="U7" s="15">
        <v>55</v>
      </c>
      <c r="V7" s="15">
        <v>259</v>
      </c>
      <c r="W7" s="15">
        <v>251</v>
      </c>
      <c r="X7" s="15">
        <v>423</v>
      </c>
      <c r="Y7" s="15">
        <v>2</v>
      </c>
      <c r="Z7" s="15">
        <v>11</v>
      </c>
      <c r="AA7" s="15">
        <v>88</v>
      </c>
    </row>
    <row r="8" spans="1:27" s="2" customFormat="1" ht="15" customHeight="1">
      <c r="A8" s="12" t="s">
        <v>33</v>
      </c>
      <c r="B8" s="16">
        <f t="shared" si="2"/>
        <v>3.4653083275449568</v>
      </c>
      <c r="C8" s="15">
        <f t="shared" si="3"/>
        <v>449</v>
      </c>
      <c r="D8" s="15">
        <v>76</v>
      </c>
      <c r="E8" s="15">
        <v>29</v>
      </c>
      <c r="F8" s="15">
        <v>3</v>
      </c>
      <c r="G8" s="15">
        <v>16</v>
      </c>
      <c r="H8" s="15">
        <v>13</v>
      </c>
      <c r="I8" s="15">
        <v>3</v>
      </c>
      <c r="J8" s="15">
        <v>13</v>
      </c>
      <c r="K8" s="15">
        <v>2</v>
      </c>
      <c r="L8" s="15">
        <v>7</v>
      </c>
      <c r="M8" s="15">
        <v>14</v>
      </c>
      <c r="N8" s="15">
        <v>11</v>
      </c>
      <c r="O8" s="15">
        <v>7</v>
      </c>
      <c r="P8" s="15">
        <v>49</v>
      </c>
      <c r="Q8" s="15">
        <v>20</v>
      </c>
      <c r="R8" s="15">
        <v>10</v>
      </c>
      <c r="S8" s="15">
        <v>9</v>
      </c>
      <c r="T8" s="15">
        <v>1</v>
      </c>
      <c r="U8" s="15">
        <v>2</v>
      </c>
      <c r="V8" s="15">
        <v>31</v>
      </c>
      <c r="W8" s="15">
        <v>50</v>
      </c>
      <c r="X8" s="15">
        <v>54</v>
      </c>
      <c r="Y8" s="15">
        <v>8</v>
      </c>
      <c r="Z8" s="15">
        <v>1</v>
      </c>
      <c r="AA8" s="15">
        <v>20</v>
      </c>
    </row>
    <row r="9" spans="1:27" s="2" customFormat="1" ht="15" customHeight="1">
      <c r="A9" s="12" t="s">
        <v>34</v>
      </c>
      <c r="B9" s="16">
        <f t="shared" si="2"/>
        <v>2.8092922744462454</v>
      </c>
      <c r="C9" s="15">
        <f t="shared" si="3"/>
        <v>364</v>
      </c>
      <c r="D9" s="15">
        <v>62</v>
      </c>
      <c r="E9" s="15">
        <v>19</v>
      </c>
      <c r="F9" s="15">
        <v>3</v>
      </c>
      <c r="G9" s="15">
        <v>3</v>
      </c>
      <c r="H9" s="15">
        <v>2</v>
      </c>
      <c r="I9" s="15">
        <v>0</v>
      </c>
      <c r="J9" s="15">
        <v>1</v>
      </c>
      <c r="K9" s="15">
        <v>7</v>
      </c>
      <c r="L9" s="15">
        <v>4</v>
      </c>
      <c r="M9" s="15">
        <v>2</v>
      </c>
      <c r="N9" s="15">
        <v>0</v>
      </c>
      <c r="O9" s="15">
        <v>6</v>
      </c>
      <c r="P9" s="15">
        <v>24</v>
      </c>
      <c r="Q9" s="15">
        <v>38</v>
      </c>
      <c r="R9" s="15">
        <v>2</v>
      </c>
      <c r="S9" s="15">
        <v>2</v>
      </c>
      <c r="T9" s="15">
        <v>0</v>
      </c>
      <c r="U9" s="15">
        <v>2</v>
      </c>
      <c r="V9" s="15">
        <v>8</v>
      </c>
      <c r="W9" s="15">
        <v>18</v>
      </c>
      <c r="X9" s="15">
        <v>129</v>
      </c>
      <c r="Y9" s="15">
        <v>1</v>
      </c>
      <c r="Z9" s="15">
        <v>0</v>
      </c>
      <c r="AA9" s="15">
        <v>31</v>
      </c>
    </row>
    <row r="10" spans="1:27" s="2" customFormat="1" ht="27.75" customHeight="1">
      <c r="A10" s="12" t="s">
        <v>35</v>
      </c>
      <c r="B10" s="16">
        <f t="shared" si="2"/>
        <v>2.6240642123948446</v>
      </c>
      <c r="C10" s="15">
        <f t="shared" si="3"/>
        <v>340</v>
      </c>
      <c r="D10" s="15">
        <v>28</v>
      </c>
      <c r="E10" s="15">
        <v>5</v>
      </c>
      <c r="F10" s="15">
        <v>4</v>
      </c>
      <c r="G10" s="15">
        <v>6</v>
      </c>
      <c r="H10" s="15">
        <v>2</v>
      </c>
      <c r="I10" s="15">
        <v>3</v>
      </c>
      <c r="J10" s="15">
        <v>5</v>
      </c>
      <c r="K10" s="15">
        <v>3</v>
      </c>
      <c r="L10" s="15">
        <v>7</v>
      </c>
      <c r="M10" s="15">
        <v>6</v>
      </c>
      <c r="N10" s="15">
        <v>3</v>
      </c>
      <c r="O10" s="15">
        <v>11</v>
      </c>
      <c r="P10" s="15">
        <v>34</v>
      </c>
      <c r="Q10" s="15">
        <v>30</v>
      </c>
      <c r="R10" s="15">
        <v>4</v>
      </c>
      <c r="S10" s="15">
        <v>5</v>
      </c>
      <c r="T10" s="15">
        <v>1</v>
      </c>
      <c r="U10" s="15">
        <v>2</v>
      </c>
      <c r="V10" s="15">
        <v>8</v>
      </c>
      <c r="W10" s="15">
        <v>42</v>
      </c>
      <c r="X10" s="15">
        <v>113</v>
      </c>
      <c r="Y10" s="15">
        <v>1</v>
      </c>
      <c r="Z10" s="15">
        <v>2</v>
      </c>
      <c r="AA10" s="15">
        <v>15</v>
      </c>
    </row>
    <row r="11" spans="1:27" s="2" customFormat="1" ht="15" customHeight="1">
      <c r="A11" s="12" t="s">
        <v>36</v>
      </c>
      <c r="B11" s="16">
        <f t="shared" si="2"/>
        <v>7.447711661650073</v>
      </c>
      <c r="C11" s="15">
        <f t="shared" si="3"/>
        <v>965</v>
      </c>
      <c r="D11" s="15">
        <v>135</v>
      </c>
      <c r="E11" s="15">
        <v>55</v>
      </c>
      <c r="F11" s="15">
        <v>15</v>
      </c>
      <c r="G11" s="15">
        <v>39</v>
      </c>
      <c r="H11" s="15">
        <v>18</v>
      </c>
      <c r="I11" s="15">
        <v>6</v>
      </c>
      <c r="J11" s="15">
        <v>26</v>
      </c>
      <c r="K11" s="15">
        <v>10</v>
      </c>
      <c r="L11" s="15">
        <v>19</v>
      </c>
      <c r="M11" s="15">
        <v>40</v>
      </c>
      <c r="N11" s="15">
        <v>13</v>
      </c>
      <c r="O11" s="15">
        <v>24</v>
      </c>
      <c r="P11" s="15">
        <v>82</v>
      </c>
      <c r="Q11" s="15">
        <v>48</v>
      </c>
      <c r="R11" s="15">
        <v>13</v>
      </c>
      <c r="S11" s="15">
        <v>15</v>
      </c>
      <c r="T11" s="15">
        <v>2</v>
      </c>
      <c r="U11" s="15">
        <v>8</v>
      </c>
      <c r="V11" s="15">
        <v>73</v>
      </c>
      <c r="W11" s="15">
        <v>119</v>
      </c>
      <c r="X11" s="15">
        <v>150</v>
      </c>
      <c r="Y11" s="15">
        <v>4</v>
      </c>
      <c r="Z11" s="15">
        <v>4</v>
      </c>
      <c r="AA11" s="15">
        <v>47</v>
      </c>
    </row>
    <row r="12" spans="1:27" s="2" customFormat="1" ht="15" customHeight="1">
      <c r="A12" s="12" t="s">
        <v>37</v>
      </c>
      <c r="B12" s="16">
        <f t="shared" si="2"/>
        <v>15.559157212317668</v>
      </c>
      <c r="C12" s="15">
        <f t="shared" si="3"/>
        <v>2016</v>
      </c>
      <c r="D12" s="15">
        <v>13</v>
      </c>
      <c r="E12" s="15">
        <v>5</v>
      </c>
      <c r="F12" s="15">
        <v>4</v>
      </c>
      <c r="G12" s="15">
        <v>3</v>
      </c>
      <c r="H12" s="15">
        <v>0</v>
      </c>
      <c r="I12" s="15">
        <v>8</v>
      </c>
      <c r="J12" s="15">
        <v>26</v>
      </c>
      <c r="K12" s="15">
        <v>34</v>
      </c>
      <c r="L12" s="15">
        <v>24</v>
      </c>
      <c r="M12" s="15">
        <v>14</v>
      </c>
      <c r="N12" s="15">
        <v>8</v>
      </c>
      <c r="O12" s="15">
        <v>9</v>
      </c>
      <c r="P12" s="15">
        <v>444</v>
      </c>
      <c r="Q12" s="15">
        <v>1200</v>
      </c>
      <c r="R12" s="15">
        <v>1</v>
      </c>
      <c r="S12" s="15">
        <v>16</v>
      </c>
      <c r="T12" s="15">
        <v>1</v>
      </c>
      <c r="U12" s="15">
        <v>0</v>
      </c>
      <c r="V12" s="15">
        <v>9</v>
      </c>
      <c r="W12" s="15">
        <v>30</v>
      </c>
      <c r="X12" s="15">
        <v>152</v>
      </c>
      <c r="Y12" s="15">
        <v>3</v>
      </c>
      <c r="Z12" s="15">
        <v>2</v>
      </c>
      <c r="AA12" s="15">
        <v>10</v>
      </c>
    </row>
    <row r="13" spans="1:27" s="2" customFormat="1" ht="15" customHeight="1">
      <c r="A13" s="12" t="s">
        <v>435</v>
      </c>
      <c r="B13" s="16">
        <f t="shared" si="2"/>
        <v>15.018908698001079</v>
      </c>
      <c r="C13" s="15">
        <f t="shared" si="3"/>
        <v>1946</v>
      </c>
      <c r="D13" s="15">
        <v>30</v>
      </c>
      <c r="E13" s="15">
        <v>42</v>
      </c>
      <c r="F13" s="15">
        <v>6</v>
      </c>
      <c r="G13" s="15">
        <v>2</v>
      </c>
      <c r="H13" s="15">
        <v>0</v>
      </c>
      <c r="I13" s="15">
        <v>6</v>
      </c>
      <c r="J13" s="15">
        <v>33</v>
      </c>
      <c r="K13" s="15">
        <v>23</v>
      </c>
      <c r="L13" s="15">
        <v>37</v>
      </c>
      <c r="M13" s="15">
        <v>9</v>
      </c>
      <c r="N13" s="15">
        <v>0</v>
      </c>
      <c r="O13" s="15">
        <v>7</v>
      </c>
      <c r="P13" s="15">
        <v>565</v>
      </c>
      <c r="Q13" s="15">
        <v>974</v>
      </c>
      <c r="R13" s="15">
        <v>6</v>
      </c>
      <c r="S13" s="15">
        <v>13</v>
      </c>
      <c r="T13" s="15">
        <v>0</v>
      </c>
      <c r="U13" s="15">
        <v>0</v>
      </c>
      <c r="V13" s="15">
        <v>27</v>
      </c>
      <c r="W13" s="15">
        <v>75</v>
      </c>
      <c r="X13" s="15">
        <v>68</v>
      </c>
      <c r="Y13" s="15">
        <v>0</v>
      </c>
      <c r="Z13" s="15">
        <v>0</v>
      </c>
      <c r="AA13" s="15">
        <v>23</v>
      </c>
    </row>
    <row r="14" spans="1:27" s="2" customFormat="1" ht="27.75" customHeight="1">
      <c r="A14" s="12" t="s">
        <v>38</v>
      </c>
      <c r="B14" s="16">
        <f t="shared" si="2"/>
        <v>0.9107046384193872</v>
      </c>
      <c r="C14" s="15">
        <f t="shared" si="3"/>
        <v>118</v>
      </c>
      <c r="D14" s="15">
        <v>0</v>
      </c>
      <c r="E14" s="15">
        <v>1</v>
      </c>
      <c r="F14" s="15">
        <v>0</v>
      </c>
      <c r="G14" s="15">
        <v>2</v>
      </c>
      <c r="H14" s="15">
        <v>0</v>
      </c>
      <c r="I14" s="15">
        <v>0</v>
      </c>
      <c r="J14" s="15">
        <v>3</v>
      </c>
      <c r="K14" s="15">
        <v>0</v>
      </c>
      <c r="L14" s="15">
        <v>1</v>
      </c>
      <c r="M14" s="15">
        <v>2</v>
      </c>
      <c r="N14" s="15">
        <v>3</v>
      </c>
      <c r="O14" s="15">
        <v>0</v>
      </c>
      <c r="P14" s="15">
        <v>3</v>
      </c>
      <c r="Q14" s="15">
        <v>2</v>
      </c>
      <c r="R14" s="15">
        <v>0</v>
      </c>
      <c r="S14" s="15">
        <v>0</v>
      </c>
      <c r="T14" s="15">
        <v>0</v>
      </c>
      <c r="U14" s="15">
        <v>0</v>
      </c>
      <c r="V14" s="15">
        <v>16</v>
      </c>
      <c r="W14" s="15">
        <v>14</v>
      </c>
      <c r="X14" s="15">
        <v>68</v>
      </c>
      <c r="Y14" s="15">
        <v>0</v>
      </c>
      <c r="Z14" s="15">
        <v>0</v>
      </c>
      <c r="AA14" s="15">
        <v>3</v>
      </c>
    </row>
    <row r="15" spans="1:27" s="2" customFormat="1" ht="15" customHeight="1">
      <c r="A15" s="12" t="s">
        <v>39</v>
      </c>
      <c r="B15" s="16">
        <f t="shared" si="2"/>
        <v>0.023153507756425096</v>
      </c>
      <c r="C15" s="15">
        <f t="shared" si="3"/>
        <v>3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1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1</v>
      </c>
      <c r="AA15" s="15">
        <v>1</v>
      </c>
    </row>
    <row r="16" spans="1:27" s="2" customFormat="1" ht="15" customHeight="1">
      <c r="A16" s="12" t="s">
        <v>40</v>
      </c>
      <c r="B16" s="16">
        <f t="shared" si="2"/>
        <v>4.291116770857452</v>
      </c>
      <c r="C16" s="15">
        <f t="shared" si="3"/>
        <v>556</v>
      </c>
      <c r="D16" s="15">
        <v>10</v>
      </c>
      <c r="E16" s="15">
        <v>55</v>
      </c>
      <c r="F16" s="15">
        <v>18</v>
      </c>
      <c r="G16" s="15">
        <v>13</v>
      </c>
      <c r="H16" s="15">
        <v>0</v>
      </c>
      <c r="I16" s="15">
        <v>12</v>
      </c>
      <c r="J16" s="15">
        <v>24</v>
      </c>
      <c r="K16" s="15">
        <v>17</v>
      </c>
      <c r="L16" s="15">
        <v>11</v>
      </c>
      <c r="M16" s="15">
        <v>18</v>
      </c>
      <c r="N16" s="15">
        <v>0</v>
      </c>
      <c r="O16" s="15">
        <v>16</v>
      </c>
      <c r="P16" s="15">
        <v>158</v>
      </c>
      <c r="Q16" s="15">
        <v>33</v>
      </c>
      <c r="R16" s="15">
        <v>9</v>
      </c>
      <c r="S16" s="15">
        <v>11</v>
      </c>
      <c r="T16" s="15">
        <v>4</v>
      </c>
      <c r="U16" s="15">
        <v>0</v>
      </c>
      <c r="V16" s="15">
        <v>4</v>
      </c>
      <c r="W16" s="15">
        <v>69</v>
      </c>
      <c r="X16" s="15">
        <v>65</v>
      </c>
      <c r="Y16" s="15">
        <v>0</v>
      </c>
      <c r="Z16" s="15">
        <v>2</v>
      </c>
      <c r="AA16" s="15">
        <v>7</v>
      </c>
    </row>
    <row r="17" spans="1:27" s="2" customFormat="1" ht="15" customHeight="1">
      <c r="A17" s="12" t="s">
        <v>41</v>
      </c>
      <c r="B17" s="16">
        <f t="shared" si="2"/>
        <v>1.9371768156208997</v>
      </c>
      <c r="C17" s="15">
        <f t="shared" si="3"/>
        <v>251</v>
      </c>
      <c r="D17" s="15">
        <v>23</v>
      </c>
      <c r="E17" s="15">
        <v>60</v>
      </c>
      <c r="F17" s="15">
        <v>11</v>
      </c>
      <c r="G17" s="15">
        <v>3</v>
      </c>
      <c r="H17" s="15">
        <v>1</v>
      </c>
      <c r="I17" s="15">
        <v>1</v>
      </c>
      <c r="J17" s="15">
        <v>3</v>
      </c>
      <c r="K17" s="15">
        <v>0</v>
      </c>
      <c r="L17" s="15">
        <v>0</v>
      </c>
      <c r="M17" s="15">
        <v>8</v>
      </c>
      <c r="N17" s="15">
        <v>0</v>
      </c>
      <c r="O17" s="15">
        <v>2</v>
      </c>
      <c r="P17" s="15">
        <v>24</v>
      </c>
      <c r="Q17" s="15">
        <v>17</v>
      </c>
      <c r="R17" s="15">
        <v>3</v>
      </c>
      <c r="S17" s="15">
        <v>0</v>
      </c>
      <c r="T17" s="15">
        <v>2</v>
      </c>
      <c r="U17" s="15">
        <v>0</v>
      </c>
      <c r="V17" s="15">
        <v>4</v>
      </c>
      <c r="W17" s="15">
        <v>10</v>
      </c>
      <c r="X17" s="15">
        <v>3</v>
      </c>
      <c r="Y17" s="15">
        <v>4</v>
      </c>
      <c r="Z17" s="15">
        <v>2</v>
      </c>
      <c r="AA17" s="15">
        <v>70</v>
      </c>
    </row>
    <row r="18" spans="1:27" s="2" customFormat="1" ht="27.75" customHeight="1">
      <c r="A18" s="12" t="s">
        <v>42</v>
      </c>
      <c r="B18" s="16">
        <f t="shared" si="2"/>
        <v>0.5093771706413521</v>
      </c>
      <c r="C18" s="15">
        <f t="shared" si="3"/>
        <v>66</v>
      </c>
      <c r="D18" s="15">
        <v>0</v>
      </c>
      <c r="E18" s="15">
        <v>6</v>
      </c>
      <c r="F18" s="15">
        <v>2</v>
      </c>
      <c r="G18" s="15">
        <v>2</v>
      </c>
      <c r="H18" s="15">
        <v>0</v>
      </c>
      <c r="I18" s="15">
        <v>1</v>
      </c>
      <c r="J18" s="15">
        <v>1</v>
      </c>
      <c r="K18" s="15">
        <v>0</v>
      </c>
      <c r="L18" s="15">
        <v>1</v>
      </c>
      <c r="M18" s="15">
        <v>6</v>
      </c>
      <c r="N18" s="15">
        <v>0</v>
      </c>
      <c r="O18" s="15">
        <v>3</v>
      </c>
      <c r="P18" s="15">
        <v>29</v>
      </c>
      <c r="Q18" s="15">
        <v>2</v>
      </c>
      <c r="R18" s="15">
        <v>3</v>
      </c>
      <c r="S18" s="15">
        <v>3</v>
      </c>
      <c r="T18" s="15">
        <v>0</v>
      </c>
      <c r="U18" s="15">
        <v>0</v>
      </c>
      <c r="V18" s="15">
        <v>0</v>
      </c>
      <c r="W18" s="15">
        <v>2</v>
      </c>
      <c r="X18" s="15">
        <v>1</v>
      </c>
      <c r="Y18" s="15">
        <v>1</v>
      </c>
      <c r="Z18" s="15">
        <v>2</v>
      </c>
      <c r="AA18" s="15">
        <v>1</v>
      </c>
    </row>
    <row r="19" spans="1:27" s="2" customFormat="1" ht="15" customHeight="1">
      <c r="A19" s="12" t="s">
        <v>43</v>
      </c>
      <c r="B19" s="16">
        <f t="shared" si="2"/>
        <v>0.18522806205140077</v>
      </c>
      <c r="C19" s="15">
        <f t="shared" si="3"/>
        <v>24</v>
      </c>
      <c r="D19" s="15">
        <v>1</v>
      </c>
      <c r="E19" s="15">
        <v>7</v>
      </c>
      <c r="F19" s="15">
        <v>2</v>
      </c>
      <c r="G19" s="15">
        <v>0</v>
      </c>
      <c r="H19" s="15">
        <v>0</v>
      </c>
      <c r="I19" s="15">
        <v>1</v>
      </c>
      <c r="J19" s="15">
        <v>1</v>
      </c>
      <c r="K19" s="15">
        <v>1</v>
      </c>
      <c r="L19" s="15">
        <v>0</v>
      </c>
      <c r="M19" s="15">
        <v>0</v>
      </c>
      <c r="N19" s="15">
        <v>0</v>
      </c>
      <c r="O19" s="15">
        <v>0</v>
      </c>
      <c r="P19" s="15">
        <v>6</v>
      </c>
      <c r="Q19" s="15">
        <v>0</v>
      </c>
      <c r="R19" s="15">
        <v>1</v>
      </c>
      <c r="S19" s="15">
        <v>1</v>
      </c>
      <c r="T19" s="15">
        <v>0</v>
      </c>
      <c r="U19" s="15">
        <v>0</v>
      </c>
      <c r="V19" s="15">
        <v>0</v>
      </c>
      <c r="W19" s="15">
        <v>0</v>
      </c>
      <c r="X19" s="15">
        <v>1</v>
      </c>
      <c r="Y19" s="15">
        <v>0</v>
      </c>
      <c r="Z19" s="15">
        <v>2</v>
      </c>
      <c r="AA19" s="15">
        <v>0</v>
      </c>
    </row>
    <row r="20" spans="1:27" s="2" customFormat="1" ht="15" customHeight="1">
      <c r="A20" s="12" t="s">
        <v>44</v>
      </c>
      <c r="B20" s="16">
        <f t="shared" si="2"/>
        <v>0.33186694450875975</v>
      </c>
      <c r="C20" s="15">
        <f t="shared" si="3"/>
        <v>43</v>
      </c>
      <c r="D20" s="15">
        <v>3</v>
      </c>
      <c r="E20" s="15">
        <v>8</v>
      </c>
      <c r="F20" s="15">
        <v>0</v>
      </c>
      <c r="G20" s="15">
        <v>0</v>
      </c>
      <c r="H20" s="15">
        <v>0</v>
      </c>
      <c r="I20" s="15">
        <v>1</v>
      </c>
      <c r="J20" s="15">
        <v>4</v>
      </c>
      <c r="K20" s="15">
        <v>0</v>
      </c>
      <c r="L20" s="15">
        <v>0</v>
      </c>
      <c r="M20" s="15">
        <v>3</v>
      </c>
      <c r="N20" s="15">
        <v>0</v>
      </c>
      <c r="O20" s="15">
        <v>1</v>
      </c>
      <c r="P20" s="15">
        <v>12</v>
      </c>
      <c r="Q20" s="15">
        <v>0</v>
      </c>
      <c r="R20" s="15">
        <v>1</v>
      </c>
      <c r="S20" s="15">
        <v>0</v>
      </c>
      <c r="T20" s="15">
        <v>1</v>
      </c>
      <c r="U20" s="15">
        <v>0</v>
      </c>
      <c r="V20" s="15">
        <v>1</v>
      </c>
      <c r="W20" s="15">
        <v>2</v>
      </c>
      <c r="X20" s="15">
        <v>0</v>
      </c>
      <c r="Y20" s="15">
        <v>0</v>
      </c>
      <c r="Z20" s="15">
        <v>0</v>
      </c>
      <c r="AA20" s="15">
        <v>6</v>
      </c>
    </row>
    <row r="21" spans="1:27" s="2" customFormat="1" ht="15" customHeight="1">
      <c r="A21" s="12" t="s">
        <v>45</v>
      </c>
      <c r="B21" s="16">
        <f t="shared" si="2"/>
        <v>0.3395847804275681</v>
      </c>
      <c r="C21" s="15">
        <f t="shared" si="3"/>
        <v>44</v>
      </c>
      <c r="D21" s="15">
        <v>1</v>
      </c>
      <c r="E21" s="15">
        <v>9</v>
      </c>
      <c r="F21" s="15">
        <v>2</v>
      </c>
      <c r="G21" s="15">
        <v>0</v>
      </c>
      <c r="H21" s="15">
        <v>0</v>
      </c>
      <c r="I21" s="15">
        <v>1</v>
      </c>
      <c r="J21" s="15">
        <v>0</v>
      </c>
      <c r="K21" s="15">
        <v>5</v>
      </c>
      <c r="L21" s="15">
        <v>1</v>
      </c>
      <c r="M21" s="15">
        <v>1</v>
      </c>
      <c r="N21" s="15">
        <v>0</v>
      </c>
      <c r="O21" s="15">
        <v>1</v>
      </c>
      <c r="P21" s="15">
        <v>11</v>
      </c>
      <c r="Q21" s="15">
        <v>1</v>
      </c>
      <c r="R21" s="15">
        <v>1</v>
      </c>
      <c r="S21" s="15">
        <v>1</v>
      </c>
      <c r="T21" s="15">
        <v>0</v>
      </c>
      <c r="U21" s="15">
        <v>0</v>
      </c>
      <c r="V21" s="15">
        <v>0</v>
      </c>
      <c r="W21" s="15">
        <v>6</v>
      </c>
      <c r="X21" s="15">
        <v>0</v>
      </c>
      <c r="Y21" s="15">
        <v>1</v>
      </c>
      <c r="Z21" s="15">
        <v>1</v>
      </c>
      <c r="AA21" s="15">
        <v>1</v>
      </c>
    </row>
    <row r="22" spans="1:27" s="2" customFormat="1" ht="27.75" customHeight="1">
      <c r="A22" s="12" t="s">
        <v>46</v>
      </c>
      <c r="B22" s="16">
        <f t="shared" si="2"/>
        <v>5.9041444778884005</v>
      </c>
      <c r="C22" s="15">
        <f>SUM(D22:AA22)</f>
        <v>765</v>
      </c>
      <c r="D22" s="15">
        <v>48</v>
      </c>
      <c r="E22" s="15">
        <v>22</v>
      </c>
      <c r="F22" s="15">
        <v>9</v>
      </c>
      <c r="G22" s="15">
        <v>24</v>
      </c>
      <c r="H22" s="15">
        <v>2</v>
      </c>
      <c r="I22" s="15">
        <v>6</v>
      </c>
      <c r="J22" s="15">
        <v>9</v>
      </c>
      <c r="K22" s="15">
        <v>7</v>
      </c>
      <c r="L22" s="15">
        <v>24</v>
      </c>
      <c r="M22" s="15">
        <v>10</v>
      </c>
      <c r="N22" s="15">
        <v>2</v>
      </c>
      <c r="O22" s="15">
        <v>78</v>
      </c>
      <c r="P22" s="15">
        <v>107</v>
      </c>
      <c r="Q22" s="15">
        <v>136</v>
      </c>
      <c r="R22" s="15">
        <v>13</v>
      </c>
      <c r="S22" s="15">
        <v>7</v>
      </c>
      <c r="T22" s="15">
        <v>1</v>
      </c>
      <c r="U22" s="15">
        <v>5</v>
      </c>
      <c r="V22" s="15">
        <v>12</v>
      </c>
      <c r="W22" s="15">
        <v>42</v>
      </c>
      <c r="X22" s="15">
        <v>115</v>
      </c>
      <c r="Y22" s="15">
        <v>6</v>
      </c>
      <c r="Z22" s="15">
        <v>0</v>
      </c>
      <c r="AA22" s="15">
        <v>80</v>
      </c>
    </row>
    <row r="23" spans="1:27" s="2" customFormat="1" ht="15" customHeight="1">
      <c r="A23" s="12" t="s">
        <v>47</v>
      </c>
      <c r="B23" s="16">
        <f t="shared" si="2"/>
        <v>7.08497337346608</v>
      </c>
      <c r="C23" s="15">
        <f t="shared" si="3"/>
        <v>918</v>
      </c>
      <c r="D23" s="15">
        <v>59</v>
      </c>
      <c r="E23" s="15">
        <v>49</v>
      </c>
      <c r="F23" s="15">
        <v>13</v>
      </c>
      <c r="G23" s="15">
        <v>18</v>
      </c>
      <c r="H23" s="15">
        <v>0</v>
      </c>
      <c r="I23" s="15">
        <v>4</v>
      </c>
      <c r="J23" s="15">
        <v>10</v>
      </c>
      <c r="K23" s="15">
        <v>6</v>
      </c>
      <c r="L23" s="15">
        <v>24</v>
      </c>
      <c r="M23" s="15">
        <v>15</v>
      </c>
      <c r="N23" s="15">
        <v>10</v>
      </c>
      <c r="O23" s="15">
        <v>26</v>
      </c>
      <c r="P23" s="15">
        <v>114</v>
      </c>
      <c r="Q23" s="15">
        <v>151</v>
      </c>
      <c r="R23" s="15">
        <v>12</v>
      </c>
      <c r="S23" s="15">
        <v>15</v>
      </c>
      <c r="T23" s="15">
        <v>2</v>
      </c>
      <c r="U23" s="15">
        <v>2</v>
      </c>
      <c r="V23" s="15">
        <v>33</v>
      </c>
      <c r="W23" s="15">
        <v>72</v>
      </c>
      <c r="X23" s="15">
        <v>122</v>
      </c>
      <c r="Y23" s="15">
        <v>12</v>
      </c>
      <c r="Z23" s="15">
        <v>10</v>
      </c>
      <c r="AA23" s="15">
        <v>139</v>
      </c>
    </row>
    <row r="24" spans="1:27" s="2" customFormat="1" ht="15" customHeight="1">
      <c r="A24" s="12" t="s">
        <v>48</v>
      </c>
      <c r="B24" s="16">
        <f t="shared" si="2"/>
        <v>1.3429034498726558</v>
      </c>
      <c r="C24" s="15">
        <f t="shared" si="3"/>
        <v>174</v>
      </c>
      <c r="D24" s="15">
        <v>23</v>
      </c>
      <c r="E24" s="15">
        <v>8</v>
      </c>
      <c r="F24" s="15">
        <v>1</v>
      </c>
      <c r="G24" s="15">
        <v>4</v>
      </c>
      <c r="H24" s="15">
        <v>1</v>
      </c>
      <c r="I24" s="15">
        <v>0</v>
      </c>
      <c r="J24" s="15">
        <v>3</v>
      </c>
      <c r="K24" s="15">
        <v>0</v>
      </c>
      <c r="L24" s="15">
        <v>2</v>
      </c>
      <c r="M24" s="15">
        <v>2</v>
      </c>
      <c r="N24" s="15">
        <v>1</v>
      </c>
      <c r="O24" s="15">
        <v>4</v>
      </c>
      <c r="P24" s="15">
        <v>21</v>
      </c>
      <c r="Q24" s="15">
        <v>26</v>
      </c>
      <c r="R24" s="15">
        <v>1</v>
      </c>
      <c r="S24" s="15">
        <v>1</v>
      </c>
      <c r="T24" s="15">
        <v>0</v>
      </c>
      <c r="U24" s="15">
        <v>0</v>
      </c>
      <c r="V24" s="15">
        <v>8</v>
      </c>
      <c r="W24" s="15">
        <v>14</v>
      </c>
      <c r="X24" s="15">
        <v>24</v>
      </c>
      <c r="Y24" s="15">
        <v>5</v>
      </c>
      <c r="Z24" s="15">
        <v>3</v>
      </c>
      <c r="AA24" s="15">
        <v>22</v>
      </c>
    </row>
    <row r="25" spans="1:27" s="2" customFormat="1" ht="27.75" customHeight="1">
      <c r="A25" s="12" t="s">
        <v>49</v>
      </c>
      <c r="B25" s="16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</row>
    <row r="26" spans="1:27" s="2" customFormat="1" ht="15" customHeight="1">
      <c r="A26" s="12" t="s">
        <v>50</v>
      </c>
      <c r="B26" s="16">
        <f t="shared" si="2"/>
        <v>5.471945666435132</v>
      </c>
      <c r="C26" s="15">
        <f t="shared" si="3"/>
        <v>709</v>
      </c>
      <c r="D26" s="15">
        <v>75</v>
      </c>
      <c r="E26" s="15">
        <v>45</v>
      </c>
      <c r="F26" s="15">
        <v>9</v>
      </c>
      <c r="G26" s="15">
        <v>32</v>
      </c>
      <c r="H26" s="15">
        <v>30</v>
      </c>
      <c r="I26" s="15">
        <v>5</v>
      </c>
      <c r="J26" s="15">
        <v>41</v>
      </c>
      <c r="K26" s="15">
        <v>5</v>
      </c>
      <c r="L26" s="15">
        <v>20</v>
      </c>
      <c r="M26" s="15">
        <v>26</v>
      </c>
      <c r="N26" s="15">
        <v>12</v>
      </c>
      <c r="O26" s="15">
        <v>11</v>
      </c>
      <c r="P26" s="15">
        <v>68</v>
      </c>
      <c r="Q26" s="15">
        <v>17</v>
      </c>
      <c r="R26" s="15">
        <v>8</v>
      </c>
      <c r="S26" s="15">
        <v>25</v>
      </c>
      <c r="T26" s="15">
        <v>1</v>
      </c>
      <c r="U26" s="15">
        <v>8</v>
      </c>
      <c r="V26" s="15">
        <v>90</v>
      </c>
      <c r="W26" s="15">
        <v>86</v>
      </c>
      <c r="X26" s="15">
        <v>79</v>
      </c>
      <c r="Y26" s="15">
        <v>2</v>
      </c>
      <c r="Z26" s="15">
        <v>3</v>
      </c>
      <c r="AA26" s="15">
        <v>11</v>
      </c>
    </row>
    <row r="27" spans="1:27" s="2" customFormat="1" ht="15" customHeight="1" thickBot="1">
      <c r="A27" s="12" t="s">
        <v>51</v>
      </c>
      <c r="B27" s="16">
        <f t="shared" si="2"/>
        <v>1.119086208227213</v>
      </c>
      <c r="C27" s="15">
        <f>SUM(D27:AA27)</f>
        <v>145</v>
      </c>
      <c r="D27" s="15">
        <v>17</v>
      </c>
      <c r="E27" s="15">
        <v>9</v>
      </c>
      <c r="F27" s="15">
        <v>4</v>
      </c>
      <c r="G27" s="15">
        <v>5</v>
      </c>
      <c r="H27" s="15">
        <v>5</v>
      </c>
      <c r="I27" s="15">
        <v>1</v>
      </c>
      <c r="J27" s="15">
        <v>8</v>
      </c>
      <c r="K27" s="15">
        <v>2</v>
      </c>
      <c r="L27" s="15">
        <v>4</v>
      </c>
      <c r="M27" s="15">
        <v>6</v>
      </c>
      <c r="N27" s="15">
        <v>2</v>
      </c>
      <c r="O27" s="15">
        <v>2</v>
      </c>
      <c r="P27" s="15">
        <v>14</v>
      </c>
      <c r="Q27" s="15">
        <v>2</v>
      </c>
      <c r="R27" s="15">
        <v>1</v>
      </c>
      <c r="S27" s="15">
        <v>3</v>
      </c>
      <c r="T27" s="15">
        <v>0</v>
      </c>
      <c r="U27" s="15">
        <v>2</v>
      </c>
      <c r="V27" s="15">
        <v>21</v>
      </c>
      <c r="W27" s="15">
        <v>19</v>
      </c>
      <c r="X27" s="15">
        <v>13</v>
      </c>
      <c r="Y27" s="15">
        <v>1</v>
      </c>
      <c r="Z27" s="15">
        <v>1</v>
      </c>
      <c r="AA27" s="15">
        <v>3</v>
      </c>
    </row>
    <row r="28" spans="1:27" s="2" customFormat="1" ht="26.25" customHeight="1">
      <c r="A28" s="106" t="s">
        <v>159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</row>
    <row r="29" s="2" customFormat="1" ht="60.75" customHeight="1">
      <c r="A29" s="2" t="s">
        <v>158</v>
      </c>
    </row>
    <row r="30" spans="1:27" s="2" customFormat="1" ht="11.25" customHeight="1">
      <c r="A30" s="97" t="s">
        <v>448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 t="s">
        <v>449</v>
      </c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</row>
  </sheetData>
  <mergeCells count="7">
    <mergeCell ref="A30:M30"/>
    <mergeCell ref="N30:AA30"/>
    <mergeCell ref="A1:M1"/>
    <mergeCell ref="A2:M2"/>
    <mergeCell ref="N2:Y2"/>
    <mergeCell ref="N1:Z1"/>
    <mergeCell ref="A28:L28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A30"/>
  <sheetViews>
    <sheetView workbookViewId="0" topLeftCell="A1">
      <selection activeCell="A1" sqref="A1:M1"/>
    </sheetView>
  </sheetViews>
  <sheetFormatPr defaultColWidth="9.00390625" defaultRowHeight="16.5"/>
  <cols>
    <col min="1" max="1" width="16.625" style="0" customWidth="1"/>
    <col min="2" max="2" width="6.125" style="0" customWidth="1"/>
    <col min="3" max="3" width="5.875" style="0" customWidth="1"/>
    <col min="4" max="11" width="5.125" style="0" customWidth="1"/>
    <col min="12" max="12" width="4.50390625" style="0" customWidth="1"/>
    <col min="13" max="13" width="4.875" style="0" customWidth="1"/>
    <col min="14" max="14" width="6.00390625" style="0" customWidth="1"/>
    <col min="15" max="15" width="6.125" style="0" customWidth="1"/>
    <col min="16" max="27" width="5.50390625" style="0" customWidth="1"/>
  </cols>
  <sheetData>
    <row r="1" spans="1:27" s="1" customFormat="1" ht="48" customHeight="1">
      <c r="A1" s="104" t="s">
        <v>173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5" t="s">
        <v>83</v>
      </c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9"/>
    </row>
    <row r="2" spans="1:27" s="10" customFormat="1" ht="12.75" customHeight="1" thickBot="1">
      <c r="A2" s="99" t="s">
        <v>59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109" t="s">
        <v>454</v>
      </c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AA2" s="22" t="s">
        <v>82</v>
      </c>
    </row>
    <row r="3" spans="1:27" s="11" customFormat="1" ht="96" customHeight="1" thickBot="1">
      <c r="A3" s="29" t="s">
        <v>84</v>
      </c>
      <c r="B3" s="28" t="s">
        <v>85</v>
      </c>
      <c r="C3" s="26" t="s">
        <v>86</v>
      </c>
      <c r="D3" s="26" t="s">
        <v>66</v>
      </c>
      <c r="E3" s="26" t="s">
        <v>160</v>
      </c>
      <c r="F3" s="26" t="s">
        <v>67</v>
      </c>
      <c r="G3" s="26" t="s">
        <v>68</v>
      </c>
      <c r="H3" s="26" t="s">
        <v>161</v>
      </c>
      <c r="I3" s="26" t="s">
        <v>162</v>
      </c>
      <c r="J3" s="26" t="s">
        <v>69</v>
      </c>
      <c r="K3" s="26" t="s">
        <v>163</v>
      </c>
      <c r="L3" s="26" t="s">
        <v>70</v>
      </c>
      <c r="M3" s="26" t="s">
        <v>71</v>
      </c>
      <c r="N3" s="25" t="s">
        <v>164</v>
      </c>
      <c r="O3" s="26" t="s">
        <v>73</v>
      </c>
      <c r="P3" s="26" t="s">
        <v>74</v>
      </c>
      <c r="Q3" s="26" t="s">
        <v>75</v>
      </c>
      <c r="R3" s="26" t="s">
        <v>76</v>
      </c>
      <c r="S3" s="26" t="s">
        <v>77</v>
      </c>
      <c r="T3" s="26" t="s">
        <v>165</v>
      </c>
      <c r="U3" s="26" t="s">
        <v>78</v>
      </c>
      <c r="V3" s="26" t="s">
        <v>79</v>
      </c>
      <c r="W3" s="26" t="s">
        <v>80</v>
      </c>
      <c r="X3" s="26" t="s">
        <v>81</v>
      </c>
      <c r="Y3" s="26" t="s">
        <v>166</v>
      </c>
      <c r="Z3" s="26" t="s">
        <v>167</v>
      </c>
      <c r="AA3" s="27" t="s">
        <v>168</v>
      </c>
    </row>
    <row r="4" spans="1:27" s="2" customFormat="1" ht="24" customHeight="1">
      <c r="A4" s="30" t="s">
        <v>144</v>
      </c>
      <c r="B4" s="16">
        <f>SUM(D4:AA4)</f>
        <v>100.00000000000003</v>
      </c>
      <c r="C4" s="15"/>
      <c r="D4" s="16">
        <f aca="true" t="shared" si="0" ref="D4:AA4">D5/$C$5*100</f>
        <v>5.553905553905554</v>
      </c>
      <c r="E4" s="16">
        <f t="shared" si="0"/>
        <v>3.9204039204039205</v>
      </c>
      <c r="F4" s="16">
        <f t="shared" si="0"/>
        <v>1.0840510840510842</v>
      </c>
      <c r="G4" s="16">
        <f t="shared" si="0"/>
        <v>1.395901395901396</v>
      </c>
      <c r="H4" s="16">
        <f t="shared" si="0"/>
        <v>0.49005049005049006</v>
      </c>
      <c r="I4" s="16">
        <f t="shared" si="0"/>
        <v>0.5791505791505791</v>
      </c>
      <c r="J4" s="16">
        <f t="shared" si="0"/>
        <v>2.1681021681021684</v>
      </c>
      <c r="K4" s="16">
        <f t="shared" si="0"/>
        <v>1.5741015741015743</v>
      </c>
      <c r="L4" s="16">
        <f t="shared" si="0"/>
        <v>2.2275022275022276</v>
      </c>
      <c r="M4" s="16">
        <f t="shared" si="0"/>
        <v>1.7226017226017225</v>
      </c>
      <c r="N4" s="16">
        <f t="shared" si="0"/>
        <v>0.7722007722007722</v>
      </c>
      <c r="O4" s="16">
        <f t="shared" si="0"/>
        <v>2.182952182952183</v>
      </c>
      <c r="P4" s="16">
        <f t="shared" si="0"/>
        <v>17.923967923967922</v>
      </c>
      <c r="Q4" s="16">
        <f t="shared" si="0"/>
        <v>29.67032967032967</v>
      </c>
      <c r="R4" s="16">
        <f t="shared" si="0"/>
        <v>0.7722007722007722</v>
      </c>
      <c r="S4" s="16">
        <f t="shared" si="0"/>
        <v>1.3365013365013365</v>
      </c>
      <c r="T4" s="16">
        <f t="shared" si="0"/>
        <v>0.2079002079002079</v>
      </c>
      <c r="U4" s="16">
        <f t="shared" si="0"/>
        <v>0.5494505494505495</v>
      </c>
      <c r="V4" s="16">
        <f t="shared" si="0"/>
        <v>3.2818532818532815</v>
      </c>
      <c r="W4" s="16">
        <f t="shared" si="0"/>
        <v>6.2815562815562815</v>
      </c>
      <c r="X4" s="16">
        <f t="shared" si="0"/>
        <v>11.300861300861301</v>
      </c>
      <c r="Y4" s="16">
        <f t="shared" si="0"/>
        <v>0.32670032670032667</v>
      </c>
      <c r="Z4" s="16">
        <f t="shared" si="0"/>
        <v>0.2673002673002673</v>
      </c>
      <c r="AA4" s="16">
        <f t="shared" si="0"/>
        <v>4.410454410454411</v>
      </c>
    </row>
    <row r="5" spans="1:27" s="2" customFormat="1" ht="27.75" customHeight="1">
      <c r="A5" s="12" t="s">
        <v>119</v>
      </c>
      <c r="B5" s="16"/>
      <c r="C5" s="15">
        <f>SUM(C6:C24,C26:C27)</f>
        <v>6734</v>
      </c>
      <c r="D5" s="15">
        <f>SUM(D6:D24,D26:D27)</f>
        <v>374</v>
      </c>
      <c r="E5" s="15">
        <f aca="true" t="shared" si="1" ref="E5:AA5">SUM(E6:E24,E26:E27)</f>
        <v>264</v>
      </c>
      <c r="F5" s="15">
        <f t="shared" si="1"/>
        <v>73</v>
      </c>
      <c r="G5" s="15">
        <f t="shared" si="1"/>
        <v>94</v>
      </c>
      <c r="H5" s="15">
        <f t="shared" si="1"/>
        <v>33</v>
      </c>
      <c r="I5" s="15">
        <f t="shared" si="1"/>
        <v>39</v>
      </c>
      <c r="J5" s="15">
        <f t="shared" si="1"/>
        <v>146</v>
      </c>
      <c r="K5" s="15">
        <f t="shared" si="1"/>
        <v>106</v>
      </c>
      <c r="L5" s="15">
        <f t="shared" si="1"/>
        <v>150</v>
      </c>
      <c r="M5" s="15">
        <f t="shared" si="1"/>
        <v>116</v>
      </c>
      <c r="N5" s="15">
        <f t="shared" si="1"/>
        <v>52</v>
      </c>
      <c r="O5" s="15">
        <f t="shared" si="1"/>
        <v>147</v>
      </c>
      <c r="P5" s="15">
        <f t="shared" si="1"/>
        <v>1207</v>
      </c>
      <c r="Q5" s="15">
        <f t="shared" si="1"/>
        <v>1998</v>
      </c>
      <c r="R5" s="15">
        <f t="shared" si="1"/>
        <v>52</v>
      </c>
      <c r="S5" s="15">
        <f t="shared" si="1"/>
        <v>90</v>
      </c>
      <c r="T5" s="15">
        <f t="shared" si="1"/>
        <v>14</v>
      </c>
      <c r="U5" s="15">
        <f t="shared" si="1"/>
        <v>37</v>
      </c>
      <c r="V5" s="15">
        <f t="shared" si="1"/>
        <v>221</v>
      </c>
      <c r="W5" s="15">
        <f t="shared" si="1"/>
        <v>423</v>
      </c>
      <c r="X5" s="15">
        <f t="shared" si="1"/>
        <v>761</v>
      </c>
      <c r="Y5" s="15">
        <f t="shared" si="1"/>
        <v>22</v>
      </c>
      <c r="Z5" s="15">
        <f t="shared" si="1"/>
        <v>18</v>
      </c>
      <c r="AA5" s="15">
        <f t="shared" si="1"/>
        <v>297</v>
      </c>
    </row>
    <row r="6" spans="1:27" s="2" customFormat="1" ht="27.75" customHeight="1">
      <c r="A6" s="12" t="s">
        <v>120</v>
      </c>
      <c r="B6" s="16">
        <f>C6/$C$5*100</f>
        <v>4.945054945054945</v>
      </c>
      <c r="C6" s="15">
        <f>SUM(D6:AA6)</f>
        <v>333</v>
      </c>
      <c r="D6" s="3">
        <v>40</v>
      </c>
      <c r="E6" s="3">
        <v>6</v>
      </c>
      <c r="F6" s="3">
        <v>9</v>
      </c>
      <c r="G6" s="3">
        <v>4</v>
      </c>
      <c r="H6" s="3">
        <v>4</v>
      </c>
      <c r="I6" s="3">
        <v>2</v>
      </c>
      <c r="J6" s="3">
        <v>18</v>
      </c>
      <c r="K6" s="3">
        <v>8</v>
      </c>
      <c r="L6" s="3">
        <v>14</v>
      </c>
      <c r="M6" s="3">
        <v>17</v>
      </c>
      <c r="N6" s="3">
        <v>17</v>
      </c>
      <c r="O6" s="3">
        <v>23</v>
      </c>
      <c r="P6" s="3">
        <v>33</v>
      </c>
      <c r="Q6" s="3">
        <v>2</v>
      </c>
      <c r="R6" s="3">
        <v>4</v>
      </c>
      <c r="S6" s="3">
        <v>5</v>
      </c>
      <c r="T6" s="3">
        <v>1</v>
      </c>
      <c r="U6" s="3">
        <v>7</v>
      </c>
      <c r="V6" s="3">
        <v>11</v>
      </c>
      <c r="W6" s="3">
        <v>41</v>
      </c>
      <c r="X6" s="3">
        <v>54</v>
      </c>
      <c r="Y6" s="3">
        <v>1</v>
      </c>
      <c r="Z6" s="3">
        <v>1</v>
      </c>
      <c r="AA6" s="3">
        <v>11</v>
      </c>
    </row>
    <row r="7" spans="1:27" s="2" customFormat="1" ht="15" customHeight="1">
      <c r="A7" s="12" t="s">
        <v>121</v>
      </c>
      <c r="B7" s="16">
        <f aca="true" t="shared" si="2" ref="B7:B27">C7/$C$5*100</f>
        <v>11.776061776061777</v>
      </c>
      <c r="C7" s="15">
        <f aca="true" t="shared" si="3" ref="C7:C27">SUM(D7:AA7)</f>
        <v>793</v>
      </c>
      <c r="D7" s="3">
        <v>61</v>
      </c>
      <c r="E7" s="3">
        <v>35</v>
      </c>
      <c r="F7" s="3">
        <v>8</v>
      </c>
      <c r="G7" s="3">
        <v>23</v>
      </c>
      <c r="H7" s="3">
        <v>8</v>
      </c>
      <c r="I7" s="3">
        <v>7</v>
      </c>
      <c r="J7" s="3">
        <v>30</v>
      </c>
      <c r="K7" s="3">
        <v>11</v>
      </c>
      <c r="L7" s="3">
        <v>36</v>
      </c>
      <c r="M7" s="3">
        <v>12</v>
      </c>
      <c r="N7" s="3">
        <v>13</v>
      </c>
      <c r="O7" s="3">
        <v>28</v>
      </c>
      <c r="P7" s="3">
        <v>90</v>
      </c>
      <c r="Q7" s="3">
        <v>14</v>
      </c>
      <c r="R7" s="3">
        <v>7</v>
      </c>
      <c r="S7" s="3">
        <v>35</v>
      </c>
      <c r="T7" s="3">
        <v>4</v>
      </c>
      <c r="U7" s="3">
        <v>21</v>
      </c>
      <c r="V7" s="3">
        <v>95</v>
      </c>
      <c r="W7" s="3">
        <v>84</v>
      </c>
      <c r="X7" s="3">
        <v>137</v>
      </c>
      <c r="Y7" s="3">
        <v>2</v>
      </c>
      <c r="Z7" s="3">
        <v>0</v>
      </c>
      <c r="AA7" s="3">
        <v>32</v>
      </c>
    </row>
    <row r="8" spans="1:27" s="2" customFormat="1" ht="15" customHeight="1">
      <c r="A8" s="12" t="s">
        <v>122</v>
      </c>
      <c r="B8" s="16">
        <f t="shared" si="2"/>
        <v>2.569052569052569</v>
      </c>
      <c r="C8" s="15">
        <f t="shared" si="3"/>
        <v>173</v>
      </c>
      <c r="D8" s="3">
        <v>40</v>
      </c>
      <c r="E8" s="3">
        <v>11</v>
      </c>
      <c r="F8" s="3">
        <v>1</v>
      </c>
      <c r="G8" s="3">
        <v>7</v>
      </c>
      <c r="H8" s="3">
        <v>3</v>
      </c>
      <c r="I8" s="3">
        <v>1</v>
      </c>
      <c r="J8" s="3">
        <v>2</v>
      </c>
      <c r="K8" s="3">
        <v>1</v>
      </c>
      <c r="L8" s="3">
        <v>3</v>
      </c>
      <c r="M8" s="3">
        <v>8</v>
      </c>
      <c r="N8" s="3">
        <v>2</v>
      </c>
      <c r="O8" s="3">
        <v>3</v>
      </c>
      <c r="P8" s="3">
        <v>22</v>
      </c>
      <c r="Q8" s="3">
        <v>12</v>
      </c>
      <c r="R8" s="3">
        <v>3</v>
      </c>
      <c r="S8" s="3">
        <v>1</v>
      </c>
      <c r="T8" s="3">
        <v>0</v>
      </c>
      <c r="U8" s="3">
        <v>1</v>
      </c>
      <c r="V8" s="3">
        <v>6</v>
      </c>
      <c r="W8" s="3">
        <v>14</v>
      </c>
      <c r="X8" s="3">
        <v>21</v>
      </c>
      <c r="Y8" s="3">
        <v>2</v>
      </c>
      <c r="Z8" s="3">
        <v>0</v>
      </c>
      <c r="AA8" s="3">
        <v>9</v>
      </c>
    </row>
    <row r="9" spans="1:27" s="2" customFormat="1" ht="15" customHeight="1">
      <c r="A9" s="12" t="s">
        <v>123</v>
      </c>
      <c r="B9" s="16">
        <f t="shared" si="2"/>
        <v>3.2373032373032373</v>
      </c>
      <c r="C9" s="15">
        <f t="shared" si="3"/>
        <v>218</v>
      </c>
      <c r="D9" s="3">
        <v>31</v>
      </c>
      <c r="E9" s="3">
        <v>10</v>
      </c>
      <c r="F9" s="3">
        <v>1</v>
      </c>
      <c r="G9" s="3">
        <v>1</v>
      </c>
      <c r="H9" s="3">
        <v>2</v>
      </c>
      <c r="I9" s="3">
        <v>0</v>
      </c>
      <c r="J9" s="3">
        <v>0</v>
      </c>
      <c r="K9" s="3">
        <v>5</v>
      </c>
      <c r="L9" s="3">
        <v>3</v>
      </c>
      <c r="M9" s="3">
        <v>0</v>
      </c>
      <c r="N9" s="3">
        <v>0</v>
      </c>
      <c r="O9" s="3">
        <v>4</v>
      </c>
      <c r="P9" s="3">
        <v>19</v>
      </c>
      <c r="Q9" s="3">
        <v>23</v>
      </c>
      <c r="R9" s="3">
        <v>1</v>
      </c>
      <c r="S9" s="3">
        <v>1</v>
      </c>
      <c r="T9" s="3">
        <v>0</v>
      </c>
      <c r="U9" s="3">
        <v>1</v>
      </c>
      <c r="V9" s="3">
        <v>5</v>
      </c>
      <c r="W9" s="3">
        <v>14</v>
      </c>
      <c r="X9" s="3">
        <v>75</v>
      </c>
      <c r="Y9" s="3">
        <v>0</v>
      </c>
      <c r="Z9" s="3">
        <v>0</v>
      </c>
      <c r="AA9" s="3">
        <v>22</v>
      </c>
    </row>
    <row r="10" spans="1:27" s="2" customFormat="1" ht="27.75" customHeight="1">
      <c r="A10" s="12" t="s">
        <v>124</v>
      </c>
      <c r="B10" s="16">
        <f t="shared" si="2"/>
        <v>3.073953073953074</v>
      </c>
      <c r="C10" s="15">
        <f t="shared" si="3"/>
        <v>207</v>
      </c>
      <c r="D10" s="3">
        <v>15</v>
      </c>
      <c r="E10" s="3">
        <v>2</v>
      </c>
      <c r="F10" s="3">
        <v>2</v>
      </c>
      <c r="G10" s="3">
        <v>3</v>
      </c>
      <c r="H10" s="3">
        <v>2</v>
      </c>
      <c r="I10" s="3">
        <v>3</v>
      </c>
      <c r="J10" s="3">
        <v>3</v>
      </c>
      <c r="K10" s="3">
        <v>3</v>
      </c>
      <c r="L10" s="3">
        <v>5</v>
      </c>
      <c r="M10" s="3">
        <v>3</v>
      </c>
      <c r="N10" s="3">
        <v>0</v>
      </c>
      <c r="O10" s="3">
        <v>5</v>
      </c>
      <c r="P10" s="3">
        <v>18</v>
      </c>
      <c r="Q10" s="3">
        <v>21</v>
      </c>
      <c r="R10" s="3">
        <v>2</v>
      </c>
      <c r="S10" s="3">
        <v>2</v>
      </c>
      <c r="T10" s="3">
        <v>1</v>
      </c>
      <c r="U10" s="3">
        <v>1</v>
      </c>
      <c r="V10" s="3">
        <v>6</v>
      </c>
      <c r="W10" s="3">
        <v>24</v>
      </c>
      <c r="X10" s="3">
        <v>73</v>
      </c>
      <c r="Y10" s="3">
        <v>1</v>
      </c>
      <c r="Z10" s="3">
        <v>2</v>
      </c>
      <c r="AA10" s="3">
        <v>10</v>
      </c>
    </row>
    <row r="11" spans="1:27" s="2" customFormat="1" ht="15" customHeight="1">
      <c r="A11" s="12" t="s">
        <v>125</v>
      </c>
      <c r="B11" s="16">
        <f t="shared" si="2"/>
        <v>6.6082566082566085</v>
      </c>
      <c r="C11" s="15">
        <f t="shared" si="3"/>
        <v>445</v>
      </c>
      <c r="D11" s="3">
        <v>70</v>
      </c>
      <c r="E11" s="3">
        <v>31</v>
      </c>
      <c r="F11" s="3">
        <v>10</v>
      </c>
      <c r="G11" s="3">
        <v>12</v>
      </c>
      <c r="H11" s="3">
        <v>6</v>
      </c>
      <c r="I11" s="3">
        <v>2</v>
      </c>
      <c r="J11" s="3">
        <v>12</v>
      </c>
      <c r="K11" s="3">
        <v>9</v>
      </c>
      <c r="L11" s="3">
        <v>5</v>
      </c>
      <c r="M11" s="3">
        <v>21</v>
      </c>
      <c r="N11" s="3">
        <v>6</v>
      </c>
      <c r="O11" s="3">
        <v>11</v>
      </c>
      <c r="P11" s="3">
        <v>34</v>
      </c>
      <c r="Q11" s="3">
        <v>33</v>
      </c>
      <c r="R11" s="3">
        <v>6</v>
      </c>
      <c r="S11" s="3">
        <v>3</v>
      </c>
      <c r="T11" s="3">
        <v>1</v>
      </c>
      <c r="U11" s="3">
        <v>5</v>
      </c>
      <c r="V11" s="3">
        <v>28</v>
      </c>
      <c r="W11" s="3">
        <v>41</v>
      </c>
      <c r="X11" s="3">
        <v>73</v>
      </c>
      <c r="Y11" s="3">
        <v>2</v>
      </c>
      <c r="Z11" s="3">
        <v>1</v>
      </c>
      <c r="AA11" s="3">
        <v>23</v>
      </c>
    </row>
    <row r="12" spans="1:27" s="2" customFormat="1" ht="15" customHeight="1">
      <c r="A12" s="12" t="s">
        <v>126</v>
      </c>
      <c r="B12" s="16">
        <f>C12/$C$5*100</f>
        <v>24.91832491832492</v>
      </c>
      <c r="C12" s="15">
        <f t="shared" si="3"/>
        <v>1678</v>
      </c>
      <c r="D12" s="3">
        <v>11</v>
      </c>
      <c r="E12" s="3">
        <v>5</v>
      </c>
      <c r="F12" s="3">
        <v>4</v>
      </c>
      <c r="G12" s="3">
        <v>1</v>
      </c>
      <c r="H12" s="3">
        <v>0</v>
      </c>
      <c r="I12" s="3">
        <v>8</v>
      </c>
      <c r="J12" s="3">
        <v>24</v>
      </c>
      <c r="K12" s="3">
        <v>32</v>
      </c>
      <c r="L12" s="3">
        <v>21</v>
      </c>
      <c r="M12" s="3">
        <v>10</v>
      </c>
      <c r="N12" s="3">
        <v>6</v>
      </c>
      <c r="O12" s="3">
        <v>8</v>
      </c>
      <c r="P12" s="3">
        <v>386</v>
      </c>
      <c r="Q12" s="3">
        <v>1026</v>
      </c>
      <c r="R12" s="3">
        <v>0</v>
      </c>
      <c r="S12" s="3">
        <v>16</v>
      </c>
      <c r="T12" s="3">
        <v>1</v>
      </c>
      <c r="U12" s="3">
        <v>0</v>
      </c>
      <c r="V12" s="3">
        <v>4</v>
      </c>
      <c r="W12" s="3">
        <v>28</v>
      </c>
      <c r="X12" s="3">
        <v>80</v>
      </c>
      <c r="Y12" s="3">
        <v>2</v>
      </c>
      <c r="Z12" s="3">
        <v>2</v>
      </c>
      <c r="AA12" s="3">
        <v>3</v>
      </c>
    </row>
    <row r="13" spans="1:27" s="2" customFormat="1" ht="15" customHeight="1">
      <c r="A13" s="12" t="s">
        <v>434</v>
      </c>
      <c r="B13" s="16">
        <f t="shared" si="2"/>
        <v>18.681318681318682</v>
      </c>
      <c r="C13" s="15">
        <f t="shared" si="3"/>
        <v>1258</v>
      </c>
      <c r="D13" s="3">
        <v>21</v>
      </c>
      <c r="E13" s="3">
        <v>24</v>
      </c>
      <c r="F13" s="3">
        <v>4</v>
      </c>
      <c r="G13" s="3">
        <v>2</v>
      </c>
      <c r="H13" s="3">
        <v>0</v>
      </c>
      <c r="I13" s="3">
        <v>4</v>
      </c>
      <c r="J13" s="3">
        <v>27</v>
      </c>
      <c r="K13" s="3">
        <v>18</v>
      </c>
      <c r="L13" s="3">
        <v>30</v>
      </c>
      <c r="M13" s="3">
        <v>5</v>
      </c>
      <c r="N13" s="3">
        <v>0</v>
      </c>
      <c r="O13" s="3">
        <v>3</v>
      </c>
      <c r="P13" s="3">
        <v>339</v>
      </c>
      <c r="Q13" s="3">
        <v>647</v>
      </c>
      <c r="R13" s="3">
        <v>4</v>
      </c>
      <c r="S13" s="3">
        <v>9</v>
      </c>
      <c r="T13" s="3">
        <v>0</v>
      </c>
      <c r="U13" s="3">
        <v>0</v>
      </c>
      <c r="V13" s="3">
        <v>18</v>
      </c>
      <c r="W13" s="3">
        <v>44</v>
      </c>
      <c r="X13" s="3">
        <v>42</v>
      </c>
      <c r="Y13" s="3">
        <v>0</v>
      </c>
      <c r="Z13" s="3">
        <v>0</v>
      </c>
      <c r="AA13" s="3">
        <v>17</v>
      </c>
    </row>
    <row r="14" spans="1:27" s="2" customFormat="1" ht="27.75" customHeight="1">
      <c r="A14" s="12" t="s">
        <v>127</v>
      </c>
      <c r="B14" s="16">
        <f t="shared" si="2"/>
        <v>0.7722007722007722</v>
      </c>
      <c r="C14" s="15">
        <f t="shared" si="3"/>
        <v>52</v>
      </c>
      <c r="D14" s="3">
        <v>0</v>
      </c>
      <c r="E14" s="3">
        <v>0</v>
      </c>
      <c r="F14" s="3">
        <v>0</v>
      </c>
      <c r="G14" s="3">
        <v>2</v>
      </c>
      <c r="H14" s="3">
        <v>0</v>
      </c>
      <c r="I14" s="3">
        <v>0</v>
      </c>
      <c r="J14" s="3">
        <v>2</v>
      </c>
      <c r="K14" s="3">
        <v>0</v>
      </c>
      <c r="L14" s="3">
        <v>0</v>
      </c>
      <c r="M14" s="3">
        <v>1</v>
      </c>
      <c r="N14" s="3">
        <v>3</v>
      </c>
      <c r="O14" s="3">
        <v>0</v>
      </c>
      <c r="P14" s="3">
        <v>2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5</v>
      </c>
      <c r="W14" s="3">
        <v>9</v>
      </c>
      <c r="X14" s="3">
        <v>27</v>
      </c>
      <c r="Y14" s="3">
        <v>0</v>
      </c>
      <c r="Z14" s="3">
        <v>0</v>
      </c>
      <c r="AA14" s="3">
        <v>1</v>
      </c>
    </row>
    <row r="15" spans="1:27" s="2" customFormat="1" ht="15" customHeight="1">
      <c r="A15" s="12" t="s">
        <v>128</v>
      </c>
      <c r="B15" s="16">
        <f t="shared" si="2"/>
        <v>0.029700029700029697</v>
      </c>
      <c r="C15" s="15">
        <f t="shared" si="3"/>
        <v>2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1</v>
      </c>
      <c r="AA15" s="3">
        <v>0</v>
      </c>
    </row>
    <row r="16" spans="1:27" s="2" customFormat="1" ht="15" customHeight="1">
      <c r="A16" s="12" t="s">
        <v>129</v>
      </c>
      <c r="B16" s="16">
        <f t="shared" si="2"/>
        <v>4.336204336204337</v>
      </c>
      <c r="C16" s="15">
        <f t="shared" si="3"/>
        <v>292</v>
      </c>
      <c r="D16" s="3">
        <v>7</v>
      </c>
      <c r="E16" s="3">
        <v>29</v>
      </c>
      <c r="F16" s="3">
        <v>9</v>
      </c>
      <c r="G16" s="3">
        <v>11</v>
      </c>
      <c r="H16" s="3">
        <v>0</v>
      </c>
      <c r="I16" s="3">
        <v>4</v>
      </c>
      <c r="J16" s="3">
        <v>9</v>
      </c>
      <c r="K16" s="3">
        <v>4</v>
      </c>
      <c r="L16" s="3">
        <v>7</v>
      </c>
      <c r="M16" s="3">
        <v>14</v>
      </c>
      <c r="N16" s="3">
        <v>0</v>
      </c>
      <c r="O16" s="3">
        <v>14</v>
      </c>
      <c r="P16" s="3">
        <v>70</v>
      </c>
      <c r="Q16" s="3">
        <v>18</v>
      </c>
      <c r="R16" s="3">
        <v>7</v>
      </c>
      <c r="S16" s="3">
        <v>3</v>
      </c>
      <c r="T16" s="3">
        <v>3</v>
      </c>
      <c r="U16" s="3">
        <v>0</v>
      </c>
      <c r="V16" s="3">
        <v>1</v>
      </c>
      <c r="W16" s="3">
        <v>38</v>
      </c>
      <c r="X16" s="3">
        <v>40</v>
      </c>
      <c r="Y16" s="3">
        <v>0</v>
      </c>
      <c r="Z16" s="3">
        <v>2</v>
      </c>
      <c r="AA16" s="3">
        <v>2</v>
      </c>
    </row>
    <row r="17" spans="1:27" s="2" customFormat="1" ht="15" customHeight="1">
      <c r="A17" s="12" t="s">
        <v>130</v>
      </c>
      <c r="B17" s="16">
        <f t="shared" si="2"/>
        <v>2.5245025245025245</v>
      </c>
      <c r="C17" s="15">
        <f>SUM(D17:AA17)</f>
        <v>170</v>
      </c>
      <c r="D17" s="3">
        <v>15</v>
      </c>
      <c r="E17" s="3">
        <v>46</v>
      </c>
      <c r="F17" s="3">
        <v>9</v>
      </c>
      <c r="G17" s="3">
        <v>3</v>
      </c>
      <c r="H17" s="3">
        <v>0</v>
      </c>
      <c r="I17" s="3">
        <v>1</v>
      </c>
      <c r="J17" s="3">
        <v>2</v>
      </c>
      <c r="K17" s="3">
        <v>0</v>
      </c>
      <c r="L17" s="3">
        <v>0</v>
      </c>
      <c r="M17" s="3">
        <v>6</v>
      </c>
      <c r="N17" s="3">
        <v>0</v>
      </c>
      <c r="O17" s="3">
        <v>2</v>
      </c>
      <c r="P17" s="3">
        <v>15</v>
      </c>
      <c r="Q17" s="3">
        <v>5</v>
      </c>
      <c r="R17" s="3">
        <v>3</v>
      </c>
      <c r="S17" s="3">
        <v>0</v>
      </c>
      <c r="T17" s="3">
        <v>2</v>
      </c>
      <c r="U17" s="3">
        <v>0</v>
      </c>
      <c r="V17" s="3">
        <v>3</v>
      </c>
      <c r="W17" s="3">
        <v>8</v>
      </c>
      <c r="X17" s="3">
        <v>2</v>
      </c>
      <c r="Y17" s="3">
        <v>4</v>
      </c>
      <c r="Z17" s="3">
        <v>2</v>
      </c>
      <c r="AA17" s="3">
        <v>42</v>
      </c>
    </row>
    <row r="18" spans="1:27" s="2" customFormat="1" ht="27.75" customHeight="1">
      <c r="A18" s="12" t="s">
        <v>131</v>
      </c>
      <c r="B18" s="16">
        <f>C18/$C$5*100</f>
        <v>0.49005049005049006</v>
      </c>
      <c r="C18" s="15">
        <f t="shared" si="3"/>
        <v>33</v>
      </c>
      <c r="D18" s="3">
        <v>0</v>
      </c>
      <c r="E18" s="3">
        <v>4</v>
      </c>
      <c r="F18" s="3">
        <v>0</v>
      </c>
      <c r="G18" s="3">
        <v>1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3</v>
      </c>
      <c r="N18" s="3">
        <v>0</v>
      </c>
      <c r="O18" s="3">
        <v>2</v>
      </c>
      <c r="P18" s="3">
        <v>15</v>
      </c>
      <c r="Q18" s="3">
        <v>2</v>
      </c>
      <c r="R18" s="3">
        <v>1</v>
      </c>
      <c r="S18" s="3">
        <v>2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1</v>
      </c>
      <c r="Z18" s="3">
        <v>1</v>
      </c>
      <c r="AA18" s="3">
        <v>1</v>
      </c>
    </row>
    <row r="19" spans="1:27" s="2" customFormat="1" ht="15" customHeight="1">
      <c r="A19" s="12" t="s">
        <v>132</v>
      </c>
      <c r="B19" s="16">
        <f t="shared" si="2"/>
        <v>0.11880011880011879</v>
      </c>
      <c r="C19" s="15">
        <f t="shared" si="3"/>
        <v>8</v>
      </c>
      <c r="D19" s="3">
        <v>0</v>
      </c>
      <c r="E19" s="3">
        <v>2</v>
      </c>
      <c r="F19" s="3">
        <v>1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2</v>
      </c>
      <c r="Q19" s="3">
        <v>0</v>
      </c>
      <c r="R19" s="3">
        <v>1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2</v>
      </c>
      <c r="AA19" s="3">
        <v>0</v>
      </c>
    </row>
    <row r="20" spans="1:27" s="2" customFormat="1" ht="15" customHeight="1">
      <c r="A20" s="12" t="s">
        <v>133</v>
      </c>
      <c r="B20" s="16">
        <f t="shared" si="2"/>
        <v>0.49005049005049006</v>
      </c>
      <c r="C20" s="15">
        <f t="shared" si="3"/>
        <v>33</v>
      </c>
      <c r="D20" s="3">
        <v>3</v>
      </c>
      <c r="E20" s="3">
        <v>4</v>
      </c>
      <c r="F20" s="3">
        <v>0</v>
      </c>
      <c r="G20" s="3">
        <v>0</v>
      </c>
      <c r="H20" s="3">
        <v>0</v>
      </c>
      <c r="I20" s="3">
        <v>1</v>
      </c>
      <c r="J20" s="3">
        <v>3</v>
      </c>
      <c r="K20" s="3">
        <v>0</v>
      </c>
      <c r="L20" s="3">
        <v>0</v>
      </c>
      <c r="M20" s="3">
        <v>3</v>
      </c>
      <c r="N20" s="3">
        <v>0</v>
      </c>
      <c r="O20" s="3">
        <v>1</v>
      </c>
      <c r="P20" s="3">
        <v>8</v>
      </c>
      <c r="Q20" s="3">
        <v>0</v>
      </c>
      <c r="R20" s="3">
        <v>1</v>
      </c>
      <c r="S20" s="3">
        <v>0</v>
      </c>
      <c r="T20" s="3">
        <v>0</v>
      </c>
      <c r="U20" s="3">
        <v>0</v>
      </c>
      <c r="V20" s="3">
        <v>1</v>
      </c>
      <c r="W20" s="3">
        <v>2</v>
      </c>
      <c r="X20" s="3">
        <v>0</v>
      </c>
      <c r="Y20" s="3">
        <v>0</v>
      </c>
      <c r="Z20" s="3">
        <v>0</v>
      </c>
      <c r="AA20" s="3">
        <v>6</v>
      </c>
    </row>
    <row r="21" spans="1:27" s="2" customFormat="1" ht="15" customHeight="1">
      <c r="A21" s="12" t="s">
        <v>134</v>
      </c>
      <c r="B21" s="16">
        <f t="shared" si="2"/>
        <v>0.5346005346005346</v>
      </c>
      <c r="C21" s="15">
        <f t="shared" si="3"/>
        <v>36</v>
      </c>
      <c r="D21" s="3">
        <v>1</v>
      </c>
      <c r="E21" s="3">
        <v>7</v>
      </c>
      <c r="F21" s="3">
        <v>2</v>
      </c>
      <c r="G21" s="3">
        <v>0</v>
      </c>
      <c r="H21" s="3">
        <v>0</v>
      </c>
      <c r="I21" s="3">
        <v>0</v>
      </c>
      <c r="J21" s="3">
        <v>0</v>
      </c>
      <c r="K21" s="3">
        <v>3</v>
      </c>
      <c r="L21" s="3">
        <v>0</v>
      </c>
      <c r="M21" s="3">
        <v>1</v>
      </c>
      <c r="N21" s="3">
        <v>0</v>
      </c>
      <c r="O21" s="3">
        <v>1</v>
      </c>
      <c r="P21" s="3">
        <v>9</v>
      </c>
      <c r="Q21" s="3">
        <v>1</v>
      </c>
      <c r="R21" s="3">
        <v>1</v>
      </c>
      <c r="S21" s="3">
        <v>1</v>
      </c>
      <c r="T21" s="3">
        <v>0</v>
      </c>
      <c r="U21" s="3">
        <v>0</v>
      </c>
      <c r="V21" s="3">
        <v>0</v>
      </c>
      <c r="W21" s="3">
        <v>6</v>
      </c>
      <c r="X21" s="3">
        <v>0</v>
      </c>
      <c r="Y21" s="3">
        <v>1</v>
      </c>
      <c r="Z21" s="3">
        <v>1</v>
      </c>
      <c r="AA21" s="3">
        <v>1</v>
      </c>
    </row>
    <row r="22" spans="1:27" s="2" customFormat="1" ht="27.75" customHeight="1">
      <c r="A22" s="12" t="s">
        <v>135</v>
      </c>
      <c r="B22" s="16">
        <f t="shared" si="2"/>
        <v>6.237006237006238</v>
      </c>
      <c r="C22" s="15">
        <f t="shared" si="3"/>
        <v>420</v>
      </c>
      <c r="D22" s="3">
        <v>22</v>
      </c>
      <c r="E22" s="3">
        <v>16</v>
      </c>
      <c r="F22" s="3">
        <v>7</v>
      </c>
      <c r="G22" s="3">
        <v>10</v>
      </c>
      <c r="H22" s="3">
        <v>1</v>
      </c>
      <c r="I22" s="3">
        <v>3</v>
      </c>
      <c r="J22" s="3">
        <v>4</v>
      </c>
      <c r="K22" s="3">
        <v>6</v>
      </c>
      <c r="L22" s="3">
        <v>11</v>
      </c>
      <c r="M22" s="3">
        <v>3</v>
      </c>
      <c r="N22" s="3">
        <v>2</v>
      </c>
      <c r="O22" s="3">
        <v>32</v>
      </c>
      <c r="P22" s="3">
        <v>75</v>
      </c>
      <c r="Q22" s="3">
        <v>100</v>
      </c>
      <c r="R22" s="3">
        <v>3</v>
      </c>
      <c r="S22" s="3">
        <v>4</v>
      </c>
      <c r="T22" s="3">
        <v>0</v>
      </c>
      <c r="U22" s="3">
        <v>0</v>
      </c>
      <c r="V22" s="3">
        <v>5</v>
      </c>
      <c r="W22" s="3">
        <v>21</v>
      </c>
      <c r="X22" s="3">
        <v>54</v>
      </c>
      <c r="Y22" s="3">
        <v>0</v>
      </c>
      <c r="Z22" s="3">
        <v>0</v>
      </c>
      <c r="AA22" s="3">
        <v>41</v>
      </c>
    </row>
    <row r="23" spans="1:27" s="2" customFormat="1" ht="15" customHeight="1">
      <c r="A23" s="12" t="s">
        <v>136</v>
      </c>
      <c r="B23" s="16">
        <f t="shared" si="2"/>
        <v>5.880605880605881</v>
      </c>
      <c r="C23" s="15">
        <f t="shared" si="3"/>
        <v>396</v>
      </c>
      <c r="D23" s="3">
        <v>14</v>
      </c>
      <c r="E23" s="3">
        <v>19</v>
      </c>
      <c r="F23" s="3">
        <v>3</v>
      </c>
      <c r="G23" s="3">
        <v>8</v>
      </c>
      <c r="H23" s="3">
        <v>0</v>
      </c>
      <c r="I23" s="3">
        <v>2</v>
      </c>
      <c r="J23" s="3">
        <v>2</v>
      </c>
      <c r="K23" s="3">
        <v>3</v>
      </c>
      <c r="L23" s="3">
        <v>11</v>
      </c>
      <c r="M23" s="3">
        <v>3</v>
      </c>
      <c r="N23" s="3">
        <v>0</v>
      </c>
      <c r="O23" s="3">
        <v>8</v>
      </c>
      <c r="P23" s="3">
        <v>50</v>
      </c>
      <c r="Q23" s="3">
        <v>81</v>
      </c>
      <c r="R23" s="3">
        <v>5</v>
      </c>
      <c r="S23" s="3">
        <v>5</v>
      </c>
      <c r="T23" s="3">
        <v>1</v>
      </c>
      <c r="U23" s="3">
        <v>1</v>
      </c>
      <c r="V23" s="3">
        <v>14</v>
      </c>
      <c r="W23" s="3">
        <v>32</v>
      </c>
      <c r="X23" s="3">
        <v>64</v>
      </c>
      <c r="Y23" s="3">
        <v>3</v>
      </c>
      <c r="Z23" s="3">
        <v>0</v>
      </c>
      <c r="AA23" s="3">
        <v>67</v>
      </c>
    </row>
    <row r="24" spans="1:27" s="2" customFormat="1" ht="15" customHeight="1">
      <c r="A24" s="12" t="s">
        <v>137</v>
      </c>
      <c r="B24" s="16">
        <f>C24/$C$5*100</f>
        <v>0.8167508167508167</v>
      </c>
      <c r="C24" s="15">
        <f t="shared" si="3"/>
        <v>55</v>
      </c>
      <c r="D24" s="3">
        <v>7</v>
      </c>
      <c r="E24" s="3">
        <v>3</v>
      </c>
      <c r="F24" s="3">
        <v>1</v>
      </c>
      <c r="G24" s="3">
        <v>3</v>
      </c>
      <c r="H24" s="3">
        <v>0</v>
      </c>
      <c r="I24" s="3">
        <v>0</v>
      </c>
      <c r="J24" s="3">
        <v>1</v>
      </c>
      <c r="K24" s="3">
        <v>0</v>
      </c>
      <c r="L24" s="3">
        <v>0</v>
      </c>
      <c r="M24" s="3">
        <v>1</v>
      </c>
      <c r="N24" s="3">
        <v>0</v>
      </c>
      <c r="O24" s="3">
        <v>1</v>
      </c>
      <c r="P24" s="3">
        <v>6</v>
      </c>
      <c r="Q24" s="3">
        <v>10</v>
      </c>
      <c r="R24" s="3">
        <v>1</v>
      </c>
      <c r="S24" s="3">
        <v>0</v>
      </c>
      <c r="T24" s="3">
        <v>0</v>
      </c>
      <c r="U24" s="3">
        <v>0</v>
      </c>
      <c r="V24" s="3">
        <v>3</v>
      </c>
      <c r="W24" s="3">
        <v>3</v>
      </c>
      <c r="X24" s="3">
        <v>8</v>
      </c>
      <c r="Y24" s="3">
        <v>1</v>
      </c>
      <c r="Z24" s="3">
        <v>1</v>
      </c>
      <c r="AA24" s="3">
        <v>5</v>
      </c>
    </row>
    <row r="25" spans="1:27" s="2" customFormat="1" ht="27.75" customHeight="1">
      <c r="A25" s="12" t="s">
        <v>138</v>
      </c>
      <c r="B25" s="16"/>
      <c r="C25" s="15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s="2" customFormat="1" ht="15" customHeight="1">
      <c r="A26" s="12" t="s">
        <v>139</v>
      </c>
      <c r="B26" s="16">
        <f t="shared" si="2"/>
        <v>1.4701514701514702</v>
      </c>
      <c r="C26" s="15">
        <f t="shared" si="3"/>
        <v>99</v>
      </c>
      <c r="D26" s="15">
        <v>10</v>
      </c>
      <c r="E26" s="15">
        <v>6</v>
      </c>
      <c r="F26" s="15">
        <v>0</v>
      </c>
      <c r="G26" s="15">
        <v>3</v>
      </c>
      <c r="H26" s="15">
        <v>6</v>
      </c>
      <c r="I26" s="15">
        <v>1</v>
      </c>
      <c r="J26" s="15">
        <v>4</v>
      </c>
      <c r="K26" s="15">
        <v>2</v>
      </c>
      <c r="L26" s="15">
        <v>4</v>
      </c>
      <c r="M26" s="15">
        <v>4</v>
      </c>
      <c r="N26" s="15">
        <v>2</v>
      </c>
      <c r="O26" s="15">
        <v>1</v>
      </c>
      <c r="P26" s="15">
        <v>10</v>
      </c>
      <c r="Q26" s="15">
        <v>3</v>
      </c>
      <c r="R26" s="15">
        <v>2</v>
      </c>
      <c r="S26" s="15">
        <v>3</v>
      </c>
      <c r="T26" s="15">
        <v>0</v>
      </c>
      <c r="U26" s="15">
        <v>0</v>
      </c>
      <c r="V26" s="15">
        <v>13</v>
      </c>
      <c r="W26" s="15">
        <v>9</v>
      </c>
      <c r="X26" s="15">
        <v>9</v>
      </c>
      <c r="Y26" s="15">
        <v>1</v>
      </c>
      <c r="Z26" s="15">
        <v>2</v>
      </c>
      <c r="AA26" s="15">
        <v>4</v>
      </c>
    </row>
    <row r="27" spans="1:27" s="2" customFormat="1" ht="15" customHeight="1" thickBot="1">
      <c r="A27" s="12" t="s">
        <v>140</v>
      </c>
      <c r="B27" s="16">
        <f t="shared" si="2"/>
        <v>0.49005049005049006</v>
      </c>
      <c r="C27" s="15">
        <f t="shared" si="3"/>
        <v>33</v>
      </c>
      <c r="D27" s="15">
        <v>6</v>
      </c>
      <c r="E27" s="15">
        <v>4</v>
      </c>
      <c r="F27" s="15">
        <v>2</v>
      </c>
      <c r="G27" s="15">
        <v>0</v>
      </c>
      <c r="H27" s="15">
        <v>1</v>
      </c>
      <c r="I27" s="15">
        <v>0</v>
      </c>
      <c r="J27" s="15">
        <v>2</v>
      </c>
      <c r="K27" s="15">
        <v>1</v>
      </c>
      <c r="L27" s="15">
        <v>0</v>
      </c>
      <c r="M27" s="15">
        <v>1</v>
      </c>
      <c r="N27" s="15">
        <v>1</v>
      </c>
      <c r="O27" s="15">
        <v>0</v>
      </c>
      <c r="P27" s="15">
        <v>4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3</v>
      </c>
      <c r="W27" s="15">
        <v>5</v>
      </c>
      <c r="X27" s="15">
        <v>2</v>
      </c>
      <c r="Y27" s="15">
        <v>1</v>
      </c>
      <c r="Z27" s="15">
        <v>0</v>
      </c>
      <c r="AA27" s="15">
        <v>0</v>
      </c>
    </row>
    <row r="28" spans="1:27" s="2" customFormat="1" ht="26.25" customHeight="1">
      <c r="A28" s="106" t="s">
        <v>169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</row>
    <row r="29" s="2" customFormat="1" ht="60.75" customHeight="1">
      <c r="A29" s="2" t="s">
        <v>157</v>
      </c>
    </row>
    <row r="30" spans="1:27" s="2" customFormat="1" ht="11.25" customHeight="1">
      <c r="A30" s="97" t="s">
        <v>450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 t="s">
        <v>451</v>
      </c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</row>
  </sheetData>
  <mergeCells count="7">
    <mergeCell ref="A30:M30"/>
    <mergeCell ref="N30:AA30"/>
    <mergeCell ref="A1:M1"/>
    <mergeCell ref="A2:M2"/>
    <mergeCell ref="N2:Y2"/>
    <mergeCell ref="N1:Z1"/>
    <mergeCell ref="A28:L28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1" manualBreakCount="1">
    <brk id="1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A49"/>
  <sheetViews>
    <sheetView workbookViewId="0" topLeftCell="A1">
      <selection activeCell="A1" sqref="A1:K1"/>
    </sheetView>
  </sheetViews>
  <sheetFormatPr defaultColWidth="9.00390625" defaultRowHeight="16.5"/>
  <cols>
    <col min="1" max="1" width="28.625" style="6" customWidth="1"/>
    <col min="2" max="11" width="5.75390625" style="6" customWidth="1"/>
    <col min="12" max="27" width="5.375" style="6" customWidth="1"/>
    <col min="28" max="16384" width="8.875" style="6" customWidth="1"/>
  </cols>
  <sheetData>
    <row r="1" spans="1:27" s="4" customFormat="1" ht="45" customHeight="1">
      <c r="A1" s="84" t="s">
        <v>431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76" t="s">
        <v>187</v>
      </c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</row>
    <row r="2" spans="1:26" s="33" customFormat="1" ht="13.5" customHeight="1" thickBot="1">
      <c r="A2" s="91" t="s">
        <v>59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77" t="s">
        <v>454</v>
      </c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33" t="s">
        <v>82</v>
      </c>
    </row>
    <row r="3" spans="1:27" s="34" customFormat="1" ht="67.5" customHeight="1" thickBot="1">
      <c r="A3" s="60" t="s">
        <v>420</v>
      </c>
      <c r="B3" s="61" t="s">
        <v>421</v>
      </c>
      <c r="C3" s="62" t="s">
        <v>358</v>
      </c>
      <c r="D3" s="62" t="s">
        <v>66</v>
      </c>
      <c r="E3" s="62" t="s">
        <v>422</v>
      </c>
      <c r="F3" s="62" t="s">
        <v>67</v>
      </c>
      <c r="G3" s="62" t="s">
        <v>68</v>
      </c>
      <c r="H3" s="62" t="s">
        <v>423</v>
      </c>
      <c r="I3" s="62" t="s">
        <v>424</v>
      </c>
      <c r="J3" s="62" t="s">
        <v>69</v>
      </c>
      <c r="K3" s="62" t="s">
        <v>425</v>
      </c>
      <c r="L3" s="63" t="s">
        <v>70</v>
      </c>
      <c r="M3" s="62" t="s">
        <v>71</v>
      </c>
      <c r="N3" s="62" t="s">
        <v>426</v>
      </c>
      <c r="O3" s="62" t="s">
        <v>73</v>
      </c>
      <c r="P3" s="62" t="s">
        <v>74</v>
      </c>
      <c r="Q3" s="62" t="s">
        <v>75</v>
      </c>
      <c r="R3" s="62" t="s">
        <v>76</v>
      </c>
      <c r="S3" s="62" t="s">
        <v>77</v>
      </c>
      <c r="T3" s="62" t="s">
        <v>427</v>
      </c>
      <c r="U3" s="62" t="s">
        <v>78</v>
      </c>
      <c r="V3" s="62" t="s">
        <v>79</v>
      </c>
      <c r="W3" s="62" t="s">
        <v>80</v>
      </c>
      <c r="X3" s="62" t="s">
        <v>81</v>
      </c>
      <c r="Y3" s="62" t="s">
        <v>428</v>
      </c>
      <c r="Z3" s="62" t="s">
        <v>429</v>
      </c>
      <c r="AA3" s="64" t="s">
        <v>430</v>
      </c>
    </row>
    <row r="4" spans="1:27" s="5" customFormat="1" ht="12" customHeight="1">
      <c r="A4" s="56" t="s">
        <v>418</v>
      </c>
      <c r="B4" s="65">
        <f>SUM(D4:AA4)</f>
        <v>99.99999999999997</v>
      </c>
      <c r="C4" s="57"/>
      <c r="D4" s="65">
        <f aca="true" t="shared" si="0" ref="D4:AA4">D5/$C$5*100</f>
        <v>6.544724859149495</v>
      </c>
      <c r="E4" s="65">
        <f t="shared" si="0"/>
        <v>4.2525275912634095</v>
      </c>
      <c r="F4" s="65">
        <f t="shared" si="0"/>
        <v>1.1962645674152967</v>
      </c>
      <c r="G4" s="65">
        <f t="shared" si="0"/>
        <v>2.253608088292043</v>
      </c>
      <c r="H4" s="65">
        <f t="shared" si="0"/>
        <v>0.779501427799645</v>
      </c>
      <c r="I4" s="65">
        <f t="shared" si="0"/>
        <v>0.6868873967739446</v>
      </c>
      <c r="J4" s="65">
        <f t="shared" si="0"/>
        <v>2.5777571968819943</v>
      </c>
      <c r="K4" s="65">
        <f t="shared" si="0"/>
        <v>1.327467778035039</v>
      </c>
      <c r="L4" s="65">
        <f t="shared" si="0"/>
        <v>2.3076329397237014</v>
      </c>
      <c r="M4" s="65">
        <f t="shared" si="0"/>
        <v>2.0838156980782587</v>
      </c>
      <c r="N4" s="65">
        <f t="shared" si="0"/>
        <v>1.0419078490391294</v>
      </c>
      <c r="O4" s="65">
        <f t="shared" si="0"/>
        <v>2.546885853206761</v>
      </c>
      <c r="P4" s="65">
        <f t="shared" si="0"/>
        <v>16.21517326541638</v>
      </c>
      <c r="Q4" s="65">
        <f t="shared" si="0"/>
        <v>21.278073628154665</v>
      </c>
      <c r="R4" s="65">
        <f t="shared" si="0"/>
        <v>0.864397622906537</v>
      </c>
      <c r="S4" s="65">
        <f t="shared" si="0"/>
        <v>1.8445627845951995</v>
      </c>
      <c r="T4" s="65">
        <f t="shared" si="0"/>
        <v>0.18522806205140077</v>
      </c>
      <c r="U4" s="65">
        <f t="shared" si="0"/>
        <v>0.8180906073936869</v>
      </c>
      <c r="V4" s="65">
        <f t="shared" si="0"/>
        <v>4.854518792930462</v>
      </c>
      <c r="W4" s="65">
        <f t="shared" si="0"/>
        <v>7.686964575133133</v>
      </c>
      <c r="X4" s="65">
        <f t="shared" si="0"/>
        <v>13.143474569730648</v>
      </c>
      <c r="Y4" s="65">
        <f t="shared" si="0"/>
        <v>0.4244809755344602</v>
      </c>
      <c r="Z4" s="65">
        <f t="shared" si="0"/>
        <v>0.40904530369684344</v>
      </c>
      <c r="AA4" s="65">
        <f t="shared" si="0"/>
        <v>4.67700856679787</v>
      </c>
    </row>
    <row r="5" spans="1:27" s="5" customFormat="1" ht="13.5" customHeight="1">
      <c r="A5" s="41" t="s">
        <v>419</v>
      </c>
      <c r="B5" s="65"/>
      <c r="C5" s="31">
        <f aca="true" t="shared" si="1" ref="C5:AA5">SUM(C6,C7,C8,C33,C34,C35,C36,C37,C38,C39,C40,C41,C42,C43,C44,C45)</f>
        <v>12957</v>
      </c>
      <c r="D5" s="31">
        <f t="shared" si="1"/>
        <v>848</v>
      </c>
      <c r="E5" s="31">
        <f t="shared" si="1"/>
        <v>551</v>
      </c>
      <c r="F5" s="31">
        <f t="shared" si="1"/>
        <v>155</v>
      </c>
      <c r="G5" s="31">
        <f t="shared" si="1"/>
        <v>292</v>
      </c>
      <c r="H5" s="31">
        <f t="shared" si="1"/>
        <v>101</v>
      </c>
      <c r="I5" s="31">
        <f t="shared" si="1"/>
        <v>89</v>
      </c>
      <c r="J5" s="31">
        <f t="shared" si="1"/>
        <v>334</v>
      </c>
      <c r="K5" s="31">
        <f t="shared" si="1"/>
        <v>172</v>
      </c>
      <c r="L5" s="31">
        <f t="shared" si="1"/>
        <v>299</v>
      </c>
      <c r="M5" s="31">
        <f t="shared" si="1"/>
        <v>270</v>
      </c>
      <c r="N5" s="31">
        <f t="shared" si="1"/>
        <v>135</v>
      </c>
      <c r="O5" s="31">
        <f t="shared" si="1"/>
        <v>330</v>
      </c>
      <c r="P5" s="31">
        <f t="shared" si="1"/>
        <v>2101</v>
      </c>
      <c r="Q5" s="31">
        <f t="shared" si="1"/>
        <v>2757</v>
      </c>
      <c r="R5" s="31">
        <f t="shared" si="1"/>
        <v>112</v>
      </c>
      <c r="S5" s="31">
        <f t="shared" si="1"/>
        <v>239</v>
      </c>
      <c r="T5" s="31">
        <f t="shared" si="1"/>
        <v>24</v>
      </c>
      <c r="U5" s="31">
        <f t="shared" si="1"/>
        <v>106</v>
      </c>
      <c r="V5" s="31">
        <f t="shared" si="1"/>
        <v>629</v>
      </c>
      <c r="W5" s="31">
        <f t="shared" si="1"/>
        <v>996</v>
      </c>
      <c r="X5" s="31">
        <f t="shared" si="1"/>
        <v>1703</v>
      </c>
      <c r="Y5" s="31">
        <f t="shared" si="1"/>
        <v>55</v>
      </c>
      <c r="Z5" s="31">
        <f t="shared" si="1"/>
        <v>53</v>
      </c>
      <c r="AA5" s="31">
        <f t="shared" si="1"/>
        <v>606</v>
      </c>
    </row>
    <row r="6" spans="1:27" s="5" customFormat="1" ht="12" customHeight="1">
      <c r="A6" s="42" t="s">
        <v>174</v>
      </c>
      <c r="B6" s="66">
        <f aca="true" t="shared" si="2" ref="B6:B45">C6/$C$5*100</f>
        <v>0.13892104653855059</v>
      </c>
      <c r="C6" s="31">
        <f>SUM(D6:AA6)</f>
        <v>18</v>
      </c>
      <c r="D6" s="31">
        <v>2</v>
      </c>
      <c r="E6" s="31">
        <v>2</v>
      </c>
      <c r="F6" s="31">
        <v>0</v>
      </c>
      <c r="G6" s="31">
        <v>2</v>
      </c>
      <c r="H6" s="31">
        <v>0</v>
      </c>
      <c r="I6" s="31">
        <v>0</v>
      </c>
      <c r="J6" s="31">
        <v>0</v>
      </c>
      <c r="K6" s="31">
        <v>1</v>
      </c>
      <c r="L6" s="31">
        <v>0</v>
      </c>
      <c r="M6" s="31">
        <v>0</v>
      </c>
      <c r="N6" s="31">
        <v>0</v>
      </c>
      <c r="O6" s="31">
        <v>0</v>
      </c>
      <c r="P6" s="31">
        <v>3</v>
      </c>
      <c r="Q6" s="31">
        <v>1</v>
      </c>
      <c r="R6" s="31">
        <v>0</v>
      </c>
      <c r="S6" s="31">
        <v>0</v>
      </c>
      <c r="T6" s="31">
        <v>0</v>
      </c>
      <c r="U6" s="31">
        <v>0</v>
      </c>
      <c r="V6" s="31">
        <v>2</v>
      </c>
      <c r="W6" s="31">
        <v>1</v>
      </c>
      <c r="X6" s="31">
        <v>1</v>
      </c>
      <c r="Y6" s="31">
        <v>1</v>
      </c>
      <c r="Z6" s="31">
        <v>0</v>
      </c>
      <c r="AA6" s="31">
        <v>2</v>
      </c>
    </row>
    <row r="7" spans="1:27" s="5" customFormat="1" ht="12" customHeight="1">
      <c r="A7" s="42" t="s">
        <v>60</v>
      </c>
      <c r="B7" s="66">
        <f t="shared" si="2"/>
        <v>0.03858917959404183</v>
      </c>
      <c r="C7" s="31">
        <f>SUM(D7:AA7)</f>
        <v>5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1</v>
      </c>
      <c r="O7" s="31">
        <v>0</v>
      </c>
      <c r="P7" s="31">
        <v>0</v>
      </c>
      <c r="Q7" s="31">
        <v>1</v>
      </c>
      <c r="R7" s="31">
        <v>0</v>
      </c>
      <c r="S7" s="31">
        <v>0</v>
      </c>
      <c r="T7" s="31">
        <v>0</v>
      </c>
      <c r="U7" s="31">
        <v>0</v>
      </c>
      <c r="V7" s="31">
        <v>1</v>
      </c>
      <c r="W7" s="31">
        <v>1</v>
      </c>
      <c r="X7" s="31">
        <v>0</v>
      </c>
      <c r="Y7" s="31">
        <v>0</v>
      </c>
      <c r="Z7" s="31">
        <v>0</v>
      </c>
      <c r="AA7" s="31">
        <v>1</v>
      </c>
    </row>
    <row r="8" spans="1:27" s="5" customFormat="1" ht="13.5" customHeight="1">
      <c r="A8" s="42" t="s">
        <v>301</v>
      </c>
      <c r="B8" s="66">
        <f t="shared" si="2"/>
        <v>51.971907077255544</v>
      </c>
      <c r="C8" s="31">
        <f>SUM(C9:C32)</f>
        <v>6734</v>
      </c>
      <c r="D8" s="31">
        <f>SUM(D9:D32)</f>
        <v>374</v>
      </c>
      <c r="E8" s="31">
        <f aca="true" t="shared" si="3" ref="E8:AA8">SUM(E9:E32)</f>
        <v>264</v>
      </c>
      <c r="F8" s="31">
        <f t="shared" si="3"/>
        <v>73</v>
      </c>
      <c r="G8" s="31">
        <f t="shared" si="3"/>
        <v>94</v>
      </c>
      <c r="H8" s="31">
        <f t="shared" si="3"/>
        <v>33</v>
      </c>
      <c r="I8" s="31">
        <f t="shared" si="3"/>
        <v>39</v>
      </c>
      <c r="J8" s="31">
        <f t="shared" si="3"/>
        <v>146</v>
      </c>
      <c r="K8" s="31">
        <f t="shared" si="3"/>
        <v>106</v>
      </c>
      <c r="L8" s="31">
        <f t="shared" si="3"/>
        <v>150</v>
      </c>
      <c r="M8" s="31">
        <f t="shared" si="3"/>
        <v>116</v>
      </c>
      <c r="N8" s="31">
        <f t="shared" si="3"/>
        <v>52</v>
      </c>
      <c r="O8" s="31">
        <f t="shared" si="3"/>
        <v>147</v>
      </c>
      <c r="P8" s="31">
        <f t="shared" si="3"/>
        <v>1207</v>
      </c>
      <c r="Q8" s="31">
        <f t="shared" si="3"/>
        <v>1998</v>
      </c>
      <c r="R8" s="31">
        <f t="shared" si="3"/>
        <v>52</v>
      </c>
      <c r="S8" s="31">
        <f t="shared" si="3"/>
        <v>90</v>
      </c>
      <c r="T8" s="31">
        <f t="shared" si="3"/>
        <v>14</v>
      </c>
      <c r="U8" s="31">
        <f t="shared" si="3"/>
        <v>37</v>
      </c>
      <c r="V8" s="31">
        <f t="shared" si="3"/>
        <v>221</v>
      </c>
      <c r="W8" s="31">
        <f t="shared" si="3"/>
        <v>423</v>
      </c>
      <c r="X8" s="31">
        <f t="shared" si="3"/>
        <v>761</v>
      </c>
      <c r="Y8" s="31">
        <f t="shared" si="3"/>
        <v>22</v>
      </c>
      <c r="Z8" s="31">
        <f t="shared" si="3"/>
        <v>18</v>
      </c>
      <c r="AA8" s="31">
        <f t="shared" si="3"/>
        <v>297</v>
      </c>
    </row>
    <row r="9" spans="1:27" s="5" customFormat="1" ht="12" customHeight="1">
      <c r="A9" s="41" t="s">
        <v>175</v>
      </c>
      <c r="B9" s="66">
        <f t="shared" si="2"/>
        <v>4.484062668827661</v>
      </c>
      <c r="C9" s="67">
        <f aca="true" t="shared" si="4" ref="C9:C45">SUM(D9:AA9)</f>
        <v>581</v>
      </c>
      <c r="D9" s="31">
        <v>34</v>
      </c>
      <c r="E9" s="31">
        <v>20</v>
      </c>
      <c r="F9" s="31">
        <v>6</v>
      </c>
      <c r="G9" s="31">
        <v>11</v>
      </c>
      <c r="H9" s="31">
        <v>3</v>
      </c>
      <c r="I9" s="31">
        <v>2</v>
      </c>
      <c r="J9" s="31">
        <v>13</v>
      </c>
      <c r="K9" s="31">
        <v>10</v>
      </c>
      <c r="L9" s="31">
        <v>19</v>
      </c>
      <c r="M9" s="31">
        <v>11</v>
      </c>
      <c r="N9" s="31">
        <v>5</v>
      </c>
      <c r="O9" s="31">
        <v>21</v>
      </c>
      <c r="P9" s="31">
        <v>95</v>
      </c>
      <c r="Q9" s="31">
        <v>151</v>
      </c>
      <c r="R9" s="31">
        <v>1</v>
      </c>
      <c r="S9" s="31">
        <v>12</v>
      </c>
      <c r="T9" s="31">
        <v>1</v>
      </c>
      <c r="U9" s="31">
        <v>10</v>
      </c>
      <c r="V9" s="31">
        <v>25</v>
      </c>
      <c r="W9" s="31">
        <v>39</v>
      </c>
      <c r="X9" s="31">
        <v>63</v>
      </c>
      <c r="Y9" s="31">
        <v>1</v>
      </c>
      <c r="Z9" s="31">
        <v>0</v>
      </c>
      <c r="AA9" s="31">
        <v>28</v>
      </c>
    </row>
    <row r="10" spans="1:27" s="5" customFormat="1" ht="12" customHeight="1">
      <c r="A10" s="43" t="s">
        <v>302</v>
      </c>
      <c r="B10" s="66">
        <f t="shared" si="2"/>
        <v>0</v>
      </c>
      <c r="C10" s="67">
        <f t="shared" si="4"/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</row>
    <row r="11" spans="1:27" s="5" customFormat="1" ht="12" customHeight="1">
      <c r="A11" s="43" t="s">
        <v>303</v>
      </c>
      <c r="B11" s="66">
        <f t="shared" si="2"/>
        <v>2.6858068997453115</v>
      </c>
      <c r="C11" s="67">
        <f t="shared" si="4"/>
        <v>348</v>
      </c>
      <c r="D11" s="31">
        <v>13</v>
      </c>
      <c r="E11" s="31">
        <v>11</v>
      </c>
      <c r="F11" s="31">
        <v>1</v>
      </c>
      <c r="G11" s="31">
        <v>5</v>
      </c>
      <c r="H11" s="31">
        <v>1</v>
      </c>
      <c r="I11" s="31">
        <v>1</v>
      </c>
      <c r="J11" s="31">
        <v>9</v>
      </c>
      <c r="K11" s="31">
        <v>2</v>
      </c>
      <c r="L11" s="31">
        <v>8</v>
      </c>
      <c r="M11" s="31">
        <v>5</v>
      </c>
      <c r="N11" s="31">
        <v>0</v>
      </c>
      <c r="O11" s="31">
        <v>9</v>
      </c>
      <c r="P11" s="31">
        <v>77</v>
      </c>
      <c r="Q11" s="31">
        <v>104</v>
      </c>
      <c r="R11" s="31">
        <v>3</v>
      </c>
      <c r="S11" s="31">
        <v>1</v>
      </c>
      <c r="T11" s="31">
        <v>0</v>
      </c>
      <c r="U11" s="31">
        <v>4</v>
      </c>
      <c r="V11" s="31">
        <v>14</v>
      </c>
      <c r="W11" s="31">
        <v>22</v>
      </c>
      <c r="X11" s="31">
        <v>44</v>
      </c>
      <c r="Y11" s="31">
        <v>1</v>
      </c>
      <c r="Z11" s="31">
        <v>1</v>
      </c>
      <c r="AA11" s="31">
        <v>12</v>
      </c>
    </row>
    <row r="12" spans="1:27" s="5" customFormat="1" ht="12" customHeight="1">
      <c r="A12" s="43" t="s">
        <v>304</v>
      </c>
      <c r="B12" s="66">
        <f t="shared" si="2"/>
        <v>0.4244809755344602</v>
      </c>
      <c r="C12" s="67">
        <f t="shared" si="4"/>
        <v>55</v>
      </c>
      <c r="D12" s="31">
        <v>4</v>
      </c>
      <c r="E12" s="31">
        <v>1</v>
      </c>
      <c r="F12" s="31">
        <v>3</v>
      </c>
      <c r="G12" s="31">
        <v>3</v>
      </c>
      <c r="H12" s="31">
        <v>0</v>
      </c>
      <c r="I12" s="31">
        <v>0</v>
      </c>
      <c r="J12" s="31">
        <v>1</v>
      </c>
      <c r="K12" s="31">
        <v>2</v>
      </c>
      <c r="L12" s="31">
        <v>1</v>
      </c>
      <c r="M12" s="31">
        <v>2</v>
      </c>
      <c r="N12" s="31">
        <v>0</v>
      </c>
      <c r="O12" s="31">
        <v>3</v>
      </c>
      <c r="P12" s="31">
        <v>3</v>
      </c>
      <c r="Q12" s="31">
        <v>16</v>
      </c>
      <c r="R12" s="31">
        <v>1</v>
      </c>
      <c r="S12" s="31">
        <v>0</v>
      </c>
      <c r="T12" s="31">
        <v>0</v>
      </c>
      <c r="U12" s="31">
        <v>0</v>
      </c>
      <c r="V12" s="31">
        <v>2</v>
      </c>
      <c r="W12" s="31">
        <v>8</v>
      </c>
      <c r="X12" s="31">
        <v>5</v>
      </c>
      <c r="Y12" s="31">
        <v>0</v>
      </c>
      <c r="Z12" s="31">
        <v>0</v>
      </c>
      <c r="AA12" s="31">
        <v>0</v>
      </c>
    </row>
    <row r="13" spans="1:27" s="5" customFormat="1" ht="12" customHeight="1">
      <c r="A13" s="43" t="s">
        <v>305</v>
      </c>
      <c r="B13" s="66">
        <f t="shared" si="2"/>
        <v>0.5325306783977772</v>
      </c>
      <c r="C13" s="67">
        <f t="shared" si="4"/>
        <v>69</v>
      </c>
      <c r="D13" s="31">
        <v>2</v>
      </c>
      <c r="E13" s="31">
        <v>1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1</v>
      </c>
      <c r="N13" s="31">
        <v>0</v>
      </c>
      <c r="O13" s="31">
        <v>1</v>
      </c>
      <c r="P13" s="31">
        <v>9</v>
      </c>
      <c r="Q13" s="31">
        <v>28</v>
      </c>
      <c r="R13" s="31">
        <v>0</v>
      </c>
      <c r="S13" s="31">
        <v>0</v>
      </c>
      <c r="T13" s="31">
        <v>0</v>
      </c>
      <c r="U13" s="31">
        <v>0</v>
      </c>
      <c r="V13" s="31">
        <v>2</v>
      </c>
      <c r="W13" s="31">
        <v>3</v>
      </c>
      <c r="X13" s="31">
        <v>12</v>
      </c>
      <c r="Y13" s="31">
        <v>0</v>
      </c>
      <c r="Z13" s="31">
        <v>0</v>
      </c>
      <c r="AA13" s="31">
        <v>10</v>
      </c>
    </row>
    <row r="14" spans="1:27" s="5" customFormat="1" ht="12" customHeight="1">
      <c r="A14" s="41" t="s">
        <v>176</v>
      </c>
      <c r="B14" s="66">
        <f t="shared" si="2"/>
        <v>0.44763448329088523</v>
      </c>
      <c r="C14" s="67">
        <f t="shared" si="4"/>
        <v>58</v>
      </c>
      <c r="D14" s="31">
        <v>6</v>
      </c>
      <c r="E14" s="31">
        <v>1</v>
      </c>
      <c r="F14" s="31">
        <v>1</v>
      </c>
      <c r="G14" s="31">
        <v>0</v>
      </c>
      <c r="H14" s="31">
        <v>0</v>
      </c>
      <c r="I14" s="31">
        <v>1</v>
      </c>
      <c r="J14" s="31">
        <v>0</v>
      </c>
      <c r="K14" s="31">
        <v>1</v>
      </c>
      <c r="L14" s="31">
        <v>0</v>
      </c>
      <c r="M14" s="31">
        <v>3</v>
      </c>
      <c r="N14" s="31">
        <v>1</v>
      </c>
      <c r="O14" s="31">
        <v>0</v>
      </c>
      <c r="P14" s="31">
        <v>8</v>
      </c>
      <c r="Q14" s="31">
        <v>26</v>
      </c>
      <c r="R14" s="31">
        <v>1</v>
      </c>
      <c r="S14" s="31">
        <v>1</v>
      </c>
      <c r="T14" s="31">
        <v>0</v>
      </c>
      <c r="U14" s="31">
        <v>0</v>
      </c>
      <c r="V14" s="31">
        <v>0</v>
      </c>
      <c r="W14" s="31">
        <v>2</v>
      </c>
      <c r="X14" s="31">
        <v>5</v>
      </c>
      <c r="Y14" s="31">
        <v>0</v>
      </c>
      <c r="Z14" s="31">
        <v>0</v>
      </c>
      <c r="AA14" s="31">
        <v>1</v>
      </c>
    </row>
    <row r="15" spans="1:27" s="5" customFormat="1" ht="12" customHeight="1">
      <c r="A15" s="43" t="s">
        <v>306</v>
      </c>
      <c r="B15" s="66">
        <f t="shared" si="2"/>
        <v>0.49394149880373545</v>
      </c>
      <c r="C15" s="67">
        <f t="shared" si="4"/>
        <v>64</v>
      </c>
      <c r="D15" s="31">
        <v>6</v>
      </c>
      <c r="E15" s="31">
        <v>1</v>
      </c>
      <c r="F15" s="31">
        <v>2</v>
      </c>
      <c r="G15" s="31">
        <v>0</v>
      </c>
      <c r="H15" s="31">
        <v>0</v>
      </c>
      <c r="I15" s="31">
        <v>0</v>
      </c>
      <c r="J15" s="31">
        <v>0</v>
      </c>
      <c r="K15" s="31">
        <v>2</v>
      </c>
      <c r="L15" s="31">
        <v>1</v>
      </c>
      <c r="M15" s="31">
        <v>1</v>
      </c>
      <c r="N15" s="31">
        <v>1</v>
      </c>
      <c r="O15" s="31">
        <v>0</v>
      </c>
      <c r="P15" s="31">
        <v>16</v>
      </c>
      <c r="Q15" s="31">
        <v>22</v>
      </c>
      <c r="R15" s="31">
        <v>2</v>
      </c>
      <c r="S15" s="31">
        <v>0</v>
      </c>
      <c r="T15" s="31">
        <v>0</v>
      </c>
      <c r="U15" s="31">
        <v>2</v>
      </c>
      <c r="V15" s="31">
        <v>2</v>
      </c>
      <c r="W15" s="31">
        <v>2</v>
      </c>
      <c r="X15" s="31">
        <v>3</v>
      </c>
      <c r="Y15" s="31">
        <v>0</v>
      </c>
      <c r="Z15" s="31">
        <v>0</v>
      </c>
      <c r="AA15" s="31">
        <v>1</v>
      </c>
    </row>
    <row r="16" spans="1:27" s="5" customFormat="1" ht="12" customHeight="1">
      <c r="A16" s="43" t="s">
        <v>307</v>
      </c>
      <c r="B16" s="66">
        <f t="shared" si="2"/>
        <v>1.4046461372231227</v>
      </c>
      <c r="C16" s="67">
        <f t="shared" si="4"/>
        <v>182</v>
      </c>
      <c r="D16" s="31">
        <v>8</v>
      </c>
      <c r="E16" s="31">
        <v>2</v>
      </c>
      <c r="F16" s="31">
        <v>3</v>
      </c>
      <c r="G16" s="31">
        <v>0</v>
      </c>
      <c r="H16" s="31">
        <v>1</v>
      </c>
      <c r="I16" s="31">
        <v>3</v>
      </c>
      <c r="J16" s="31">
        <v>2</v>
      </c>
      <c r="K16" s="31">
        <v>6</v>
      </c>
      <c r="L16" s="31">
        <v>8</v>
      </c>
      <c r="M16" s="31">
        <v>2</v>
      </c>
      <c r="N16" s="31">
        <v>2</v>
      </c>
      <c r="O16" s="31">
        <v>3</v>
      </c>
      <c r="P16" s="31">
        <v>34</v>
      </c>
      <c r="Q16" s="31">
        <v>63</v>
      </c>
      <c r="R16" s="31">
        <v>0</v>
      </c>
      <c r="S16" s="31">
        <v>3</v>
      </c>
      <c r="T16" s="31">
        <v>1</v>
      </c>
      <c r="U16" s="31">
        <v>2</v>
      </c>
      <c r="V16" s="31">
        <v>3</v>
      </c>
      <c r="W16" s="31">
        <v>9</v>
      </c>
      <c r="X16" s="31">
        <v>20</v>
      </c>
      <c r="Y16" s="31">
        <v>0</v>
      </c>
      <c r="Z16" s="31">
        <v>1</v>
      </c>
      <c r="AA16" s="31">
        <v>6</v>
      </c>
    </row>
    <row r="17" spans="1:27" s="5" customFormat="1" ht="12" customHeight="1">
      <c r="A17" s="43" t="s">
        <v>308</v>
      </c>
      <c r="B17" s="66">
        <f t="shared" si="2"/>
        <v>0.547966350235394</v>
      </c>
      <c r="C17" s="67">
        <f t="shared" si="4"/>
        <v>71</v>
      </c>
      <c r="D17" s="31">
        <v>4</v>
      </c>
      <c r="E17" s="31">
        <v>3</v>
      </c>
      <c r="F17" s="31">
        <v>0</v>
      </c>
      <c r="G17" s="31">
        <v>1</v>
      </c>
      <c r="H17" s="31">
        <v>0</v>
      </c>
      <c r="I17" s="31">
        <v>0</v>
      </c>
      <c r="J17" s="31">
        <v>2</v>
      </c>
      <c r="K17" s="31">
        <v>1</v>
      </c>
      <c r="L17" s="31">
        <v>1</v>
      </c>
      <c r="M17" s="31">
        <v>0</v>
      </c>
      <c r="N17" s="31">
        <v>1</v>
      </c>
      <c r="O17" s="31">
        <v>1</v>
      </c>
      <c r="P17" s="31">
        <v>17</v>
      </c>
      <c r="Q17" s="31">
        <v>28</v>
      </c>
      <c r="R17" s="31">
        <v>0</v>
      </c>
      <c r="S17" s="31">
        <v>1</v>
      </c>
      <c r="T17" s="31">
        <v>0</v>
      </c>
      <c r="U17" s="31">
        <v>0</v>
      </c>
      <c r="V17" s="31">
        <v>3</v>
      </c>
      <c r="W17" s="31">
        <v>2</v>
      </c>
      <c r="X17" s="31">
        <v>5</v>
      </c>
      <c r="Y17" s="31">
        <v>0</v>
      </c>
      <c r="Z17" s="31">
        <v>0</v>
      </c>
      <c r="AA17" s="31">
        <v>1</v>
      </c>
    </row>
    <row r="18" spans="1:27" s="5" customFormat="1" ht="12" customHeight="1">
      <c r="A18" s="43" t="s">
        <v>309</v>
      </c>
      <c r="B18" s="66">
        <f t="shared" si="2"/>
        <v>1.8522806205140079</v>
      </c>
      <c r="C18" s="67">
        <f t="shared" si="4"/>
        <v>240</v>
      </c>
      <c r="D18" s="31">
        <v>18</v>
      </c>
      <c r="E18" s="31">
        <v>19</v>
      </c>
      <c r="F18" s="31">
        <v>10</v>
      </c>
      <c r="G18" s="31">
        <v>4</v>
      </c>
      <c r="H18" s="31">
        <v>1</v>
      </c>
      <c r="I18" s="31">
        <v>2</v>
      </c>
      <c r="J18" s="31">
        <v>5</v>
      </c>
      <c r="K18" s="31">
        <v>7</v>
      </c>
      <c r="L18" s="31">
        <v>10</v>
      </c>
      <c r="M18" s="31">
        <v>8</v>
      </c>
      <c r="N18" s="31">
        <v>4</v>
      </c>
      <c r="O18" s="31">
        <v>1</v>
      </c>
      <c r="P18" s="31">
        <v>39</v>
      </c>
      <c r="Q18" s="31">
        <v>43</v>
      </c>
      <c r="R18" s="31">
        <v>6</v>
      </c>
      <c r="S18" s="31">
        <v>5</v>
      </c>
      <c r="T18" s="31">
        <v>2</v>
      </c>
      <c r="U18" s="31">
        <v>0</v>
      </c>
      <c r="V18" s="31">
        <v>5</v>
      </c>
      <c r="W18" s="31">
        <v>12</v>
      </c>
      <c r="X18" s="31">
        <v>16</v>
      </c>
      <c r="Y18" s="31">
        <v>4</v>
      </c>
      <c r="Z18" s="31">
        <v>3</v>
      </c>
      <c r="AA18" s="31">
        <v>16</v>
      </c>
    </row>
    <row r="19" spans="1:27" s="5" customFormat="1" ht="12" customHeight="1">
      <c r="A19" s="43" t="s">
        <v>310</v>
      </c>
      <c r="B19" s="66">
        <f t="shared" si="2"/>
        <v>1.265725090684572</v>
      </c>
      <c r="C19" s="67">
        <f t="shared" si="4"/>
        <v>164</v>
      </c>
      <c r="D19" s="31">
        <v>13</v>
      </c>
      <c r="E19" s="31">
        <v>10</v>
      </c>
      <c r="F19" s="31">
        <v>3</v>
      </c>
      <c r="G19" s="31">
        <v>4</v>
      </c>
      <c r="H19" s="31">
        <v>0</v>
      </c>
      <c r="I19" s="31">
        <v>4</v>
      </c>
      <c r="J19" s="31">
        <v>5</v>
      </c>
      <c r="K19" s="31">
        <v>5</v>
      </c>
      <c r="L19" s="31">
        <v>5</v>
      </c>
      <c r="M19" s="31">
        <v>6</v>
      </c>
      <c r="N19" s="31">
        <v>2</v>
      </c>
      <c r="O19" s="31">
        <v>3</v>
      </c>
      <c r="P19" s="31">
        <v>31</v>
      </c>
      <c r="Q19" s="31">
        <v>27</v>
      </c>
      <c r="R19" s="31">
        <v>2</v>
      </c>
      <c r="S19" s="31">
        <v>2</v>
      </c>
      <c r="T19" s="31">
        <v>1</v>
      </c>
      <c r="U19" s="31">
        <v>0</v>
      </c>
      <c r="V19" s="31">
        <v>5</v>
      </c>
      <c r="W19" s="31">
        <v>12</v>
      </c>
      <c r="X19" s="31">
        <v>14</v>
      </c>
      <c r="Y19" s="31">
        <v>2</v>
      </c>
      <c r="Z19" s="31">
        <v>1</v>
      </c>
      <c r="AA19" s="31">
        <v>7</v>
      </c>
    </row>
    <row r="20" spans="1:27" s="5" customFormat="1" ht="15" customHeight="1">
      <c r="A20" s="41" t="s">
        <v>177</v>
      </c>
      <c r="B20" s="66">
        <f t="shared" si="2"/>
        <v>0.03858917959404183</v>
      </c>
      <c r="C20" s="67">
        <f t="shared" si="4"/>
        <v>5</v>
      </c>
      <c r="D20" s="31">
        <v>2</v>
      </c>
      <c r="E20" s="31">
        <v>0</v>
      </c>
      <c r="F20" s="31">
        <v>0</v>
      </c>
      <c r="G20" s="31">
        <v>2</v>
      </c>
      <c r="H20" s="31">
        <v>1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</row>
    <row r="21" spans="1:27" s="5" customFormat="1" ht="12" customHeight="1">
      <c r="A21" s="41" t="s">
        <v>178</v>
      </c>
      <c r="B21" s="66">
        <f t="shared" si="2"/>
        <v>1.412363973141931</v>
      </c>
      <c r="C21" s="67">
        <f t="shared" si="4"/>
        <v>183</v>
      </c>
      <c r="D21" s="31">
        <v>3</v>
      </c>
      <c r="E21" s="31">
        <v>4</v>
      </c>
      <c r="F21" s="31">
        <v>3</v>
      </c>
      <c r="G21" s="31">
        <v>2</v>
      </c>
      <c r="H21" s="31">
        <v>1</v>
      </c>
      <c r="I21" s="31">
        <v>1</v>
      </c>
      <c r="J21" s="31">
        <v>6</v>
      </c>
      <c r="K21" s="31">
        <v>10</v>
      </c>
      <c r="L21" s="31">
        <v>3</v>
      </c>
      <c r="M21" s="31">
        <v>3</v>
      </c>
      <c r="N21" s="31">
        <v>1</v>
      </c>
      <c r="O21" s="31">
        <v>6</v>
      </c>
      <c r="P21" s="31">
        <v>35</v>
      </c>
      <c r="Q21" s="31">
        <v>66</v>
      </c>
      <c r="R21" s="31">
        <v>1</v>
      </c>
      <c r="S21" s="31">
        <v>2</v>
      </c>
      <c r="T21" s="31">
        <v>0</v>
      </c>
      <c r="U21" s="31">
        <v>0</v>
      </c>
      <c r="V21" s="31">
        <v>2</v>
      </c>
      <c r="W21" s="31">
        <v>8</v>
      </c>
      <c r="X21" s="31">
        <v>18</v>
      </c>
      <c r="Y21" s="31">
        <v>0</v>
      </c>
      <c r="Z21" s="31">
        <v>0</v>
      </c>
      <c r="AA21" s="31">
        <v>8</v>
      </c>
    </row>
    <row r="22" spans="1:27" s="5" customFormat="1" ht="12" customHeight="1">
      <c r="A22" s="43" t="s">
        <v>311</v>
      </c>
      <c r="B22" s="66">
        <f t="shared" si="2"/>
        <v>2.446553986262252</v>
      </c>
      <c r="C22" s="67">
        <f t="shared" si="4"/>
        <v>317</v>
      </c>
      <c r="D22" s="31">
        <v>18</v>
      </c>
      <c r="E22" s="31">
        <v>10</v>
      </c>
      <c r="F22" s="31">
        <v>3</v>
      </c>
      <c r="G22" s="31">
        <v>2</v>
      </c>
      <c r="H22" s="31">
        <v>2</v>
      </c>
      <c r="I22" s="31">
        <v>4</v>
      </c>
      <c r="J22" s="31">
        <v>4</v>
      </c>
      <c r="K22" s="31">
        <v>4</v>
      </c>
      <c r="L22" s="31">
        <v>5</v>
      </c>
      <c r="M22" s="31">
        <v>3</v>
      </c>
      <c r="N22" s="31">
        <v>1</v>
      </c>
      <c r="O22" s="31">
        <v>5</v>
      </c>
      <c r="P22" s="31">
        <v>74</v>
      </c>
      <c r="Q22" s="31">
        <v>116</v>
      </c>
      <c r="R22" s="31">
        <v>4</v>
      </c>
      <c r="S22" s="31">
        <v>3</v>
      </c>
      <c r="T22" s="31">
        <v>0</v>
      </c>
      <c r="U22" s="31">
        <v>2</v>
      </c>
      <c r="V22" s="31">
        <v>5</v>
      </c>
      <c r="W22" s="31">
        <v>17</v>
      </c>
      <c r="X22" s="31">
        <v>24</v>
      </c>
      <c r="Y22" s="31">
        <v>2</v>
      </c>
      <c r="Z22" s="31">
        <v>1</v>
      </c>
      <c r="AA22" s="31">
        <v>8</v>
      </c>
    </row>
    <row r="23" spans="1:27" s="5" customFormat="1" ht="12" customHeight="1">
      <c r="A23" s="43" t="s">
        <v>312</v>
      </c>
      <c r="B23" s="66">
        <f t="shared" si="2"/>
        <v>2.423400478505827</v>
      </c>
      <c r="C23" s="67">
        <f t="shared" si="4"/>
        <v>314</v>
      </c>
      <c r="D23" s="31">
        <v>12</v>
      </c>
      <c r="E23" s="31">
        <v>6</v>
      </c>
      <c r="F23" s="31">
        <v>2</v>
      </c>
      <c r="G23" s="31">
        <v>1</v>
      </c>
      <c r="H23" s="31">
        <v>0</v>
      </c>
      <c r="I23" s="31">
        <v>2</v>
      </c>
      <c r="J23" s="31">
        <v>12</v>
      </c>
      <c r="K23" s="31">
        <v>12</v>
      </c>
      <c r="L23" s="31">
        <v>11</v>
      </c>
      <c r="M23" s="31">
        <v>8</v>
      </c>
      <c r="N23" s="31">
        <v>4</v>
      </c>
      <c r="O23" s="31">
        <v>7</v>
      </c>
      <c r="P23" s="31">
        <v>57</v>
      </c>
      <c r="Q23" s="31">
        <v>93</v>
      </c>
      <c r="R23" s="31">
        <v>2</v>
      </c>
      <c r="S23" s="31">
        <v>2</v>
      </c>
      <c r="T23" s="31">
        <v>1</v>
      </c>
      <c r="U23" s="31">
        <v>1</v>
      </c>
      <c r="V23" s="31">
        <v>15</v>
      </c>
      <c r="W23" s="31">
        <v>16</v>
      </c>
      <c r="X23" s="31">
        <v>34</v>
      </c>
      <c r="Y23" s="31">
        <v>2</v>
      </c>
      <c r="Z23" s="31">
        <v>0</v>
      </c>
      <c r="AA23" s="31">
        <v>14</v>
      </c>
    </row>
    <row r="24" spans="1:27" s="5" customFormat="1" ht="12" customHeight="1">
      <c r="A24" s="43" t="s">
        <v>313</v>
      </c>
      <c r="B24" s="66">
        <f t="shared" si="2"/>
        <v>3.2723624295747475</v>
      </c>
      <c r="C24" s="67">
        <f t="shared" si="4"/>
        <v>424</v>
      </c>
      <c r="D24" s="31">
        <v>25</v>
      </c>
      <c r="E24" s="31">
        <v>21</v>
      </c>
      <c r="F24" s="31">
        <v>4</v>
      </c>
      <c r="G24" s="31">
        <v>6</v>
      </c>
      <c r="H24" s="31">
        <v>2</v>
      </c>
      <c r="I24" s="31">
        <v>3</v>
      </c>
      <c r="J24" s="31">
        <v>11</v>
      </c>
      <c r="K24" s="31">
        <v>9</v>
      </c>
      <c r="L24" s="31">
        <v>4</v>
      </c>
      <c r="M24" s="31">
        <v>9</v>
      </c>
      <c r="N24" s="31">
        <v>5</v>
      </c>
      <c r="O24" s="31">
        <v>10</v>
      </c>
      <c r="P24" s="31">
        <v>66</v>
      </c>
      <c r="Q24" s="31">
        <v>89</v>
      </c>
      <c r="R24" s="31">
        <v>2</v>
      </c>
      <c r="S24" s="31">
        <v>12</v>
      </c>
      <c r="T24" s="31">
        <v>1</v>
      </c>
      <c r="U24" s="31">
        <v>2</v>
      </c>
      <c r="V24" s="31">
        <v>17</v>
      </c>
      <c r="W24" s="31">
        <v>45</v>
      </c>
      <c r="X24" s="31">
        <v>64</v>
      </c>
      <c r="Y24" s="31">
        <v>1</v>
      </c>
      <c r="Z24" s="31">
        <v>1</v>
      </c>
      <c r="AA24" s="31">
        <v>15</v>
      </c>
    </row>
    <row r="25" spans="1:27" s="5" customFormat="1" ht="12" customHeight="1">
      <c r="A25" s="43" t="s">
        <v>314</v>
      </c>
      <c r="B25" s="66">
        <f t="shared" si="2"/>
        <v>6.75310642895732</v>
      </c>
      <c r="C25" s="67">
        <f t="shared" si="4"/>
        <v>875</v>
      </c>
      <c r="D25" s="31">
        <v>39</v>
      </c>
      <c r="E25" s="31">
        <v>26</v>
      </c>
      <c r="F25" s="31">
        <v>7</v>
      </c>
      <c r="G25" s="31">
        <v>12</v>
      </c>
      <c r="H25" s="31">
        <v>3</v>
      </c>
      <c r="I25" s="31">
        <v>4</v>
      </c>
      <c r="J25" s="31">
        <v>14</v>
      </c>
      <c r="K25" s="31">
        <v>10</v>
      </c>
      <c r="L25" s="31">
        <v>13</v>
      </c>
      <c r="M25" s="31">
        <v>11</v>
      </c>
      <c r="N25" s="31">
        <v>3</v>
      </c>
      <c r="O25" s="31">
        <v>16</v>
      </c>
      <c r="P25" s="31">
        <v>137</v>
      </c>
      <c r="Q25" s="31">
        <v>368</v>
      </c>
      <c r="R25" s="31">
        <v>6</v>
      </c>
      <c r="S25" s="31">
        <v>5</v>
      </c>
      <c r="T25" s="31">
        <v>4</v>
      </c>
      <c r="U25" s="31">
        <v>1</v>
      </c>
      <c r="V25" s="31">
        <v>18</v>
      </c>
      <c r="W25" s="31">
        <v>59</v>
      </c>
      <c r="X25" s="31">
        <v>83</v>
      </c>
      <c r="Y25" s="31">
        <v>0</v>
      </c>
      <c r="Z25" s="31">
        <v>3</v>
      </c>
      <c r="AA25" s="31">
        <v>33</v>
      </c>
    </row>
    <row r="26" spans="1:27" s="5" customFormat="1" ht="12" customHeight="1">
      <c r="A26" s="43" t="s">
        <v>315</v>
      </c>
      <c r="B26" s="66">
        <f t="shared" si="2"/>
        <v>4.8159296133364204</v>
      </c>
      <c r="C26" s="67">
        <f t="shared" si="4"/>
        <v>624</v>
      </c>
      <c r="D26" s="31">
        <v>17</v>
      </c>
      <c r="E26" s="31">
        <v>21</v>
      </c>
      <c r="F26" s="31">
        <v>4</v>
      </c>
      <c r="G26" s="31">
        <v>12</v>
      </c>
      <c r="H26" s="31">
        <v>3</v>
      </c>
      <c r="I26" s="31">
        <v>4</v>
      </c>
      <c r="J26" s="31">
        <v>10</v>
      </c>
      <c r="K26" s="31">
        <v>5</v>
      </c>
      <c r="L26" s="31">
        <v>18</v>
      </c>
      <c r="M26" s="31">
        <v>8</v>
      </c>
      <c r="N26" s="31">
        <v>3</v>
      </c>
      <c r="O26" s="31">
        <v>10</v>
      </c>
      <c r="P26" s="31">
        <v>129</v>
      </c>
      <c r="Q26" s="31">
        <v>203</v>
      </c>
      <c r="R26" s="31">
        <v>7</v>
      </c>
      <c r="S26" s="31">
        <v>6</v>
      </c>
      <c r="T26" s="31">
        <v>1</v>
      </c>
      <c r="U26" s="31">
        <v>0</v>
      </c>
      <c r="V26" s="31">
        <v>18</v>
      </c>
      <c r="W26" s="31">
        <v>40</v>
      </c>
      <c r="X26" s="31">
        <v>76</v>
      </c>
      <c r="Y26" s="31">
        <v>2</v>
      </c>
      <c r="Z26" s="31">
        <v>4</v>
      </c>
      <c r="AA26" s="31">
        <v>23</v>
      </c>
    </row>
    <row r="27" spans="1:27" s="5" customFormat="1" ht="12" customHeight="1">
      <c r="A27" s="43" t="s">
        <v>316</v>
      </c>
      <c r="B27" s="66">
        <f t="shared" si="2"/>
        <v>1.5512850196804815</v>
      </c>
      <c r="C27" s="67">
        <f t="shared" si="4"/>
        <v>201</v>
      </c>
      <c r="D27" s="31">
        <v>9</v>
      </c>
      <c r="E27" s="31">
        <v>11</v>
      </c>
      <c r="F27" s="31">
        <v>2</v>
      </c>
      <c r="G27" s="31">
        <v>1</v>
      </c>
      <c r="H27" s="31">
        <v>0</v>
      </c>
      <c r="I27" s="31">
        <v>1</v>
      </c>
      <c r="J27" s="31">
        <v>2</v>
      </c>
      <c r="K27" s="31">
        <v>2</v>
      </c>
      <c r="L27" s="31">
        <v>4</v>
      </c>
      <c r="M27" s="31">
        <v>4</v>
      </c>
      <c r="N27" s="31">
        <v>2</v>
      </c>
      <c r="O27" s="31">
        <v>4</v>
      </c>
      <c r="P27" s="31">
        <v>38</v>
      </c>
      <c r="Q27" s="31">
        <v>45</v>
      </c>
      <c r="R27" s="31">
        <v>2</v>
      </c>
      <c r="S27" s="31">
        <v>6</v>
      </c>
      <c r="T27" s="31">
        <v>0</v>
      </c>
      <c r="U27" s="31">
        <v>3</v>
      </c>
      <c r="V27" s="31">
        <v>10</v>
      </c>
      <c r="W27" s="31">
        <v>15</v>
      </c>
      <c r="X27" s="31">
        <v>30</v>
      </c>
      <c r="Y27" s="31">
        <v>0</v>
      </c>
      <c r="Z27" s="31">
        <v>0</v>
      </c>
      <c r="AA27" s="31">
        <v>10</v>
      </c>
    </row>
    <row r="28" spans="1:27" s="5" customFormat="1" ht="12" customHeight="1">
      <c r="A28" s="43" t="s">
        <v>317</v>
      </c>
      <c r="B28" s="66">
        <f t="shared" si="2"/>
        <v>6.791695608551363</v>
      </c>
      <c r="C28" s="67">
        <f t="shared" si="4"/>
        <v>880</v>
      </c>
      <c r="D28" s="31">
        <v>75</v>
      </c>
      <c r="E28" s="31">
        <v>54</v>
      </c>
      <c r="F28" s="31">
        <v>8</v>
      </c>
      <c r="G28" s="31">
        <v>13</v>
      </c>
      <c r="H28" s="31">
        <v>5</v>
      </c>
      <c r="I28" s="31">
        <v>3</v>
      </c>
      <c r="J28" s="31">
        <v>22</v>
      </c>
      <c r="K28" s="31">
        <v>6</v>
      </c>
      <c r="L28" s="31">
        <v>18</v>
      </c>
      <c r="M28" s="31">
        <v>10</v>
      </c>
      <c r="N28" s="31">
        <v>6</v>
      </c>
      <c r="O28" s="31">
        <v>25</v>
      </c>
      <c r="P28" s="31">
        <v>160</v>
      </c>
      <c r="Q28" s="31">
        <v>173</v>
      </c>
      <c r="R28" s="31">
        <v>5</v>
      </c>
      <c r="S28" s="31">
        <v>18</v>
      </c>
      <c r="T28" s="31">
        <v>0</v>
      </c>
      <c r="U28" s="31">
        <v>2</v>
      </c>
      <c r="V28" s="31">
        <v>46</v>
      </c>
      <c r="W28" s="31">
        <v>54</v>
      </c>
      <c r="X28" s="31">
        <v>119</v>
      </c>
      <c r="Y28" s="31">
        <v>1</v>
      </c>
      <c r="Z28" s="31">
        <v>1</v>
      </c>
      <c r="AA28" s="31">
        <v>56</v>
      </c>
    </row>
    <row r="29" spans="1:27" s="5" customFormat="1" ht="12" customHeight="1">
      <c r="A29" s="43" t="s">
        <v>318</v>
      </c>
      <c r="B29" s="66">
        <f t="shared" si="2"/>
        <v>2.631782048313653</v>
      </c>
      <c r="C29" s="67">
        <f t="shared" si="4"/>
        <v>341</v>
      </c>
      <c r="D29" s="31">
        <v>24</v>
      </c>
      <c r="E29" s="31">
        <v>14</v>
      </c>
      <c r="F29" s="31">
        <v>3</v>
      </c>
      <c r="G29" s="31">
        <v>3</v>
      </c>
      <c r="H29" s="31">
        <v>3</v>
      </c>
      <c r="I29" s="31">
        <v>1</v>
      </c>
      <c r="J29" s="31">
        <v>8</v>
      </c>
      <c r="K29" s="31">
        <v>4</v>
      </c>
      <c r="L29" s="31">
        <v>6</v>
      </c>
      <c r="M29" s="31">
        <v>5</v>
      </c>
      <c r="N29" s="31">
        <v>5</v>
      </c>
      <c r="O29" s="31">
        <v>7</v>
      </c>
      <c r="P29" s="31">
        <v>67</v>
      </c>
      <c r="Q29" s="31">
        <v>94</v>
      </c>
      <c r="R29" s="31">
        <v>4</v>
      </c>
      <c r="S29" s="31">
        <v>7</v>
      </c>
      <c r="T29" s="31">
        <v>1</v>
      </c>
      <c r="U29" s="31">
        <v>5</v>
      </c>
      <c r="V29" s="31">
        <v>12</v>
      </c>
      <c r="W29" s="31">
        <v>17</v>
      </c>
      <c r="X29" s="31">
        <v>35</v>
      </c>
      <c r="Y29" s="31">
        <v>1</v>
      </c>
      <c r="Z29" s="31">
        <v>0</v>
      </c>
      <c r="AA29" s="31">
        <v>15</v>
      </c>
    </row>
    <row r="30" spans="1:27" s="5" customFormat="1" ht="12" customHeight="1">
      <c r="A30" s="43" t="s">
        <v>319</v>
      </c>
      <c r="B30" s="66">
        <f t="shared" si="2"/>
        <v>3.9360963185922664</v>
      </c>
      <c r="C30" s="67">
        <f t="shared" si="4"/>
        <v>510</v>
      </c>
      <c r="D30" s="31">
        <v>30</v>
      </c>
      <c r="E30" s="31">
        <v>25</v>
      </c>
      <c r="F30" s="31">
        <v>5</v>
      </c>
      <c r="G30" s="31">
        <v>9</v>
      </c>
      <c r="H30" s="31">
        <v>5</v>
      </c>
      <c r="I30" s="31">
        <v>3</v>
      </c>
      <c r="J30" s="31">
        <v>13</v>
      </c>
      <c r="K30" s="31">
        <v>5</v>
      </c>
      <c r="L30" s="31">
        <v>13</v>
      </c>
      <c r="M30" s="31">
        <v>13</v>
      </c>
      <c r="N30" s="31">
        <v>4</v>
      </c>
      <c r="O30" s="31">
        <v>9</v>
      </c>
      <c r="P30" s="31">
        <v>78</v>
      </c>
      <c r="Q30" s="31">
        <v>166</v>
      </c>
      <c r="R30" s="31">
        <v>3</v>
      </c>
      <c r="S30" s="31">
        <v>2</v>
      </c>
      <c r="T30" s="31">
        <v>1</v>
      </c>
      <c r="U30" s="31">
        <v>1</v>
      </c>
      <c r="V30" s="31">
        <v>10</v>
      </c>
      <c r="W30" s="31">
        <v>34</v>
      </c>
      <c r="X30" s="31">
        <v>56</v>
      </c>
      <c r="Y30" s="31">
        <v>3</v>
      </c>
      <c r="Z30" s="31">
        <v>1</v>
      </c>
      <c r="AA30" s="31">
        <v>21</v>
      </c>
    </row>
    <row r="31" spans="1:27" s="5" customFormat="1" ht="12" customHeight="1">
      <c r="A31" s="43" t="s">
        <v>320</v>
      </c>
      <c r="B31" s="66">
        <f t="shared" si="2"/>
        <v>0.8335262792313036</v>
      </c>
      <c r="C31" s="67">
        <f t="shared" si="4"/>
        <v>108</v>
      </c>
      <c r="D31" s="31">
        <v>7</v>
      </c>
      <c r="E31" s="31">
        <v>1</v>
      </c>
      <c r="F31" s="31">
        <v>0</v>
      </c>
      <c r="G31" s="31">
        <v>2</v>
      </c>
      <c r="H31" s="31">
        <v>1</v>
      </c>
      <c r="I31" s="31">
        <v>0</v>
      </c>
      <c r="J31" s="31">
        <v>2</v>
      </c>
      <c r="K31" s="31">
        <v>2</v>
      </c>
      <c r="L31" s="31">
        <v>0</v>
      </c>
      <c r="M31" s="31">
        <v>3</v>
      </c>
      <c r="N31" s="31">
        <v>0</v>
      </c>
      <c r="O31" s="31">
        <v>3</v>
      </c>
      <c r="P31" s="31">
        <v>22</v>
      </c>
      <c r="Q31" s="31">
        <v>29</v>
      </c>
      <c r="R31" s="31">
        <v>0</v>
      </c>
      <c r="S31" s="31">
        <v>1</v>
      </c>
      <c r="T31" s="31">
        <v>0</v>
      </c>
      <c r="U31" s="31">
        <v>1</v>
      </c>
      <c r="V31" s="31">
        <v>5</v>
      </c>
      <c r="W31" s="31">
        <v>4</v>
      </c>
      <c r="X31" s="31">
        <v>15</v>
      </c>
      <c r="Y31" s="31">
        <v>0</v>
      </c>
      <c r="Z31" s="31">
        <v>1</v>
      </c>
      <c r="AA31" s="31">
        <v>9</v>
      </c>
    </row>
    <row r="32" spans="1:27" s="5" customFormat="1" ht="12" customHeight="1">
      <c r="A32" s="43" t="s">
        <v>321</v>
      </c>
      <c r="B32" s="66">
        <f t="shared" si="2"/>
        <v>0.9261403102570039</v>
      </c>
      <c r="C32" s="67">
        <f t="shared" si="4"/>
        <v>120</v>
      </c>
      <c r="D32" s="31">
        <v>5</v>
      </c>
      <c r="E32" s="31">
        <v>2</v>
      </c>
      <c r="F32" s="31">
        <v>3</v>
      </c>
      <c r="G32" s="31">
        <v>1</v>
      </c>
      <c r="H32" s="31">
        <v>1</v>
      </c>
      <c r="I32" s="31">
        <v>0</v>
      </c>
      <c r="J32" s="31">
        <v>5</v>
      </c>
      <c r="K32" s="31">
        <v>1</v>
      </c>
      <c r="L32" s="31">
        <v>2</v>
      </c>
      <c r="M32" s="31">
        <v>0</v>
      </c>
      <c r="N32" s="31">
        <v>2</v>
      </c>
      <c r="O32" s="31">
        <v>3</v>
      </c>
      <c r="P32" s="31">
        <v>15</v>
      </c>
      <c r="Q32" s="31">
        <v>48</v>
      </c>
      <c r="R32" s="31">
        <v>0</v>
      </c>
      <c r="S32" s="31">
        <v>1</v>
      </c>
      <c r="T32" s="31">
        <v>0</v>
      </c>
      <c r="U32" s="31">
        <v>1</v>
      </c>
      <c r="V32" s="31">
        <v>2</v>
      </c>
      <c r="W32" s="31">
        <v>3</v>
      </c>
      <c r="X32" s="31">
        <v>20</v>
      </c>
      <c r="Y32" s="31">
        <v>2</v>
      </c>
      <c r="Z32" s="31">
        <v>0</v>
      </c>
      <c r="AA32" s="31">
        <v>3</v>
      </c>
    </row>
    <row r="33" spans="1:27" s="5" customFormat="1" ht="15.75" customHeight="1">
      <c r="A33" s="42" t="s">
        <v>322</v>
      </c>
      <c r="B33" s="66">
        <f t="shared" si="2"/>
        <v>0.4167631396156518</v>
      </c>
      <c r="C33" s="67">
        <f t="shared" si="4"/>
        <v>54</v>
      </c>
      <c r="D33" s="31">
        <v>4</v>
      </c>
      <c r="E33" s="31">
        <v>4</v>
      </c>
      <c r="F33" s="31">
        <v>5</v>
      </c>
      <c r="G33" s="31">
        <v>3</v>
      </c>
      <c r="H33" s="31">
        <v>0</v>
      </c>
      <c r="I33" s="31">
        <v>1</v>
      </c>
      <c r="J33" s="31">
        <v>1</v>
      </c>
      <c r="K33" s="31">
        <v>2</v>
      </c>
      <c r="L33" s="31">
        <v>1</v>
      </c>
      <c r="M33" s="31">
        <v>5</v>
      </c>
      <c r="N33" s="31">
        <v>1</v>
      </c>
      <c r="O33" s="31">
        <v>0</v>
      </c>
      <c r="P33" s="31">
        <v>10</v>
      </c>
      <c r="Q33" s="31">
        <v>3</v>
      </c>
      <c r="R33" s="31">
        <v>3</v>
      </c>
      <c r="S33" s="31">
        <v>1</v>
      </c>
      <c r="T33" s="31">
        <v>0</v>
      </c>
      <c r="U33" s="31">
        <v>0</v>
      </c>
      <c r="V33" s="31">
        <v>0</v>
      </c>
      <c r="W33" s="31">
        <v>4</v>
      </c>
      <c r="X33" s="31">
        <v>4</v>
      </c>
      <c r="Y33" s="31">
        <v>1</v>
      </c>
      <c r="Z33" s="31">
        <v>1</v>
      </c>
      <c r="AA33" s="31">
        <v>0</v>
      </c>
    </row>
    <row r="34" spans="1:27" s="5" customFormat="1" ht="12" customHeight="1">
      <c r="A34" s="42" t="s">
        <v>323</v>
      </c>
      <c r="B34" s="66">
        <f t="shared" si="2"/>
        <v>3.040827352010496</v>
      </c>
      <c r="C34" s="67">
        <f t="shared" si="4"/>
        <v>394</v>
      </c>
      <c r="D34" s="31">
        <v>25</v>
      </c>
      <c r="E34" s="31">
        <v>24</v>
      </c>
      <c r="F34" s="31">
        <v>5</v>
      </c>
      <c r="G34" s="31">
        <v>6</v>
      </c>
      <c r="H34" s="31">
        <v>3</v>
      </c>
      <c r="I34" s="31">
        <v>5</v>
      </c>
      <c r="J34" s="31">
        <v>9</v>
      </c>
      <c r="K34" s="31">
        <v>6</v>
      </c>
      <c r="L34" s="31">
        <v>6</v>
      </c>
      <c r="M34" s="31">
        <v>13</v>
      </c>
      <c r="N34" s="31">
        <v>10</v>
      </c>
      <c r="O34" s="31">
        <v>9</v>
      </c>
      <c r="P34" s="31">
        <v>56</v>
      </c>
      <c r="Q34" s="31">
        <v>72</v>
      </c>
      <c r="R34" s="31">
        <v>4</v>
      </c>
      <c r="S34" s="31">
        <v>6</v>
      </c>
      <c r="T34" s="31">
        <v>1</v>
      </c>
      <c r="U34" s="31">
        <v>7</v>
      </c>
      <c r="V34" s="31">
        <v>10</v>
      </c>
      <c r="W34" s="31">
        <v>26</v>
      </c>
      <c r="X34" s="31">
        <v>66</v>
      </c>
      <c r="Y34" s="31">
        <v>1</v>
      </c>
      <c r="Z34" s="31">
        <v>6</v>
      </c>
      <c r="AA34" s="31">
        <v>18</v>
      </c>
    </row>
    <row r="35" spans="1:27" s="5" customFormat="1" ht="12" customHeight="1">
      <c r="A35" s="42" t="s">
        <v>179</v>
      </c>
      <c r="B35" s="66">
        <f t="shared" si="2"/>
        <v>6.004476344832909</v>
      </c>
      <c r="C35" s="67">
        <f t="shared" si="4"/>
        <v>778</v>
      </c>
      <c r="D35" s="31">
        <v>62</v>
      </c>
      <c r="E35" s="31">
        <v>33</v>
      </c>
      <c r="F35" s="31">
        <v>7</v>
      </c>
      <c r="G35" s="31">
        <v>24</v>
      </c>
      <c r="H35" s="31">
        <v>6</v>
      </c>
      <c r="I35" s="31">
        <v>3</v>
      </c>
      <c r="J35" s="31">
        <v>27</v>
      </c>
      <c r="K35" s="31">
        <v>5</v>
      </c>
      <c r="L35" s="31">
        <v>20</v>
      </c>
      <c r="M35" s="31">
        <v>9</v>
      </c>
      <c r="N35" s="31">
        <v>10</v>
      </c>
      <c r="O35" s="31">
        <v>20</v>
      </c>
      <c r="P35" s="31">
        <v>141</v>
      </c>
      <c r="Q35" s="31">
        <v>132</v>
      </c>
      <c r="R35" s="31">
        <v>4</v>
      </c>
      <c r="S35" s="31">
        <v>21</v>
      </c>
      <c r="T35" s="31">
        <v>1</v>
      </c>
      <c r="U35" s="31">
        <v>12</v>
      </c>
      <c r="V35" s="31">
        <v>47</v>
      </c>
      <c r="W35" s="31">
        <v>56</v>
      </c>
      <c r="X35" s="31">
        <v>99</v>
      </c>
      <c r="Y35" s="31">
        <v>1</v>
      </c>
      <c r="Z35" s="31">
        <v>2</v>
      </c>
      <c r="AA35" s="31">
        <v>36</v>
      </c>
    </row>
    <row r="36" spans="1:27" s="5" customFormat="1" ht="12" customHeight="1">
      <c r="A36" s="42" t="s">
        <v>180</v>
      </c>
      <c r="B36" s="66">
        <f t="shared" si="2"/>
        <v>7.980242340047851</v>
      </c>
      <c r="C36" s="67">
        <f t="shared" si="4"/>
        <v>1034</v>
      </c>
      <c r="D36" s="31">
        <v>51</v>
      </c>
      <c r="E36" s="31">
        <v>50</v>
      </c>
      <c r="F36" s="31">
        <v>7</v>
      </c>
      <c r="G36" s="31">
        <v>23</v>
      </c>
      <c r="H36" s="31">
        <v>6</v>
      </c>
      <c r="I36" s="31">
        <v>14</v>
      </c>
      <c r="J36" s="31">
        <v>29</v>
      </c>
      <c r="K36" s="31">
        <v>17</v>
      </c>
      <c r="L36" s="31">
        <v>21</v>
      </c>
      <c r="M36" s="31">
        <v>10</v>
      </c>
      <c r="N36" s="31">
        <v>5</v>
      </c>
      <c r="O36" s="31">
        <v>27</v>
      </c>
      <c r="P36" s="31">
        <v>242</v>
      </c>
      <c r="Q36" s="31">
        <v>196</v>
      </c>
      <c r="R36" s="31">
        <v>10</v>
      </c>
      <c r="S36" s="31">
        <v>24</v>
      </c>
      <c r="T36" s="31">
        <v>1</v>
      </c>
      <c r="U36" s="31">
        <v>9</v>
      </c>
      <c r="V36" s="31">
        <v>48</v>
      </c>
      <c r="W36" s="31">
        <v>92</v>
      </c>
      <c r="X36" s="31">
        <v>103</v>
      </c>
      <c r="Y36" s="31">
        <v>0</v>
      </c>
      <c r="Z36" s="31">
        <v>5</v>
      </c>
      <c r="AA36" s="31">
        <v>44</v>
      </c>
    </row>
    <row r="37" spans="1:27" s="5" customFormat="1" ht="12" customHeight="1">
      <c r="A37" s="42" t="s">
        <v>181</v>
      </c>
      <c r="B37" s="66">
        <f t="shared" si="2"/>
        <v>10.91301998919503</v>
      </c>
      <c r="C37" s="67">
        <f t="shared" si="4"/>
        <v>1414</v>
      </c>
      <c r="D37" s="31">
        <v>84</v>
      </c>
      <c r="E37" s="31">
        <v>38</v>
      </c>
      <c r="F37" s="31">
        <v>18</v>
      </c>
      <c r="G37" s="31">
        <v>59</v>
      </c>
      <c r="H37" s="31">
        <v>21</v>
      </c>
      <c r="I37" s="31">
        <v>7</v>
      </c>
      <c r="J37" s="31">
        <v>45</v>
      </c>
      <c r="K37" s="31">
        <v>13</v>
      </c>
      <c r="L37" s="31">
        <v>37</v>
      </c>
      <c r="M37" s="31">
        <v>45</v>
      </c>
      <c r="N37" s="31">
        <v>26</v>
      </c>
      <c r="O37" s="31">
        <v>41</v>
      </c>
      <c r="P37" s="31">
        <v>135</v>
      </c>
      <c r="Q37" s="31">
        <v>86</v>
      </c>
      <c r="R37" s="31">
        <v>18</v>
      </c>
      <c r="S37" s="31">
        <v>38</v>
      </c>
      <c r="T37" s="31">
        <v>3</v>
      </c>
      <c r="U37" s="31">
        <v>14</v>
      </c>
      <c r="V37" s="31">
        <v>126</v>
      </c>
      <c r="W37" s="31">
        <v>161</v>
      </c>
      <c r="X37" s="31">
        <v>314</v>
      </c>
      <c r="Y37" s="31">
        <v>14</v>
      </c>
      <c r="Z37" s="31">
        <v>8</v>
      </c>
      <c r="AA37" s="31">
        <v>63</v>
      </c>
    </row>
    <row r="38" spans="1:27" s="5" customFormat="1" ht="12" customHeight="1">
      <c r="A38" s="42" t="s">
        <v>182</v>
      </c>
      <c r="B38" s="66">
        <f t="shared" si="2"/>
        <v>3.4190013120321066</v>
      </c>
      <c r="C38" s="67">
        <f t="shared" si="4"/>
        <v>443</v>
      </c>
      <c r="D38" s="31">
        <v>58</v>
      </c>
      <c r="E38" s="31">
        <v>34</v>
      </c>
      <c r="F38" s="31">
        <v>9</v>
      </c>
      <c r="G38" s="31">
        <v>18</v>
      </c>
      <c r="H38" s="31">
        <v>12</v>
      </c>
      <c r="I38" s="31">
        <v>5</v>
      </c>
      <c r="J38" s="31">
        <v>18</v>
      </c>
      <c r="K38" s="31">
        <v>2</v>
      </c>
      <c r="L38" s="31">
        <v>10</v>
      </c>
      <c r="M38" s="31">
        <v>8</v>
      </c>
      <c r="N38" s="31">
        <v>4</v>
      </c>
      <c r="O38" s="31">
        <v>15</v>
      </c>
      <c r="P38" s="31">
        <v>39</v>
      </c>
      <c r="Q38" s="31">
        <v>12</v>
      </c>
      <c r="R38" s="31">
        <v>3</v>
      </c>
      <c r="S38" s="31">
        <v>10</v>
      </c>
      <c r="T38" s="31">
        <v>1</v>
      </c>
      <c r="U38" s="31">
        <v>5</v>
      </c>
      <c r="V38" s="31">
        <v>44</v>
      </c>
      <c r="W38" s="31">
        <v>46</v>
      </c>
      <c r="X38" s="31">
        <v>69</v>
      </c>
      <c r="Y38" s="31">
        <v>2</v>
      </c>
      <c r="Z38" s="31">
        <v>2</v>
      </c>
      <c r="AA38" s="31">
        <v>17</v>
      </c>
    </row>
    <row r="39" spans="1:27" s="5" customFormat="1" ht="12" customHeight="1">
      <c r="A39" s="42" t="s">
        <v>183</v>
      </c>
      <c r="B39" s="66">
        <f t="shared" si="2"/>
        <v>0.949293818013429</v>
      </c>
      <c r="C39" s="67">
        <f t="shared" si="4"/>
        <v>123</v>
      </c>
      <c r="D39" s="31">
        <v>12</v>
      </c>
      <c r="E39" s="31">
        <v>10</v>
      </c>
      <c r="F39" s="31">
        <v>1</v>
      </c>
      <c r="G39" s="31">
        <v>1</v>
      </c>
      <c r="H39" s="31">
        <v>2</v>
      </c>
      <c r="I39" s="31">
        <v>0</v>
      </c>
      <c r="J39" s="31">
        <v>6</v>
      </c>
      <c r="K39" s="31">
        <v>3</v>
      </c>
      <c r="L39" s="31">
        <v>2</v>
      </c>
      <c r="M39" s="31">
        <v>1</v>
      </c>
      <c r="N39" s="31">
        <v>1</v>
      </c>
      <c r="O39" s="31">
        <v>8</v>
      </c>
      <c r="P39" s="31">
        <v>16</v>
      </c>
      <c r="Q39" s="31">
        <v>7</v>
      </c>
      <c r="R39" s="31">
        <v>0</v>
      </c>
      <c r="S39" s="31">
        <v>4</v>
      </c>
      <c r="T39" s="31">
        <v>0</v>
      </c>
      <c r="U39" s="31">
        <v>2</v>
      </c>
      <c r="V39" s="31">
        <v>9</v>
      </c>
      <c r="W39" s="31">
        <v>24</v>
      </c>
      <c r="X39" s="31">
        <v>10</v>
      </c>
      <c r="Y39" s="31">
        <v>0</v>
      </c>
      <c r="Z39" s="31">
        <v>1</v>
      </c>
      <c r="AA39" s="31">
        <v>3</v>
      </c>
    </row>
    <row r="40" spans="1:27" s="5" customFormat="1" ht="12" customHeight="1">
      <c r="A40" s="42" t="s">
        <v>184</v>
      </c>
      <c r="B40" s="66">
        <f t="shared" si="2"/>
        <v>0.7331944122867947</v>
      </c>
      <c r="C40" s="67">
        <f t="shared" si="4"/>
        <v>95</v>
      </c>
      <c r="D40" s="31">
        <v>11</v>
      </c>
      <c r="E40" s="31">
        <v>7</v>
      </c>
      <c r="F40" s="31">
        <v>6</v>
      </c>
      <c r="G40" s="31">
        <v>1</v>
      </c>
      <c r="H40" s="31">
        <v>0</v>
      </c>
      <c r="I40" s="31">
        <v>0</v>
      </c>
      <c r="J40" s="31">
        <v>2</v>
      </c>
      <c r="K40" s="31">
        <v>1</v>
      </c>
      <c r="L40" s="31">
        <v>2</v>
      </c>
      <c r="M40" s="31">
        <v>1</v>
      </c>
      <c r="N40" s="31">
        <v>1</v>
      </c>
      <c r="O40" s="31">
        <v>4</v>
      </c>
      <c r="P40" s="31">
        <v>17</v>
      </c>
      <c r="Q40" s="31">
        <v>12</v>
      </c>
      <c r="R40" s="31">
        <v>0</v>
      </c>
      <c r="S40" s="31">
        <v>1</v>
      </c>
      <c r="T40" s="31">
        <v>0</v>
      </c>
      <c r="U40" s="31">
        <v>0</v>
      </c>
      <c r="V40" s="31">
        <v>4</v>
      </c>
      <c r="W40" s="31">
        <v>7</v>
      </c>
      <c r="X40" s="31">
        <v>10</v>
      </c>
      <c r="Y40" s="31">
        <v>1</v>
      </c>
      <c r="Z40" s="31">
        <v>0</v>
      </c>
      <c r="AA40" s="31">
        <v>7</v>
      </c>
    </row>
    <row r="41" spans="1:27" s="5" customFormat="1" ht="12" customHeight="1">
      <c r="A41" s="42" t="s">
        <v>324</v>
      </c>
      <c r="B41" s="66">
        <f t="shared" si="2"/>
        <v>0.030871343675233465</v>
      </c>
      <c r="C41" s="67">
        <f t="shared" si="4"/>
        <v>4</v>
      </c>
      <c r="D41" s="31">
        <v>1</v>
      </c>
      <c r="E41" s="31">
        <v>1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1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  <c r="Z41" s="31">
        <v>1</v>
      </c>
      <c r="AA41" s="31">
        <v>0</v>
      </c>
    </row>
    <row r="42" spans="1:27" s="5" customFormat="1" ht="12" customHeight="1">
      <c r="A42" s="42" t="s">
        <v>185</v>
      </c>
      <c r="B42" s="66">
        <f t="shared" si="2"/>
        <v>4.715597746391912</v>
      </c>
      <c r="C42" s="67">
        <f t="shared" si="4"/>
        <v>611</v>
      </c>
      <c r="D42" s="31">
        <v>57</v>
      </c>
      <c r="E42" s="31">
        <v>23</v>
      </c>
      <c r="F42" s="31">
        <v>7</v>
      </c>
      <c r="G42" s="31">
        <v>23</v>
      </c>
      <c r="H42" s="31">
        <v>3</v>
      </c>
      <c r="I42" s="31">
        <v>3</v>
      </c>
      <c r="J42" s="31">
        <v>11</v>
      </c>
      <c r="K42" s="31">
        <v>4</v>
      </c>
      <c r="L42" s="31">
        <v>14</v>
      </c>
      <c r="M42" s="31">
        <v>13</v>
      </c>
      <c r="N42" s="31">
        <v>8</v>
      </c>
      <c r="O42" s="31">
        <v>21</v>
      </c>
      <c r="P42" s="31">
        <v>70</v>
      </c>
      <c r="Q42" s="31">
        <v>134</v>
      </c>
      <c r="R42" s="31">
        <v>11</v>
      </c>
      <c r="S42" s="31">
        <v>11</v>
      </c>
      <c r="T42" s="31">
        <v>0</v>
      </c>
      <c r="U42" s="31">
        <v>4</v>
      </c>
      <c r="V42" s="31">
        <v>32</v>
      </c>
      <c r="W42" s="31">
        <v>25</v>
      </c>
      <c r="X42" s="31">
        <v>76</v>
      </c>
      <c r="Y42" s="31">
        <v>2</v>
      </c>
      <c r="Z42" s="31">
        <v>6</v>
      </c>
      <c r="AA42" s="31">
        <v>53</v>
      </c>
    </row>
    <row r="43" spans="1:27" s="5" customFormat="1" ht="12" customHeight="1">
      <c r="A43" s="42" t="s">
        <v>186</v>
      </c>
      <c r="B43" s="66">
        <f t="shared" si="2"/>
        <v>1.7751022613259244</v>
      </c>
      <c r="C43" s="67">
        <f t="shared" si="4"/>
        <v>230</v>
      </c>
      <c r="D43" s="31">
        <v>17</v>
      </c>
      <c r="E43" s="31">
        <v>10</v>
      </c>
      <c r="F43" s="31">
        <v>2</v>
      </c>
      <c r="G43" s="31">
        <v>8</v>
      </c>
      <c r="H43" s="31">
        <v>1</v>
      </c>
      <c r="I43" s="31">
        <v>1</v>
      </c>
      <c r="J43" s="31">
        <v>6</v>
      </c>
      <c r="K43" s="31">
        <v>3</v>
      </c>
      <c r="L43" s="31">
        <v>8</v>
      </c>
      <c r="M43" s="31">
        <v>8</v>
      </c>
      <c r="N43" s="31">
        <v>2</v>
      </c>
      <c r="O43" s="31">
        <v>9</v>
      </c>
      <c r="P43" s="31">
        <v>37</v>
      </c>
      <c r="Q43" s="31">
        <v>25</v>
      </c>
      <c r="R43" s="31">
        <v>0</v>
      </c>
      <c r="S43" s="31">
        <v>8</v>
      </c>
      <c r="T43" s="31">
        <v>0</v>
      </c>
      <c r="U43" s="31">
        <v>0</v>
      </c>
      <c r="V43" s="31">
        <v>9</v>
      </c>
      <c r="W43" s="31">
        <v>24</v>
      </c>
      <c r="X43" s="31">
        <v>39</v>
      </c>
      <c r="Y43" s="31">
        <v>0</v>
      </c>
      <c r="Z43" s="31">
        <v>0</v>
      </c>
      <c r="AA43" s="31">
        <v>13</v>
      </c>
    </row>
    <row r="44" spans="1:27" s="5" customFormat="1" ht="12" customHeight="1">
      <c r="A44" s="42" t="s">
        <v>325</v>
      </c>
      <c r="B44" s="66">
        <f t="shared" si="2"/>
        <v>5.240410588870881</v>
      </c>
      <c r="C44" s="67">
        <f t="shared" si="4"/>
        <v>679</v>
      </c>
      <c r="D44" s="31">
        <v>69</v>
      </c>
      <c r="E44" s="31">
        <v>37</v>
      </c>
      <c r="F44" s="31">
        <v>10</v>
      </c>
      <c r="G44" s="31">
        <v>16</v>
      </c>
      <c r="H44" s="31">
        <v>8</v>
      </c>
      <c r="I44" s="31">
        <v>8</v>
      </c>
      <c r="J44" s="31">
        <v>20</v>
      </c>
      <c r="K44" s="31">
        <v>5</v>
      </c>
      <c r="L44" s="31">
        <v>17</v>
      </c>
      <c r="M44" s="31">
        <v>29</v>
      </c>
      <c r="N44" s="31">
        <v>9</v>
      </c>
      <c r="O44" s="31">
        <v>18</v>
      </c>
      <c r="P44" s="31">
        <v>94</v>
      </c>
      <c r="Q44" s="31">
        <v>59</v>
      </c>
      <c r="R44" s="31">
        <v>6</v>
      </c>
      <c r="S44" s="31">
        <v>16</v>
      </c>
      <c r="T44" s="31">
        <v>2</v>
      </c>
      <c r="U44" s="31">
        <v>12</v>
      </c>
      <c r="V44" s="31">
        <v>41</v>
      </c>
      <c r="W44" s="31">
        <v>70</v>
      </c>
      <c r="X44" s="31">
        <v>90</v>
      </c>
      <c r="Y44" s="31">
        <v>10</v>
      </c>
      <c r="Z44" s="31">
        <v>2</v>
      </c>
      <c r="AA44" s="31">
        <v>31</v>
      </c>
    </row>
    <row r="45" spans="1:27" s="5" customFormat="1" ht="12" customHeight="1" thickBot="1">
      <c r="A45" s="68" t="s">
        <v>326</v>
      </c>
      <c r="B45" s="66">
        <f t="shared" si="2"/>
        <v>2.631782048313653</v>
      </c>
      <c r="C45" s="67">
        <f t="shared" si="4"/>
        <v>341</v>
      </c>
      <c r="D45" s="31">
        <v>21</v>
      </c>
      <c r="E45" s="31">
        <v>14</v>
      </c>
      <c r="F45" s="31">
        <v>5</v>
      </c>
      <c r="G45" s="31">
        <v>14</v>
      </c>
      <c r="H45" s="31">
        <v>6</v>
      </c>
      <c r="I45" s="31">
        <v>3</v>
      </c>
      <c r="J45" s="31">
        <v>14</v>
      </c>
      <c r="K45" s="31">
        <v>4</v>
      </c>
      <c r="L45" s="31">
        <v>11</v>
      </c>
      <c r="M45" s="31">
        <v>12</v>
      </c>
      <c r="N45" s="31">
        <v>5</v>
      </c>
      <c r="O45" s="31">
        <v>11</v>
      </c>
      <c r="P45" s="31">
        <v>33</v>
      </c>
      <c r="Q45" s="31">
        <v>19</v>
      </c>
      <c r="R45" s="31">
        <v>1</v>
      </c>
      <c r="S45" s="31">
        <v>9</v>
      </c>
      <c r="T45" s="31">
        <v>1</v>
      </c>
      <c r="U45" s="31">
        <v>4</v>
      </c>
      <c r="V45" s="31">
        <v>35</v>
      </c>
      <c r="W45" s="31">
        <v>36</v>
      </c>
      <c r="X45" s="31">
        <v>61</v>
      </c>
      <c r="Y45" s="31">
        <v>0</v>
      </c>
      <c r="Z45" s="31">
        <v>1</v>
      </c>
      <c r="AA45" s="31">
        <v>21</v>
      </c>
    </row>
    <row r="46" spans="1:27" s="5" customFormat="1" ht="15" customHeight="1">
      <c r="A46" s="5" t="s">
        <v>188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</row>
    <row r="47" s="5" customFormat="1" ht="12" customHeight="1">
      <c r="A47" s="5" t="s">
        <v>189</v>
      </c>
    </row>
    <row r="48" s="5" customFormat="1" ht="12" customHeight="1"/>
    <row r="49" spans="1:27" s="5" customFormat="1" ht="13.5" customHeight="1">
      <c r="A49" s="74" t="s">
        <v>452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4" t="s">
        <v>453</v>
      </c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</row>
  </sheetData>
  <mergeCells count="6">
    <mergeCell ref="A49:K49"/>
    <mergeCell ref="L49:AA49"/>
    <mergeCell ref="A1:K1"/>
    <mergeCell ref="A2:K2"/>
    <mergeCell ref="L1:AA1"/>
    <mergeCell ref="L2:Y2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行政院勞工委員會</cp:lastModifiedBy>
  <cp:lastPrinted>2010-05-20T04:19:57Z</cp:lastPrinted>
  <dcterms:created xsi:type="dcterms:W3CDTF">2000-07-04T10:20:00Z</dcterms:created>
  <dcterms:modified xsi:type="dcterms:W3CDTF">2010-05-20T04:35:24Z</dcterms:modified>
  <cp:category/>
  <cp:version/>
  <cp:contentType/>
  <cp:contentStatus/>
</cp:coreProperties>
</file>