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39" activeTab="0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032(3-10)" sheetId="10" r:id="rId10"/>
  </sheets>
  <definedNames/>
  <calcPr fullCalcOnLoad="1"/>
</workbook>
</file>

<file path=xl/sharedStrings.xml><?xml version="1.0" encoding="utf-8"?>
<sst xmlns="http://schemas.openxmlformats.org/spreadsheetml/2006/main" count="926" uniqueCount="362">
  <si>
    <t>單位：座次</t>
  </si>
  <si>
    <t>種        類          別</t>
  </si>
  <si>
    <t>總    計</t>
  </si>
  <si>
    <t>計</t>
  </si>
  <si>
    <t>台 北 市</t>
  </si>
  <si>
    <t>高 雄 市</t>
  </si>
  <si>
    <t>加    工
出口區</t>
  </si>
  <si>
    <t>科學工
業園區</t>
  </si>
  <si>
    <t>固定式起重機</t>
  </si>
  <si>
    <t>移動式起重機</t>
  </si>
  <si>
    <t>人字臂起重桿</t>
  </si>
  <si>
    <t xml:space="preserve"> -120-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</si>
  <si>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</si>
  <si>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</si>
  <si>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</si>
  <si>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</si>
  <si>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</si>
  <si>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</si>
  <si>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</si>
  <si>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</si>
  <si>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</si>
  <si>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</si>
  <si>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</si>
  <si>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</si>
  <si>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</si>
  <si>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</si>
  <si>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</si>
  <si>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科學工業
園      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</si>
  <si>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</si>
  <si>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</si>
  <si>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</si>
  <si>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</si>
  <si>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</si>
  <si>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</si>
  <si>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</si>
  <si>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</si>
  <si>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</si>
  <si>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</si>
  <si>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</si>
  <si>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</si>
  <si>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</si>
  <si>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</si>
  <si>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</si>
  <si>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</si>
  <si>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</si>
  <si>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</si>
  <si>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</si>
  <si>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</si>
  <si>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</si>
  <si>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</si>
  <si>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</si>
  <si>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</si>
  <si>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</si>
  <si>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</si>
  <si>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</si>
  <si>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</si>
  <si>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</si>
  <si>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</si>
  <si>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</si>
  <si>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</si>
  <si>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</si>
  <si>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</si>
  <si>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</si>
  <si>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</si>
  <si>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</si>
  <si>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</si>
  <si>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</si>
  <si>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</si>
  <si>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</si>
  <si>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</si>
  <si>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</si>
  <si>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</si>
  <si>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</si>
  <si>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</si>
  <si>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</si>
  <si>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</si>
  <si>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</si>
  <si>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</si>
  <si>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</si>
  <si>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</si>
  <si>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</si>
  <si>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</si>
  <si>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</si>
  <si>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</si>
  <si>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</si>
  <si>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</si>
  <si>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</si>
  <si>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</si>
  <si>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</si>
  <si>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  學  工
業  園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</si>
  <si>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</si>
  <si>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</si>
  <si>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</si>
  <si>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</si>
  <si>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</si>
  <si>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</si>
  <si>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</si>
  <si>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</si>
  <si>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</si>
  <si>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</si>
  <si>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</si>
  <si>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</si>
  <si>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</si>
  <si>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</si>
  <si>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</si>
  <si>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</si>
  <si>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</si>
  <si>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</si>
  <si>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</si>
  <si>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</si>
  <si>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</si>
  <si>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</si>
  <si>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</si>
  <si>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</si>
  <si>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</si>
  <si>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</si>
  <si>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</si>
  <si>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</si>
  <si>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</si>
  <si>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</si>
  <si>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</si>
  <si>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</si>
  <si>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</si>
  <si>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</si>
  <si>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</si>
  <si>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</si>
  <si>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</si>
  <si>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</si>
  <si>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</si>
  <si>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</si>
  <si>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</si>
  <si>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</si>
  <si>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</si>
  <si>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</si>
  <si>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</si>
  <si>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</si>
  <si>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</si>
  <si>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</si>
  <si>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</si>
  <si>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</si>
  <si>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</si>
  <si>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</si>
  <si>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</si>
  <si>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</si>
  <si>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</si>
  <si>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</si>
  <si>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</si>
  <si>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</si>
  <si>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</si>
  <si>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</si>
  <si>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</si>
  <si>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</si>
  <si>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</si>
  <si>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</si>
  <si>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</si>
  <si>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</si>
  <si>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</si>
  <si>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</si>
  <si>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</si>
  <si>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</si>
  <si>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</si>
  <si>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</si>
  <si>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</si>
  <si>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</si>
  <si>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</si>
  <si>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</si>
  <si>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</si>
  <si>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</si>
  <si>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</si>
  <si>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</si>
  <si>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</si>
  <si>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</si>
  <si>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</si>
  <si>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</si>
  <si>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</si>
  <si>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</si>
  <si>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</si>
  <si>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</si>
  <si>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</si>
  <si>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</si>
  <si>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</si>
  <si>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</si>
  <si>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</si>
  <si>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</si>
  <si>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</si>
  <si>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</si>
  <si>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</si>
  <si>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</si>
  <si>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</si>
  <si>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</si>
  <si>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</si>
  <si>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</si>
  <si>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</si>
  <si>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</si>
  <si>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</si>
  <si>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</si>
  <si>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</si>
  <si>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</si>
  <si>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</si>
  <si>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</si>
  <si>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</si>
  <si>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</si>
  <si>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</si>
  <si>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</si>
  <si>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</si>
  <si>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</si>
  <si>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</si>
  <si>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</si>
  <si>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</si>
  <si>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</si>
  <si>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</si>
  <si>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</si>
  <si>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</si>
  <si>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</si>
  <si>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</si>
  <si>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</si>
  <si>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</si>
  <si>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</si>
  <si>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</si>
  <si>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</si>
  <si>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</si>
  <si>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</si>
  <si>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</si>
  <si>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</si>
  <si>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</si>
  <si>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</si>
  <si>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</si>
  <si>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</si>
  <si>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</si>
  <si>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</si>
  <si>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</si>
  <si>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</si>
  <si>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</si>
  <si>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</si>
  <si>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</si>
  <si>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</si>
  <si>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</si>
  <si>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</si>
  <si>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</si>
  <si>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</si>
  <si>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</si>
  <si>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</si>
  <si>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</si>
  <si>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</si>
  <si>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</si>
  <si>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</si>
  <si>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</si>
  <si>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</si>
  <si>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</si>
  <si>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住宿及餐飲業</t>
  </si>
  <si>
    <t>運輸、倉儲及通信業</t>
  </si>
  <si>
    <t>金融及保險業</t>
  </si>
  <si>
    <t xml:space="preserve"> -118-</t>
  </si>
  <si>
    <t xml:space="preserve"> -119-</t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</si>
  <si>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</si>
  <si>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</si>
  <si>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</si>
  <si>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</si>
  <si>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</si>
  <si>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</si>
  <si>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</si>
  <si>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</si>
  <si>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</si>
  <si>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</si>
  <si>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</si>
  <si>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</si>
  <si>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</si>
  <si>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</si>
  <si>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</si>
  <si>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</si>
  <si>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</si>
  <si>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</si>
  <si>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</si>
  <si>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</si>
  <si>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</si>
  <si>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</si>
  <si>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</si>
  <si>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</si>
  <si>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</si>
  <si>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</si>
  <si>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</si>
  <si>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</si>
  <si>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t xml:space="preserve"> -121-</t>
  </si>
  <si>
    <t xml:space="preserve"> -122-</t>
  </si>
  <si>
    <t>-123-</t>
  </si>
  <si>
    <t xml:space="preserve"> -124-</t>
  </si>
  <si>
    <t xml:space="preserve"> -125-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</si>
  <si>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</si>
  <si>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</si>
  <si>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</si>
  <si>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</si>
  <si>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</si>
  <si>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</si>
  <si>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</si>
  <si>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-137-</t>
  </si>
  <si>
    <t xml:space="preserve"> -138-</t>
  </si>
  <si>
    <t xml:space="preserve"> -139-</t>
  </si>
  <si>
    <t xml:space="preserve"> -140-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</si>
  <si>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</si>
  <si>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</si>
  <si>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</si>
  <si>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</si>
  <si>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</si>
  <si>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</si>
  <si>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</si>
  <si>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</si>
  <si>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</si>
  <si>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</si>
  <si>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</si>
  <si>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</si>
  <si>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</si>
  <si>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</si>
  <si>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</si>
  <si>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</si>
  <si>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</si>
  <si>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</si>
  <si>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</si>
  <si>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</si>
  <si>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</si>
  <si>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</si>
  <si>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</si>
  <si>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</si>
  <si>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</si>
  <si>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</si>
  <si>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</si>
  <si>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-134-</t>
  </si>
  <si>
    <t xml:space="preserve"> -135-</t>
  </si>
  <si>
    <t xml:space="preserve"> -136-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</si>
  <si>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</si>
  <si>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</si>
  <si>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r>
      <t xml:space="preserve"> </t>
    </r>
    <r>
      <rPr>
        <sz val="9"/>
        <rFont val="新細明體"/>
        <family val="1"/>
      </rPr>
      <t>-142-</t>
    </r>
  </si>
  <si>
    <t xml:space="preserve"> -143-</t>
  </si>
  <si>
    <t xml:space="preserve"> -144-</t>
  </si>
  <si>
    <t xml:space="preserve"> -145-</t>
  </si>
  <si>
    <r>
      <t xml:space="preserve"> </t>
    </r>
    <r>
      <rPr>
        <sz val="9"/>
        <rFont val="新細明體"/>
        <family val="1"/>
      </rPr>
      <t>-146-</t>
    </r>
  </si>
  <si>
    <t xml:space="preserve"> -147-</t>
  </si>
  <si>
    <t xml:space="preserve"> -148-</t>
  </si>
  <si>
    <t xml:space="preserve"> -149-</t>
  </si>
  <si>
    <r>
      <t xml:space="preserve"> </t>
    </r>
    <r>
      <rPr>
        <sz val="9"/>
        <rFont val="新細明體"/>
        <family val="1"/>
      </rPr>
      <t>-150-</t>
    </r>
  </si>
  <si>
    <t xml:space="preserve"> -151-</t>
  </si>
  <si>
    <t xml:space="preserve"> -152-</t>
  </si>
  <si>
    <t xml:space="preserve"> -153-</t>
  </si>
  <si>
    <r>
      <t xml:space="preserve"> </t>
    </r>
    <r>
      <rPr>
        <sz val="9"/>
        <rFont val="新細明體"/>
        <family val="1"/>
      </rPr>
      <t>-154-</t>
    </r>
  </si>
  <si>
    <t xml:space="preserve"> -155-</t>
  </si>
  <si>
    <t xml:space="preserve"> -156-</t>
  </si>
  <si>
    <t xml:space="preserve"> -157-</t>
  </si>
  <si>
    <r>
      <t xml:space="preserve"> </t>
    </r>
    <r>
      <rPr>
        <sz val="9"/>
        <rFont val="新細明體"/>
        <family val="1"/>
      </rPr>
      <t>-158-</t>
    </r>
  </si>
  <si>
    <t xml:space="preserve"> -159-</t>
  </si>
  <si>
    <t xml:space="preserve"> -160-</t>
  </si>
  <si>
    <t xml:space="preserve"> -161-</t>
  </si>
  <si>
    <t>97年                                                                                                                                                                                  單位 : 座次</t>
  </si>
  <si>
    <t>97年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</si>
  <si>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</si>
  <si>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說明：*係表示該行業僅部分適用勞工安全衛生法，詳如附錄3。</t>
  </si>
  <si>
    <t>公共行政業*</t>
  </si>
  <si>
    <t>其 他 服 務 業*</t>
  </si>
  <si>
    <t>文化、運動及休閒服務業*</t>
  </si>
  <si>
    <t>醫療保健及社會福利服務業*</t>
  </si>
  <si>
    <t>教 育 服 務 業*</t>
  </si>
  <si>
    <t>專業、科學及技術服務業*</t>
  </si>
  <si>
    <t>不動產及租賃業*</t>
  </si>
  <si>
    <t>批發及零售業*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</si>
</sst>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19" customWidth="1"/>
    <col min="2" max="3" width="9.25390625" style="19" customWidth="1"/>
    <col min="4" max="4" width="9.125" style="19" customWidth="1"/>
    <col min="5" max="5" width="9.00390625" style="19" customWidth="1"/>
    <col min="6" max="7" width="8.875" style="19" customWidth="1"/>
    <col min="8" max="13" width="13.375" style="19" customWidth="1"/>
    <col min="14" max="16384" width="8.875" style="19" customWidth="1"/>
  </cols>
  <sheetData>
    <row r="1" spans="1:13" ht="48" customHeight="1">
      <c r="A1" s="76" t="s">
        <v>201</v>
      </c>
      <c r="B1" s="76"/>
      <c r="C1" s="76"/>
      <c r="D1" s="76"/>
      <c r="E1" s="76"/>
      <c r="F1" s="76"/>
      <c r="G1" s="76"/>
      <c r="H1" s="77" t="s">
        <v>202</v>
      </c>
      <c r="I1" s="77"/>
      <c r="J1" s="77"/>
      <c r="K1" s="77"/>
      <c r="L1" s="77"/>
      <c r="M1" s="77"/>
    </row>
    <row r="2" spans="1:15" ht="12.75" customHeight="1" thickBot="1">
      <c r="A2" s="78" t="s">
        <v>16</v>
      </c>
      <c r="B2" s="78"/>
      <c r="C2" s="78"/>
      <c r="D2" s="78"/>
      <c r="E2" s="78"/>
      <c r="F2" s="78"/>
      <c r="G2" s="78"/>
      <c r="H2" s="79" t="s">
        <v>350</v>
      </c>
      <c r="I2" s="79"/>
      <c r="J2" s="79"/>
      <c r="K2" s="79"/>
      <c r="L2" s="79"/>
      <c r="M2" s="79"/>
      <c r="N2" s="53"/>
      <c r="O2" s="53"/>
    </row>
    <row r="3" spans="1:15" s="5" customFormat="1" ht="18" customHeight="1">
      <c r="A3" s="80" t="s">
        <v>203</v>
      </c>
      <c r="B3" s="82" t="s">
        <v>204</v>
      </c>
      <c r="C3" s="83"/>
      <c r="D3" s="83"/>
      <c r="E3" s="83"/>
      <c r="F3" s="83"/>
      <c r="G3" s="83"/>
      <c r="H3" s="52" t="s">
        <v>205</v>
      </c>
      <c r="I3" s="84" t="s">
        <v>206</v>
      </c>
      <c r="J3" s="83"/>
      <c r="K3" s="83"/>
      <c r="L3" s="83"/>
      <c r="M3" s="83"/>
      <c r="N3" s="54"/>
      <c r="O3" s="54"/>
    </row>
    <row r="4" spans="1:13" ht="36" customHeight="1" thickBot="1">
      <c r="A4" s="81"/>
      <c r="B4" s="55" t="s">
        <v>207</v>
      </c>
      <c r="C4" s="17" t="s">
        <v>208</v>
      </c>
      <c r="D4" s="13" t="s">
        <v>209</v>
      </c>
      <c r="E4" s="14" t="s">
        <v>210</v>
      </c>
      <c r="F4" s="13" t="s">
        <v>211</v>
      </c>
      <c r="G4" s="13" t="s">
        <v>212</v>
      </c>
      <c r="H4" s="14" t="s">
        <v>213</v>
      </c>
      <c r="I4" s="56" t="s">
        <v>214</v>
      </c>
      <c r="J4" s="57" t="s">
        <v>215</v>
      </c>
      <c r="K4" s="57" t="s">
        <v>216</v>
      </c>
      <c r="L4" s="17" t="s">
        <v>217</v>
      </c>
      <c r="M4" s="17" t="s">
        <v>218</v>
      </c>
    </row>
    <row r="5" spans="1:13" ht="18" customHeight="1">
      <c r="A5" s="58" t="s">
        <v>219</v>
      </c>
      <c r="B5" s="48">
        <f aca="true" t="shared" si="0" ref="B5:M5">SUM(B6+B7+B8,B33:B45)</f>
        <v>42316</v>
      </c>
      <c r="C5" s="48">
        <f t="shared" si="0"/>
        <v>22128</v>
      </c>
      <c r="D5" s="48">
        <f t="shared" si="0"/>
        <v>10825</v>
      </c>
      <c r="E5" s="48">
        <f t="shared" si="0"/>
        <v>1</v>
      </c>
      <c r="F5" s="48">
        <f t="shared" si="0"/>
        <v>8657</v>
      </c>
      <c r="G5" s="48">
        <f t="shared" si="0"/>
        <v>52</v>
      </c>
      <c r="H5" s="48">
        <f t="shared" si="0"/>
        <v>653</v>
      </c>
      <c r="I5" s="48">
        <f t="shared" si="0"/>
        <v>62319</v>
      </c>
      <c r="J5" s="48">
        <f t="shared" si="0"/>
        <v>6813</v>
      </c>
      <c r="K5" s="48">
        <f t="shared" si="0"/>
        <v>25768</v>
      </c>
      <c r="L5" s="48">
        <f t="shared" si="0"/>
        <v>24349</v>
      </c>
      <c r="M5" s="48">
        <f t="shared" si="0"/>
        <v>5389</v>
      </c>
    </row>
    <row r="6" spans="1:13" ht="12" customHeight="1">
      <c r="A6" s="58" t="s">
        <v>220</v>
      </c>
      <c r="B6" s="48">
        <f>SUM(C6:H6)</f>
        <v>1</v>
      </c>
      <c r="C6" s="48">
        <v>0</v>
      </c>
      <c r="D6" s="48">
        <v>1</v>
      </c>
      <c r="E6" s="48">
        <v>0</v>
      </c>
      <c r="F6" s="48">
        <v>0</v>
      </c>
      <c r="G6" s="48">
        <v>0</v>
      </c>
      <c r="H6" s="48">
        <v>0</v>
      </c>
      <c r="I6" s="48">
        <f>SUM(J6:M6)</f>
        <v>0</v>
      </c>
      <c r="J6" s="48">
        <v>0</v>
      </c>
      <c r="K6" s="48">
        <v>0</v>
      </c>
      <c r="L6" s="48">
        <v>0</v>
      </c>
      <c r="M6" s="48">
        <v>0</v>
      </c>
    </row>
    <row r="7" spans="1:13" ht="12" customHeight="1">
      <c r="A7" s="58" t="s">
        <v>221</v>
      </c>
      <c r="B7" s="48">
        <f>SUM(C7:H7)</f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f>SUM(J7:M7)</f>
        <v>0</v>
      </c>
      <c r="J7" s="48">
        <v>0</v>
      </c>
      <c r="K7" s="48">
        <v>0</v>
      </c>
      <c r="L7" s="48">
        <v>0</v>
      </c>
      <c r="M7" s="48">
        <v>0</v>
      </c>
    </row>
    <row r="8" spans="1:13" ht="19.5" customHeight="1">
      <c r="A8" s="58" t="s">
        <v>222</v>
      </c>
      <c r="B8" s="48">
        <f aca="true" t="shared" si="1" ref="B8:M8">SUM(B9:B32)</f>
        <v>26868</v>
      </c>
      <c r="C8" s="48">
        <f t="shared" si="1"/>
        <v>17940</v>
      </c>
      <c r="D8" s="48">
        <f t="shared" si="1"/>
        <v>1579</v>
      </c>
      <c r="E8" s="48">
        <f t="shared" si="1"/>
        <v>0</v>
      </c>
      <c r="F8" s="48">
        <f t="shared" si="1"/>
        <v>7197</v>
      </c>
      <c r="G8" s="48">
        <f t="shared" si="1"/>
        <v>0</v>
      </c>
      <c r="H8" s="48">
        <f t="shared" si="1"/>
        <v>152</v>
      </c>
      <c r="I8" s="48">
        <f t="shared" si="1"/>
        <v>54331</v>
      </c>
      <c r="J8" s="48">
        <f t="shared" si="1"/>
        <v>5799</v>
      </c>
      <c r="K8" s="48">
        <f t="shared" si="1"/>
        <v>22244</v>
      </c>
      <c r="L8" s="48">
        <f t="shared" si="1"/>
        <v>22074</v>
      </c>
      <c r="M8" s="48">
        <f t="shared" si="1"/>
        <v>4214</v>
      </c>
    </row>
    <row r="9" spans="1:13" ht="12" customHeight="1">
      <c r="A9" s="58" t="s">
        <v>223</v>
      </c>
      <c r="B9" s="48">
        <f aca="true" t="shared" si="2" ref="B9:B45">SUM(C9:H9)</f>
        <v>750</v>
      </c>
      <c r="C9" s="48">
        <v>107</v>
      </c>
      <c r="D9" s="48">
        <v>12</v>
      </c>
      <c r="E9" s="48">
        <v>0</v>
      </c>
      <c r="F9" s="48">
        <v>629</v>
      </c>
      <c r="G9" s="48">
        <v>0</v>
      </c>
      <c r="H9" s="48">
        <v>2</v>
      </c>
      <c r="I9" s="48">
        <f aca="true" t="shared" si="3" ref="I9:I45">SUM(J9:M9)</f>
        <v>2382</v>
      </c>
      <c r="J9" s="48">
        <v>827</v>
      </c>
      <c r="K9" s="48">
        <v>1262</v>
      </c>
      <c r="L9" s="48">
        <v>291</v>
      </c>
      <c r="M9" s="48">
        <v>2</v>
      </c>
    </row>
    <row r="10" spans="1:13" ht="12" customHeight="1">
      <c r="A10" s="58" t="s">
        <v>224</v>
      </c>
      <c r="B10" s="48">
        <f t="shared" si="2"/>
        <v>119</v>
      </c>
      <c r="C10" s="48">
        <v>2</v>
      </c>
      <c r="D10" s="48">
        <v>0</v>
      </c>
      <c r="E10" s="48">
        <v>0</v>
      </c>
      <c r="F10" s="48">
        <v>117</v>
      </c>
      <c r="G10" s="48">
        <v>0</v>
      </c>
      <c r="H10" s="48">
        <v>0</v>
      </c>
      <c r="I10" s="48">
        <f t="shared" si="3"/>
        <v>252</v>
      </c>
      <c r="J10" s="48">
        <v>21</v>
      </c>
      <c r="K10" s="48">
        <v>119</v>
      </c>
      <c r="L10" s="48">
        <v>112</v>
      </c>
      <c r="M10" s="48">
        <v>0</v>
      </c>
    </row>
    <row r="11" spans="1:13" ht="12" customHeight="1">
      <c r="A11" s="58" t="s">
        <v>225</v>
      </c>
      <c r="B11" s="48">
        <f t="shared" si="2"/>
        <v>577</v>
      </c>
      <c r="C11" s="48">
        <v>60</v>
      </c>
      <c r="D11" s="48">
        <v>2</v>
      </c>
      <c r="E11" s="48">
        <v>0</v>
      </c>
      <c r="F11" s="48">
        <v>515</v>
      </c>
      <c r="G11" s="48">
        <v>0</v>
      </c>
      <c r="H11" s="48">
        <v>0</v>
      </c>
      <c r="I11" s="48">
        <f t="shared" si="3"/>
        <v>6121</v>
      </c>
      <c r="J11" s="48">
        <v>1076</v>
      </c>
      <c r="K11" s="48">
        <v>4879</v>
      </c>
      <c r="L11" s="48">
        <v>166</v>
      </c>
      <c r="M11" s="48">
        <v>0</v>
      </c>
    </row>
    <row r="12" spans="1:13" ht="12" customHeight="1">
      <c r="A12" s="58" t="s">
        <v>226</v>
      </c>
      <c r="B12" s="48">
        <f t="shared" si="2"/>
        <v>102</v>
      </c>
      <c r="C12" s="48">
        <v>11</v>
      </c>
      <c r="D12" s="48">
        <v>2</v>
      </c>
      <c r="E12" s="48">
        <v>0</v>
      </c>
      <c r="F12" s="48">
        <v>89</v>
      </c>
      <c r="G12" s="48">
        <v>0</v>
      </c>
      <c r="H12" s="48">
        <v>0</v>
      </c>
      <c r="I12" s="48">
        <f t="shared" si="3"/>
        <v>682</v>
      </c>
      <c r="J12" s="48">
        <v>88</v>
      </c>
      <c r="K12" s="48">
        <v>570</v>
      </c>
      <c r="L12" s="48">
        <v>24</v>
      </c>
      <c r="M12" s="48">
        <v>0</v>
      </c>
    </row>
    <row r="13" spans="1:13" ht="12" customHeight="1">
      <c r="A13" s="58" t="s">
        <v>227</v>
      </c>
      <c r="B13" s="48">
        <f t="shared" si="2"/>
        <v>39</v>
      </c>
      <c r="C13" s="48">
        <v>6</v>
      </c>
      <c r="D13" s="48">
        <v>1</v>
      </c>
      <c r="E13" s="48">
        <v>0</v>
      </c>
      <c r="F13" s="48">
        <v>32</v>
      </c>
      <c r="G13" s="48">
        <v>0</v>
      </c>
      <c r="H13" s="48">
        <v>0</v>
      </c>
      <c r="I13" s="48">
        <f t="shared" si="3"/>
        <v>86</v>
      </c>
      <c r="J13" s="48">
        <v>73</v>
      </c>
      <c r="K13" s="48">
        <v>11</v>
      </c>
      <c r="L13" s="48">
        <v>2</v>
      </c>
      <c r="M13" s="48">
        <v>0</v>
      </c>
    </row>
    <row r="14" spans="1:13" ht="12" customHeight="1">
      <c r="A14" s="58" t="s">
        <v>228</v>
      </c>
      <c r="B14" s="48">
        <f t="shared" si="2"/>
        <v>57</v>
      </c>
      <c r="C14" s="48">
        <v>42</v>
      </c>
      <c r="D14" s="48">
        <v>7</v>
      </c>
      <c r="E14" s="48">
        <v>0</v>
      </c>
      <c r="F14" s="48">
        <v>8</v>
      </c>
      <c r="G14" s="48">
        <v>0</v>
      </c>
      <c r="H14" s="48">
        <v>0</v>
      </c>
      <c r="I14" s="48">
        <f t="shared" si="3"/>
        <v>63</v>
      </c>
      <c r="J14" s="48">
        <v>54</v>
      </c>
      <c r="K14" s="48">
        <v>7</v>
      </c>
      <c r="L14" s="48">
        <v>2</v>
      </c>
      <c r="M14" s="48">
        <v>0</v>
      </c>
    </row>
    <row r="15" spans="1:13" ht="12" customHeight="1">
      <c r="A15" s="58" t="s">
        <v>229</v>
      </c>
      <c r="B15" s="48">
        <f t="shared" si="2"/>
        <v>80</v>
      </c>
      <c r="C15" s="48">
        <v>52</v>
      </c>
      <c r="D15" s="48">
        <v>4</v>
      </c>
      <c r="E15" s="48">
        <v>0</v>
      </c>
      <c r="F15" s="48">
        <v>24</v>
      </c>
      <c r="G15" s="48">
        <v>0</v>
      </c>
      <c r="H15" s="48">
        <v>0</v>
      </c>
      <c r="I15" s="48">
        <f t="shared" si="3"/>
        <v>53</v>
      </c>
      <c r="J15" s="48">
        <v>4</v>
      </c>
      <c r="K15" s="48">
        <v>6</v>
      </c>
      <c r="L15" s="48">
        <v>43</v>
      </c>
      <c r="M15" s="48">
        <v>0</v>
      </c>
    </row>
    <row r="16" spans="1:13" ht="12" customHeight="1">
      <c r="A16" s="58" t="s">
        <v>230</v>
      </c>
      <c r="B16" s="48">
        <f t="shared" si="2"/>
        <v>397</v>
      </c>
      <c r="C16" s="48">
        <v>320</v>
      </c>
      <c r="D16" s="48">
        <v>1</v>
      </c>
      <c r="E16" s="48">
        <v>0</v>
      </c>
      <c r="F16" s="48">
        <v>76</v>
      </c>
      <c r="G16" s="48">
        <v>0</v>
      </c>
      <c r="H16" s="48">
        <v>0</v>
      </c>
      <c r="I16" s="48">
        <f t="shared" si="3"/>
        <v>765</v>
      </c>
      <c r="J16" s="48">
        <v>266</v>
      </c>
      <c r="K16" s="48">
        <v>187</v>
      </c>
      <c r="L16" s="48">
        <v>54</v>
      </c>
      <c r="M16" s="48">
        <v>258</v>
      </c>
    </row>
    <row r="17" spans="1:13" ht="12" customHeight="1">
      <c r="A17" s="58" t="s">
        <v>231</v>
      </c>
      <c r="B17" s="48">
        <f t="shared" si="2"/>
        <v>73</v>
      </c>
      <c r="C17" s="48">
        <v>3</v>
      </c>
      <c r="D17" s="48">
        <v>3</v>
      </c>
      <c r="E17" s="48">
        <v>0</v>
      </c>
      <c r="F17" s="48">
        <v>65</v>
      </c>
      <c r="G17" s="48">
        <v>0</v>
      </c>
      <c r="H17" s="48">
        <v>2</v>
      </c>
      <c r="I17" s="48">
        <f t="shared" si="3"/>
        <v>224</v>
      </c>
      <c r="J17" s="48">
        <v>67</v>
      </c>
      <c r="K17" s="48">
        <v>139</v>
      </c>
      <c r="L17" s="48">
        <v>18</v>
      </c>
      <c r="M17" s="48">
        <v>0</v>
      </c>
    </row>
    <row r="18" spans="1:13" ht="12" customHeight="1">
      <c r="A18" s="58" t="s">
        <v>232</v>
      </c>
      <c r="B18" s="48">
        <f t="shared" si="2"/>
        <v>739</v>
      </c>
      <c r="C18" s="48">
        <v>432</v>
      </c>
      <c r="D18" s="48">
        <v>9</v>
      </c>
      <c r="E18" s="48">
        <v>0</v>
      </c>
      <c r="F18" s="48">
        <v>298</v>
      </c>
      <c r="G18" s="48">
        <v>0</v>
      </c>
      <c r="H18" s="48">
        <v>0</v>
      </c>
      <c r="I18" s="48">
        <f t="shared" si="3"/>
        <v>16863</v>
      </c>
      <c r="J18" s="48">
        <v>1002</v>
      </c>
      <c r="K18" s="48">
        <v>5525</v>
      </c>
      <c r="L18" s="48">
        <v>7549</v>
      </c>
      <c r="M18" s="48">
        <v>2787</v>
      </c>
    </row>
    <row r="19" spans="1:13" ht="12" customHeight="1">
      <c r="A19" s="58" t="s">
        <v>233</v>
      </c>
      <c r="B19" s="48">
        <f t="shared" si="2"/>
        <v>376</v>
      </c>
      <c r="C19" s="48">
        <v>160</v>
      </c>
      <c r="D19" s="48">
        <v>11</v>
      </c>
      <c r="E19" s="48">
        <v>0</v>
      </c>
      <c r="F19" s="48">
        <v>205</v>
      </c>
      <c r="G19" s="48">
        <v>0</v>
      </c>
      <c r="H19" s="48">
        <v>0</v>
      </c>
      <c r="I19" s="48">
        <f t="shared" si="3"/>
        <v>3051</v>
      </c>
      <c r="J19" s="48">
        <v>288</v>
      </c>
      <c r="K19" s="48">
        <v>972</v>
      </c>
      <c r="L19" s="48">
        <v>1171</v>
      </c>
      <c r="M19" s="48">
        <v>620</v>
      </c>
    </row>
    <row r="20" spans="1:13" ht="12" customHeight="1">
      <c r="A20" s="58" t="s">
        <v>234</v>
      </c>
      <c r="B20" s="48">
        <f t="shared" si="2"/>
        <v>403</v>
      </c>
      <c r="C20" s="48">
        <v>330</v>
      </c>
      <c r="D20" s="48">
        <v>19</v>
      </c>
      <c r="E20" s="48">
        <v>0</v>
      </c>
      <c r="F20" s="48">
        <v>53</v>
      </c>
      <c r="G20" s="48">
        <v>0</v>
      </c>
      <c r="H20" s="48">
        <v>1</v>
      </c>
      <c r="I20" s="48">
        <f t="shared" si="3"/>
        <v>12869</v>
      </c>
      <c r="J20" s="48">
        <v>251</v>
      </c>
      <c r="K20" s="48">
        <v>5355</v>
      </c>
      <c r="L20" s="48">
        <v>7007</v>
      </c>
      <c r="M20" s="48">
        <v>256</v>
      </c>
    </row>
    <row r="21" spans="1:13" ht="20.25" customHeight="1">
      <c r="A21" s="58" t="s">
        <v>235</v>
      </c>
      <c r="B21" s="48">
        <f t="shared" si="2"/>
        <v>284</v>
      </c>
      <c r="C21" s="48">
        <v>179</v>
      </c>
      <c r="D21" s="48">
        <v>6</v>
      </c>
      <c r="E21" s="48">
        <v>0</v>
      </c>
      <c r="F21" s="48">
        <v>99</v>
      </c>
      <c r="G21" s="48">
        <v>0</v>
      </c>
      <c r="H21" s="48">
        <v>0</v>
      </c>
      <c r="I21" s="48">
        <f t="shared" si="3"/>
        <v>660</v>
      </c>
      <c r="J21" s="48">
        <v>191</v>
      </c>
      <c r="K21" s="48">
        <v>310</v>
      </c>
      <c r="L21" s="48">
        <v>159</v>
      </c>
      <c r="M21" s="48">
        <v>0</v>
      </c>
    </row>
    <row r="22" spans="1:13" ht="12" customHeight="1">
      <c r="A22" s="58" t="s">
        <v>236</v>
      </c>
      <c r="B22" s="48">
        <f t="shared" si="2"/>
        <v>1084</v>
      </c>
      <c r="C22" s="48">
        <v>627</v>
      </c>
      <c r="D22" s="48">
        <v>6</v>
      </c>
      <c r="E22" s="48">
        <v>0</v>
      </c>
      <c r="F22" s="48">
        <v>451</v>
      </c>
      <c r="G22" s="48">
        <v>0</v>
      </c>
      <c r="H22" s="48">
        <v>0</v>
      </c>
      <c r="I22" s="48">
        <f t="shared" si="3"/>
        <v>3227</v>
      </c>
      <c r="J22" s="48">
        <v>412</v>
      </c>
      <c r="K22" s="48">
        <v>1450</v>
      </c>
      <c r="L22" s="48">
        <v>1365</v>
      </c>
      <c r="M22" s="48">
        <v>0</v>
      </c>
    </row>
    <row r="23" spans="1:13" ht="12" customHeight="1">
      <c r="A23" s="58" t="s">
        <v>237</v>
      </c>
      <c r="B23" s="48">
        <f t="shared" si="2"/>
        <v>1139</v>
      </c>
      <c r="C23" s="48">
        <v>949</v>
      </c>
      <c r="D23" s="48">
        <v>65</v>
      </c>
      <c r="E23" s="48">
        <v>0</v>
      </c>
      <c r="F23" s="48">
        <v>123</v>
      </c>
      <c r="G23" s="48">
        <v>0</v>
      </c>
      <c r="H23" s="48">
        <v>2</v>
      </c>
      <c r="I23" s="48">
        <f t="shared" si="3"/>
        <v>427</v>
      </c>
      <c r="J23" s="48">
        <v>121</v>
      </c>
      <c r="K23" s="48">
        <v>112</v>
      </c>
      <c r="L23" s="48">
        <v>193</v>
      </c>
      <c r="M23" s="48">
        <v>1</v>
      </c>
    </row>
    <row r="24" spans="1:13" ht="12" customHeight="1">
      <c r="A24" s="58" t="s">
        <v>238</v>
      </c>
      <c r="B24" s="48">
        <f t="shared" si="2"/>
        <v>5661</v>
      </c>
      <c r="C24" s="48">
        <v>5379</v>
      </c>
      <c r="D24" s="48">
        <v>65</v>
      </c>
      <c r="E24" s="48">
        <v>0</v>
      </c>
      <c r="F24" s="48">
        <v>153</v>
      </c>
      <c r="G24" s="48">
        <v>0</v>
      </c>
      <c r="H24" s="48">
        <v>64</v>
      </c>
      <c r="I24" s="48">
        <f t="shared" si="3"/>
        <v>815</v>
      </c>
      <c r="J24" s="48">
        <v>84</v>
      </c>
      <c r="K24" s="48">
        <v>41</v>
      </c>
      <c r="L24" s="48">
        <v>688</v>
      </c>
      <c r="M24" s="48">
        <v>2</v>
      </c>
    </row>
    <row r="25" spans="1:13" ht="12" customHeight="1">
      <c r="A25" s="58" t="s">
        <v>239</v>
      </c>
      <c r="B25" s="48">
        <f t="shared" si="2"/>
        <v>3329</v>
      </c>
      <c r="C25" s="48">
        <v>2938</v>
      </c>
      <c r="D25" s="48">
        <v>139</v>
      </c>
      <c r="E25" s="48">
        <v>0</v>
      </c>
      <c r="F25" s="48">
        <v>247</v>
      </c>
      <c r="G25" s="48">
        <v>0</v>
      </c>
      <c r="H25" s="48">
        <v>5</v>
      </c>
      <c r="I25" s="48">
        <f t="shared" si="3"/>
        <v>1156</v>
      </c>
      <c r="J25" s="48">
        <v>85</v>
      </c>
      <c r="K25" s="48">
        <v>176</v>
      </c>
      <c r="L25" s="48">
        <v>879</v>
      </c>
      <c r="M25" s="48">
        <v>16</v>
      </c>
    </row>
    <row r="26" spans="1:13" ht="12" customHeight="1">
      <c r="A26" s="58" t="s">
        <v>240</v>
      </c>
      <c r="B26" s="48">
        <f t="shared" si="2"/>
        <v>4367</v>
      </c>
      <c r="C26" s="48">
        <v>3605</v>
      </c>
      <c r="D26" s="48">
        <v>395</v>
      </c>
      <c r="E26" s="48">
        <v>0</v>
      </c>
      <c r="F26" s="48">
        <v>347</v>
      </c>
      <c r="G26" s="48">
        <v>0</v>
      </c>
      <c r="H26" s="48">
        <v>20</v>
      </c>
      <c r="I26" s="48">
        <f t="shared" si="3"/>
        <v>752</v>
      </c>
      <c r="J26" s="48">
        <v>110</v>
      </c>
      <c r="K26" s="48">
        <v>230</v>
      </c>
      <c r="L26" s="48">
        <v>410</v>
      </c>
      <c r="M26" s="48">
        <v>2</v>
      </c>
    </row>
    <row r="27" spans="1:13" ht="12" customHeight="1">
      <c r="A27" s="58" t="s">
        <v>241</v>
      </c>
      <c r="B27" s="48">
        <f t="shared" si="2"/>
        <v>528</v>
      </c>
      <c r="C27" s="48">
        <v>94</v>
      </c>
      <c r="D27" s="48">
        <v>60</v>
      </c>
      <c r="E27" s="48">
        <v>0</v>
      </c>
      <c r="F27" s="48">
        <v>374</v>
      </c>
      <c r="G27" s="48">
        <v>0</v>
      </c>
      <c r="H27" s="48">
        <v>0</v>
      </c>
      <c r="I27" s="48">
        <f t="shared" si="3"/>
        <v>348</v>
      </c>
      <c r="J27" s="48">
        <v>67</v>
      </c>
      <c r="K27" s="48">
        <v>63</v>
      </c>
      <c r="L27" s="48">
        <v>217</v>
      </c>
      <c r="M27" s="48">
        <v>1</v>
      </c>
    </row>
    <row r="28" spans="1:13" ht="12" customHeight="1">
      <c r="A28" s="58" t="s">
        <v>242</v>
      </c>
      <c r="B28" s="48">
        <f t="shared" si="2"/>
        <v>2973</v>
      </c>
      <c r="C28" s="48">
        <v>560</v>
      </c>
      <c r="D28" s="48">
        <v>83</v>
      </c>
      <c r="E28" s="48">
        <v>0</v>
      </c>
      <c r="F28" s="48">
        <v>2319</v>
      </c>
      <c r="G28" s="48">
        <v>0</v>
      </c>
      <c r="H28" s="48">
        <v>11</v>
      </c>
      <c r="I28" s="48">
        <f t="shared" si="3"/>
        <v>2032</v>
      </c>
      <c r="J28" s="48">
        <v>413</v>
      </c>
      <c r="K28" s="48">
        <v>412</v>
      </c>
      <c r="L28" s="48">
        <v>1174</v>
      </c>
      <c r="M28" s="48">
        <v>33</v>
      </c>
    </row>
    <row r="29" spans="1:13" ht="12" customHeight="1">
      <c r="A29" s="58" t="s">
        <v>243</v>
      </c>
      <c r="B29" s="48">
        <f t="shared" si="2"/>
        <v>744</v>
      </c>
      <c r="C29" s="48">
        <v>328</v>
      </c>
      <c r="D29" s="48">
        <v>186</v>
      </c>
      <c r="E29" s="48">
        <v>0</v>
      </c>
      <c r="F29" s="48">
        <v>228</v>
      </c>
      <c r="G29" s="48">
        <v>0</v>
      </c>
      <c r="H29" s="48">
        <v>2</v>
      </c>
      <c r="I29" s="48">
        <f t="shared" si="3"/>
        <v>219</v>
      </c>
      <c r="J29" s="48">
        <v>26</v>
      </c>
      <c r="K29" s="48">
        <v>22</v>
      </c>
      <c r="L29" s="48">
        <v>168</v>
      </c>
      <c r="M29" s="48">
        <v>3</v>
      </c>
    </row>
    <row r="30" spans="1:13" ht="12" customHeight="1">
      <c r="A30" s="58" t="s">
        <v>244</v>
      </c>
      <c r="B30" s="48">
        <f t="shared" si="2"/>
        <v>1296</v>
      </c>
      <c r="C30" s="48">
        <v>846</v>
      </c>
      <c r="D30" s="48">
        <v>273</v>
      </c>
      <c r="E30" s="48">
        <v>0</v>
      </c>
      <c r="F30" s="48">
        <v>175</v>
      </c>
      <c r="G30" s="48">
        <v>0</v>
      </c>
      <c r="H30" s="48">
        <v>2</v>
      </c>
      <c r="I30" s="48">
        <f t="shared" si="3"/>
        <v>304</v>
      </c>
      <c r="J30" s="48">
        <v>39</v>
      </c>
      <c r="K30" s="48">
        <v>7</v>
      </c>
      <c r="L30" s="48">
        <v>74</v>
      </c>
      <c r="M30" s="48">
        <v>184</v>
      </c>
    </row>
    <row r="31" spans="1:13" ht="12" customHeight="1">
      <c r="A31" s="58" t="s">
        <v>245</v>
      </c>
      <c r="B31" s="48">
        <f t="shared" si="2"/>
        <v>403</v>
      </c>
      <c r="C31" s="48">
        <v>131</v>
      </c>
      <c r="D31" s="48">
        <v>7</v>
      </c>
      <c r="E31" s="48">
        <v>0</v>
      </c>
      <c r="F31" s="48">
        <v>265</v>
      </c>
      <c r="G31" s="48">
        <v>0</v>
      </c>
      <c r="H31" s="48">
        <v>0</v>
      </c>
      <c r="I31" s="48">
        <f t="shared" si="3"/>
        <v>150</v>
      </c>
      <c r="J31" s="48">
        <v>27</v>
      </c>
      <c r="K31" s="48">
        <v>20</v>
      </c>
      <c r="L31" s="48">
        <v>103</v>
      </c>
      <c r="M31" s="48">
        <v>0</v>
      </c>
    </row>
    <row r="32" spans="1:13" ht="12" customHeight="1">
      <c r="A32" s="58" t="s">
        <v>246</v>
      </c>
      <c r="B32" s="48">
        <f t="shared" si="2"/>
        <v>1348</v>
      </c>
      <c r="C32" s="48">
        <v>779</v>
      </c>
      <c r="D32" s="48">
        <v>223</v>
      </c>
      <c r="E32" s="48">
        <v>0</v>
      </c>
      <c r="F32" s="48">
        <v>305</v>
      </c>
      <c r="G32" s="48">
        <v>0</v>
      </c>
      <c r="H32" s="48">
        <v>41</v>
      </c>
      <c r="I32" s="48">
        <f t="shared" si="3"/>
        <v>830</v>
      </c>
      <c r="J32" s="48">
        <v>207</v>
      </c>
      <c r="K32" s="48">
        <v>369</v>
      </c>
      <c r="L32" s="48">
        <v>205</v>
      </c>
      <c r="M32" s="48">
        <v>49</v>
      </c>
    </row>
    <row r="33" spans="1:13" ht="19.5" customHeight="1">
      <c r="A33" s="58" t="s">
        <v>247</v>
      </c>
      <c r="B33" s="48">
        <f t="shared" si="2"/>
        <v>1669</v>
      </c>
      <c r="C33" s="48">
        <v>999</v>
      </c>
      <c r="D33" s="48">
        <v>387</v>
      </c>
      <c r="E33" s="48">
        <v>0</v>
      </c>
      <c r="F33" s="48">
        <v>276</v>
      </c>
      <c r="G33" s="48">
        <v>0</v>
      </c>
      <c r="H33" s="48">
        <v>7</v>
      </c>
      <c r="I33" s="48">
        <f t="shared" si="3"/>
        <v>2850</v>
      </c>
      <c r="J33" s="48">
        <v>188</v>
      </c>
      <c r="K33" s="48">
        <v>732</v>
      </c>
      <c r="L33" s="48">
        <v>1422</v>
      </c>
      <c r="M33" s="48">
        <v>508</v>
      </c>
    </row>
    <row r="34" spans="1:13" ht="12" customHeight="1">
      <c r="A34" s="58" t="s">
        <v>248</v>
      </c>
      <c r="B34" s="48">
        <f t="shared" si="2"/>
        <v>4135</v>
      </c>
      <c r="C34" s="48">
        <v>562</v>
      </c>
      <c r="D34" s="48">
        <v>3308</v>
      </c>
      <c r="E34" s="48">
        <v>1</v>
      </c>
      <c r="F34" s="48">
        <v>192</v>
      </c>
      <c r="G34" s="48">
        <v>51</v>
      </c>
      <c r="H34" s="48">
        <v>21</v>
      </c>
      <c r="I34" s="48">
        <f t="shared" si="3"/>
        <v>52</v>
      </c>
      <c r="J34" s="48">
        <v>8</v>
      </c>
      <c r="K34" s="48">
        <v>31</v>
      </c>
      <c r="L34" s="48">
        <v>12</v>
      </c>
      <c r="M34" s="48">
        <v>1</v>
      </c>
    </row>
    <row r="35" spans="1:13" ht="12" customHeight="1">
      <c r="A35" s="58" t="s">
        <v>361</v>
      </c>
      <c r="B35" s="48">
        <f t="shared" si="2"/>
        <v>1063</v>
      </c>
      <c r="C35" s="48">
        <v>395</v>
      </c>
      <c r="D35" s="48">
        <v>392</v>
      </c>
      <c r="E35" s="48">
        <v>0</v>
      </c>
      <c r="F35" s="48">
        <v>189</v>
      </c>
      <c r="G35" s="48">
        <v>0</v>
      </c>
      <c r="H35" s="48">
        <v>87</v>
      </c>
      <c r="I35" s="48">
        <f t="shared" si="3"/>
        <v>258</v>
      </c>
      <c r="J35" s="48">
        <v>35</v>
      </c>
      <c r="K35" s="48">
        <v>44</v>
      </c>
      <c r="L35" s="48">
        <v>58</v>
      </c>
      <c r="M35" s="48">
        <v>121</v>
      </c>
    </row>
    <row r="36" spans="1:13" ht="12" customHeight="1">
      <c r="A36" s="58" t="s">
        <v>249</v>
      </c>
      <c r="B36" s="48">
        <f t="shared" si="2"/>
        <v>15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13</v>
      </c>
      <c r="I36" s="48">
        <f t="shared" si="3"/>
        <v>278</v>
      </c>
      <c r="J36" s="48">
        <v>122</v>
      </c>
      <c r="K36" s="48">
        <v>139</v>
      </c>
      <c r="L36" s="48">
        <v>17</v>
      </c>
      <c r="M36" s="48">
        <v>0</v>
      </c>
    </row>
    <row r="37" spans="1:13" ht="12" customHeight="1">
      <c r="A37" s="58" t="s">
        <v>250</v>
      </c>
      <c r="B37" s="48">
        <f t="shared" si="2"/>
        <v>4327</v>
      </c>
      <c r="C37" s="48">
        <v>595</v>
      </c>
      <c r="D37" s="48">
        <v>3445</v>
      </c>
      <c r="E37" s="48">
        <v>0</v>
      </c>
      <c r="F37" s="48">
        <v>247</v>
      </c>
      <c r="G37" s="48">
        <v>0</v>
      </c>
      <c r="H37" s="48">
        <v>40</v>
      </c>
      <c r="I37" s="48">
        <f t="shared" si="3"/>
        <v>526</v>
      </c>
      <c r="J37" s="48">
        <v>18</v>
      </c>
      <c r="K37" s="48">
        <v>26</v>
      </c>
      <c r="L37" s="48">
        <v>42</v>
      </c>
      <c r="M37" s="48">
        <v>440</v>
      </c>
    </row>
    <row r="38" spans="1:13" ht="12" customHeight="1">
      <c r="A38" s="58" t="s">
        <v>251</v>
      </c>
      <c r="B38" s="48">
        <f t="shared" si="2"/>
        <v>62</v>
      </c>
      <c r="C38" s="48">
        <v>1</v>
      </c>
      <c r="D38" s="48">
        <v>0</v>
      </c>
      <c r="E38" s="48">
        <v>0</v>
      </c>
      <c r="F38" s="48">
        <v>7</v>
      </c>
      <c r="G38" s="48">
        <v>0</v>
      </c>
      <c r="H38" s="48">
        <v>54</v>
      </c>
      <c r="I38" s="48">
        <f t="shared" si="3"/>
        <v>0</v>
      </c>
      <c r="J38" s="48">
        <v>0</v>
      </c>
      <c r="K38" s="48">
        <v>0</v>
      </c>
      <c r="L38" s="48">
        <v>0</v>
      </c>
      <c r="M38" s="48">
        <v>0</v>
      </c>
    </row>
    <row r="39" spans="1:13" ht="12" customHeight="1">
      <c r="A39" s="58" t="s">
        <v>360</v>
      </c>
      <c r="B39" s="48">
        <f t="shared" si="2"/>
        <v>1428</v>
      </c>
      <c r="C39" s="48">
        <v>35</v>
      </c>
      <c r="D39" s="48">
        <v>1362</v>
      </c>
      <c r="E39" s="48">
        <v>0</v>
      </c>
      <c r="F39" s="48">
        <v>12</v>
      </c>
      <c r="G39" s="48">
        <v>1</v>
      </c>
      <c r="H39" s="48">
        <v>18</v>
      </c>
      <c r="I39" s="48">
        <f t="shared" si="3"/>
        <v>2</v>
      </c>
      <c r="J39" s="48">
        <v>0</v>
      </c>
      <c r="K39" s="48">
        <v>0</v>
      </c>
      <c r="L39" s="48">
        <v>2</v>
      </c>
      <c r="M39" s="48">
        <v>0</v>
      </c>
    </row>
    <row r="40" spans="1:13" ht="12" customHeight="1">
      <c r="A40" s="58" t="s">
        <v>359</v>
      </c>
      <c r="B40" s="48">
        <f t="shared" si="2"/>
        <v>109</v>
      </c>
      <c r="C40" s="48">
        <v>61</v>
      </c>
      <c r="D40" s="48">
        <v>7</v>
      </c>
      <c r="E40" s="48">
        <v>0</v>
      </c>
      <c r="F40" s="48">
        <v>40</v>
      </c>
      <c r="G40" s="48">
        <v>0</v>
      </c>
      <c r="H40" s="48">
        <v>1</v>
      </c>
      <c r="I40" s="48">
        <f t="shared" si="3"/>
        <v>329</v>
      </c>
      <c r="J40" s="48">
        <v>50</v>
      </c>
      <c r="K40" s="48">
        <v>183</v>
      </c>
      <c r="L40" s="48">
        <v>96</v>
      </c>
      <c r="M40" s="48">
        <v>0</v>
      </c>
    </row>
    <row r="41" spans="1:13" ht="12" customHeight="1">
      <c r="A41" s="58" t="s">
        <v>358</v>
      </c>
      <c r="B41" s="48">
        <f t="shared" si="2"/>
        <v>61</v>
      </c>
      <c r="C41" s="48">
        <v>59</v>
      </c>
      <c r="D41" s="48">
        <v>1</v>
      </c>
      <c r="E41" s="48">
        <v>0</v>
      </c>
      <c r="F41" s="48">
        <v>1</v>
      </c>
      <c r="G41" s="48">
        <v>0</v>
      </c>
      <c r="H41" s="48">
        <v>0</v>
      </c>
      <c r="I41" s="48">
        <f t="shared" si="3"/>
        <v>248</v>
      </c>
      <c r="J41" s="48">
        <v>67</v>
      </c>
      <c r="K41" s="48">
        <v>139</v>
      </c>
      <c r="L41" s="48">
        <v>42</v>
      </c>
      <c r="M41" s="48">
        <v>0</v>
      </c>
    </row>
    <row r="42" spans="1:13" ht="12" customHeight="1">
      <c r="A42" s="58" t="s">
        <v>357</v>
      </c>
      <c r="B42" s="48">
        <f t="shared" si="2"/>
        <v>197</v>
      </c>
      <c r="C42" s="48">
        <v>100</v>
      </c>
      <c r="D42" s="48">
        <v>5</v>
      </c>
      <c r="E42" s="48">
        <v>0</v>
      </c>
      <c r="F42" s="48">
        <v>73</v>
      </c>
      <c r="G42" s="48">
        <v>0</v>
      </c>
      <c r="H42" s="48">
        <v>19</v>
      </c>
      <c r="I42" s="48">
        <f t="shared" si="3"/>
        <v>2536</v>
      </c>
      <c r="J42" s="48">
        <v>269</v>
      </c>
      <c r="K42" s="48">
        <v>1885</v>
      </c>
      <c r="L42" s="48">
        <v>382</v>
      </c>
      <c r="M42" s="48">
        <v>0</v>
      </c>
    </row>
    <row r="43" spans="1:13" ht="12" customHeight="1">
      <c r="A43" s="58" t="s">
        <v>356</v>
      </c>
      <c r="B43" s="48">
        <f t="shared" si="2"/>
        <v>28</v>
      </c>
      <c r="C43" s="48">
        <v>4</v>
      </c>
      <c r="D43" s="48">
        <v>4</v>
      </c>
      <c r="E43" s="48">
        <v>0</v>
      </c>
      <c r="F43" s="48">
        <v>19</v>
      </c>
      <c r="G43" s="48">
        <v>0</v>
      </c>
      <c r="H43" s="48">
        <v>1</v>
      </c>
      <c r="I43" s="48">
        <f t="shared" si="3"/>
        <v>13</v>
      </c>
      <c r="J43" s="48">
        <v>6</v>
      </c>
      <c r="K43" s="48">
        <v>2</v>
      </c>
      <c r="L43" s="48">
        <v>5</v>
      </c>
      <c r="M43" s="48">
        <v>0</v>
      </c>
    </row>
    <row r="44" spans="1:13" ht="12" customHeight="1">
      <c r="A44" s="58" t="s">
        <v>355</v>
      </c>
      <c r="B44" s="48">
        <f t="shared" si="2"/>
        <v>980</v>
      </c>
      <c r="C44" s="48">
        <v>313</v>
      </c>
      <c r="D44" s="48">
        <v>220</v>
      </c>
      <c r="E44" s="48">
        <v>0</v>
      </c>
      <c r="F44" s="48">
        <v>227</v>
      </c>
      <c r="G44" s="48">
        <v>0</v>
      </c>
      <c r="H44" s="48">
        <v>220</v>
      </c>
      <c r="I44" s="48">
        <f t="shared" si="3"/>
        <v>418</v>
      </c>
      <c r="J44" s="48">
        <v>97</v>
      </c>
      <c r="K44" s="48">
        <v>164</v>
      </c>
      <c r="L44" s="48">
        <v>78</v>
      </c>
      <c r="M44" s="48">
        <v>79</v>
      </c>
    </row>
    <row r="45" spans="1:13" ht="12" customHeight="1" thickBot="1">
      <c r="A45" s="59" t="s">
        <v>354</v>
      </c>
      <c r="B45" s="48">
        <f t="shared" si="2"/>
        <v>1373</v>
      </c>
      <c r="C45" s="48">
        <v>1064</v>
      </c>
      <c r="D45" s="48">
        <v>113</v>
      </c>
      <c r="E45" s="48">
        <v>0</v>
      </c>
      <c r="F45" s="48">
        <v>176</v>
      </c>
      <c r="G45" s="48">
        <v>0</v>
      </c>
      <c r="H45" s="48">
        <v>20</v>
      </c>
      <c r="I45" s="48">
        <f t="shared" si="3"/>
        <v>478</v>
      </c>
      <c r="J45" s="48">
        <v>154</v>
      </c>
      <c r="K45" s="48">
        <v>179</v>
      </c>
      <c r="L45" s="48">
        <v>119</v>
      </c>
      <c r="M45" s="48">
        <v>26</v>
      </c>
    </row>
    <row r="46" spans="1:13" ht="12" customHeight="1">
      <c r="A46" s="22" t="s">
        <v>353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36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0.5" customHeight="1">
      <c r="A48" s="85" t="s">
        <v>252</v>
      </c>
      <c r="B48" s="85"/>
      <c r="C48" s="85"/>
      <c r="D48" s="85"/>
      <c r="E48" s="85"/>
      <c r="F48" s="85"/>
      <c r="G48" s="85"/>
      <c r="H48" s="85" t="s">
        <v>253</v>
      </c>
      <c r="I48" s="85"/>
      <c r="J48" s="85"/>
      <c r="K48" s="85"/>
      <c r="L48" s="85"/>
      <c r="M48" s="85"/>
    </row>
  </sheetData>
  <mergeCells count="9">
    <mergeCell ref="A3:A4"/>
    <mergeCell ref="B3:G3"/>
    <mergeCell ref="I3:M3"/>
    <mergeCell ref="A48:G48"/>
    <mergeCell ref="H48:M48"/>
    <mergeCell ref="A1:G1"/>
    <mergeCell ref="H1:M1"/>
    <mergeCell ref="A2:G2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C45:H45 J45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25390625" style="46" customWidth="1"/>
    <col min="3" max="3" width="8.75390625" style="46" customWidth="1"/>
    <col min="4" max="5" width="8.875" style="46" customWidth="1"/>
    <col min="6" max="7" width="8.50390625" style="46" customWidth="1"/>
    <col min="8" max="8" width="8.125" style="46" customWidth="1"/>
    <col min="9" max="9" width="11.375" style="46" customWidth="1"/>
    <col min="10" max="15" width="11.003906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7" t="s">
        <v>184</v>
      </c>
      <c r="B1" s="87"/>
      <c r="C1" s="87"/>
      <c r="D1" s="87"/>
      <c r="E1" s="87"/>
      <c r="F1" s="87"/>
      <c r="G1" s="87"/>
      <c r="H1" s="87"/>
      <c r="I1" s="86" t="s">
        <v>77</v>
      </c>
      <c r="J1" s="86"/>
      <c r="K1" s="86"/>
      <c r="L1" s="86"/>
      <c r="M1" s="86"/>
      <c r="N1" s="86"/>
      <c r="O1" s="86"/>
      <c r="P1" s="87" t="s">
        <v>184</v>
      </c>
      <c r="Q1" s="87"/>
      <c r="R1" s="87"/>
      <c r="S1" s="87"/>
      <c r="T1" s="87"/>
      <c r="U1" s="87"/>
      <c r="V1" s="87"/>
      <c r="W1" s="87"/>
      <c r="X1" s="86" t="s">
        <v>78</v>
      </c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" customFormat="1" ht="12.75" customHeight="1" thickBot="1">
      <c r="A2" s="112" t="s">
        <v>16</v>
      </c>
      <c r="B2" s="112"/>
      <c r="C2" s="112"/>
      <c r="D2" s="112"/>
      <c r="E2" s="112"/>
      <c r="F2" s="112"/>
      <c r="G2" s="112"/>
      <c r="H2" s="112"/>
      <c r="I2" s="47" t="s">
        <v>351</v>
      </c>
      <c r="J2" s="47"/>
      <c r="K2" s="47"/>
      <c r="L2" s="47"/>
      <c r="M2" s="47"/>
      <c r="N2" s="47"/>
      <c r="O2" s="27" t="s">
        <v>0</v>
      </c>
      <c r="P2" s="112" t="s">
        <v>16</v>
      </c>
      <c r="Q2" s="112"/>
      <c r="R2" s="112"/>
      <c r="S2" s="112"/>
      <c r="T2" s="112"/>
      <c r="U2" s="112"/>
      <c r="V2" s="112"/>
      <c r="W2" s="112"/>
      <c r="X2" s="47" t="s">
        <v>351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74" t="s">
        <v>79</v>
      </c>
      <c r="B3" s="113" t="s">
        <v>80</v>
      </c>
      <c r="C3" s="106" t="s">
        <v>81</v>
      </c>
      <c r="D3" s="118" t="s">
        <v>185</v>
      </c>
      <c r="E3" s="99"/>
      <c r="F3" s="99"/>
      <c r="G3" s="99"/>
      <c r="H3" s="99"/>
      <c r="I3" s="100" t="s">
        <v>186</v>
      </c>
      <c r="J3" s="101"/>
      <c r="K3" s="101"/>
      <c r="L3" s="101"/>
      <c r="M3" s="101"/>
      <c r="N3" s="101"/>
      <c r="O3" s="101"/>
      <c r="P3" s="74" t="s">
        <v>83</v>
      </c>
      <c r="Q3" s="102" t="s">
        <v>187</v>
      </c>
      <c r="R3" s="99"/>
      <c r="S3" s="99"/>
      <c r="T3" s="99"/>
      <c r="U3" s="99"/>
      <c r="V3" s="99"/>
      <c r="W3" s="99"/>
      <c r="X3" s="100" t="s">
        <v>23</v>
      </c>
      <c r="Y3" s="101"/>
      <c r="Z3" s="101"/>
      <c r="AA3" s="101"/>
      <c r="AB3" s="103"/>
      <c r="AC3" s="104" t="s">
        <v>86</v>
      </c>
      <c r="AD3" s="104" t="s">
        <v>87</v>
      </c>
      <c r="AE3" s="106" t="s">
        <v>88</v>
      </c>
      <c r="AF3" s="106" t="s">
        <v>89</v>
      </c>
      <c r="AG3" s="119" t="s">
        <v>197</v>
      </c>
      <c r="AH3" s="108" t="s">
        <v>90</v>
      </c>
    </row>
    <row r="4" spans="1:34" s="32" customFormat="1" ht="48" customHeight="1" thickBot="1">
      <c r="A4" s="75"/>
      <c r="B4" s="97"/>
      <c r="C4" s="105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75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5"/>
      <c r="AD4" s="105"/>
      <c r="AE4" s="105"/>
      <c r="AF4" s="105"/>
      <c r="AG4" s="120"/>
      <c r="AH4" s="109"/>
    </row>
    <row r="5" spans="1:34" s="38" customFormat="1" ht="48" customHeight="1">
      <c r="A5" s="36" t="s">
        <v>142</v>
      </c>
      <c r="B5" s="48">
        <f>SUM(B7:B15)</f>
        <v>5389</v>
      </c>
      <c r="C5" s="66"/>
      <c r="D5" s="48">
        <f>SUM(D7:D15)</f>
        <v>4742</v>
      </c>
      <c r="E5" s="48">
        <f>SUM(E7:E15)</f>
        <v>57</v>
      </c>
      <c r="F5" s="48">
        <f aca="true" t="shared" si="0" ref="F5:K5">SUM(F7:F15)</f>
        <v>6</v>
      </c>
      <c r="G5" s="48">
        <f t="shared" si="0"/>
        <v>993</v>
      </c>
      <c r="H5" s="48">
        <f t="shared" si="0"/>
        <v>57</v>
      </c>
      <c r="I5" s="48">
        <f t="shared" si="0"/>
        <v>82</v>
      </c>
      <c r="J5" s="48">
        <f t="shared" si="0"/>
        <v>91</v>
      </c>
      <c r="K5" s="48">
        <f t="shared" si="0"/>
        <v>147</v>
      </c>
      <c r="L5" s="48">
        <f>SUM(L7:L15)</f>
        <v>14</v>
      </c>
      <c r="M5" s="48">
        <f>SUM(M7:M15)</f>
        <v>58</v>
      </c>
      <c r="N5" s="48">
        <f>SUM(N7:N15)</f>
        <v>35</v>
      </c>
      <c r="O5" s="48">
        <f>SUM(O7:O15)</f>
        <v>325</v>
      </c>
      <c r="P5" s="36" t="s">
        <v>142</v>
      </c>
      <c r="Q5" s="48">
        <f>SUM(Q7:Q15)</f>
        <v>2279</v>
      </c>
      <c r="R5" s="48">
        <f aca="true" t="shared" si="1" ref="R5:AH5">SUM(R7:R15)</f>
        <v>11</v>
      </c>
      <c r="S5" s="48">
        <f t="shared" si="1"/>
        <v>9</v>
      </c>
      <c r="T5" s="48">
        <f t="shared" si="1"/>
        <v>14</v>
      </c>
      <c r="U5" s="48">
        <f t="shared" si="1"/>
        <v>43</v>
      </c>
      <c r="V5" s="48">
        <f t="shared" si="1"/>
        <v>7</v>
      </c>
      <c r="W5" s="48">
        <f t="shared" si="1"/>
        <v>13</v>
      </c>
      <c r="X5" s="48">
        <f t="shared" si="1"/>
        <v>93</v>
      </c>
      <c r="Y5" s="48">
        <f t="shared" si="1"/>
        <v>34</v>
      </c>
      <c r="Z5" s="48">
        <f t="shared" si="1"/>
        <v>280</v>
      </c>
      <c r="AA5" s="48">
        <f t="shared" si="1"/>
        <v>6</v>
      </c>
      <c r="AB5" s="48">
        <f t="shared" si="1"/>
        <v>88</v>
      </c>
      <c r="AC5" s="48">
        <f t="shared" si="1"/>
        <v>126</v>
      </c>
      <c r="AD5" s="48">
        <f t="shared" si="1"/>
        <v>499</v>
      </c>
      <c r="AE5" s="48">
        <f t="shared" si="1"/>
        <v>22</v>
      </c>
      <c r="AF5" s="48">
        <f t="shared" si="1"/>
        <v>0</v>
      </c>
      <c r="AG5" s="48">
        <f>SUM(AG7:AG15)</f>
        <v>0</v>
      </c>
      <c r="AH5" s="48">
        <f t="shared" si="1"/>
        <v>0</v>
      </c>
    </row>
    <row r="6" spans="1:34" s="38" customFormat="1" ht="38.25" customHeight="1">
      <c r="A6" s="36" t="s">
        <v>143</v>
      </c>
      <c r="B6" s="64"/>
      <c r="C6" s="21">
        <f>SUM(C7:C15)</f>
        <v>100</v>
      </c>
      <c r="D6" s="21">
        <f>IF(D5&gt;$B$5,999,IF($B$5=0,0,D5/$B$5*100))</f>
        <v>87.99406197810355</v>
      </c>
      <c r="E6" s="21">
        <f aca="true" t="shared" si="2" ref="E6:Q6">IF(E5&gt;$B$5,999,IF($B$5=0,0,E5/$B$5*100))</f>
        <v>1.0577101503061792</v>
      </c>
      <c r="F6" s="21">
        <f t="shared" si="2"/>
        <v>0.1113379105585452</v>
      </c>
      <c r="G6" s="21">
        <f t="shared" si="2"/>
        <v>18.42642419743923</v>
      </c>
      <c r="H6" s="21">
        <f t="shared" si="2"/>
        <v>1.0577101503061792</v>
      </c>
      <c r="I6" s="21">
        <f t="shared" si="2"/>
        <v>1.5216181109667841</v>
      </c>
      <c r="J6" s="21">
        <f t="shared" si="2"/>
        <v>1.6886249768046018</v>
      </c>
      <c r="K6" s="21">
        <f t="shared" si="2"/>
        <v>2.727778808684357</v>
      </c>
      <c r="L6" s="21">
        <f t="shared" si="2"/>
        <v>0.25978845796993877</v>
      </c>
      <c r="M6" s="21">
        <f t="shared" si="2"/>
        <v>1.0762664687326033</v>
      </c>
      <c r="N6" s="21">
        <f t="shared" si="2"/>
        <v>0.6494711449248469</v>
      </c>
      <c r="O6" s="21">
        <f t="shared" si="2"/>
        <v>6.030803488587864</v>
      </c>
      <c r="P6" s="36" t="s">
        <v>143</v>
      </c>
      <c r="Q6" s="21">
        <f t="shared" si="2"/>
        <v>42.28984969382075</v>
      </c>
      <c r="R6" s="21">
        <f aca="true" t="shared" si="3" ref="R6:AH6">IF(R5&gt;$B$5,999,IF($B$5=0,0,R5/$B$5*100))</f>
        <v>0.20411950269066617</v>
      </c>
      <c r="S6" s="21">
        <f t="shared" si="3"/>
        <v>0.16700686583781776</v>
      </c>
      <c r="T6" s="21">
        <f t="shared" si="3"/>
        <v>0.25978845796993877</v>
      </c>
      <c r="U6" s="21">
        <f t="shared" si="3"/>
        <v>0.7979216923362404</v>
      </c>
      <c r="V6" s="21">
        <f t="shared" si="3"/>
        <v>0.12989422898496938</v>
      </c>
      <c r="W6" s="21">
        <f t="shared" si="3"/>
        <v>0.24123213954351458</v>
      </c>
      <c r="X6" s="21">
        <f t="shared" si="3"/>
        <v>1.7257376136574503</v>
      </c>
      <c r="Y6" s="21">
        <f t="shared" si="3"/>
        <v>0.6309148264984227</v>
      </c>
      <c r="Z6" s="21">
        <f t="shared" si="3"/>
        <v>5.195769159398775</v>
      </c>
      <c r="AA6" s="21">
        <f t="shared" si="3"/>
        <v>0.1113379105585452</v>
      </c>
      <c r="AB6" s="21">
        <f t="shared" si="3"/>
        <v>1.6329560215253294</v>
      </c>
      <c r="AC6" s="21">
        <f t="shared" si="3"/>
        <v>2.338096121729449</v>
      </c>
      <c r="AD6" s="21">
        <f t="shared" si="3"/>
        <v>9.259602894785674</v>
      </c>
      <c r="AE6" s="21">
        <f t="shared" si="3"/>
        <v>0.40823900538133234</v>
      </c>
      <c r="AF6" s="21">
        <f t="shared" si="3"/>
        <v>0</v>
      </c>
      <c r="AG6" s="21">
        <f t="shared" si="3"/>
        <v>0</v>
      </c>
      <c r="AH6" s="21">
        <f t="shared" si="3"/>
        <v>0</v>
      </c>
    </row>
    <row r="7" spans="1:34" s="38" customFormat="1" ht="45" customHeight="1">
      <c r="A7" s="36" t="s">
        <v>188</v>
      </c>
      <c r="B7" s="48">
        <f aca="true" t="shared" si="4" ref="B7:B15">SUM(D7,AC7:AH7)</f>
        <v>214</v>
      </c>
      <c r="C7" s="21">
        <f>B7/$B$5*100</f>
        <v>3.971052143254778</v>
      </c>
      <c r="D7" s="48">
        <f aca="true" t="shared" si="5" ref="D7:D15">SUM(E7:O7,Q7:AB7)</f>
        <v>185</v>
      </c>
      <c r="E7" s="48">
        <v>9</v>
      </c>
      <c r="F7" s="48">
        <v>0</v>
      </c>
      <c r="G7" s="48">
        <v>33</v>
      </c>
      <c r="H7" s="48">
        <v>7</v>
      </c>
      <c r="I7" s="48">
        <v>1</v>
      </c>
      <c r="J7" s="48">
        <v>27</v>
      </c>
      <c r="K7" s="48">
        <v>0</v>
      </c>
      <c r="L7" s="48">
        <v>0</v>
      </c>
      <c r="M7" s="48">
        <v>4</v>
      </c>
      <c r="N7" s="48">
        <v>1</v>
      </c>
      <c r="O7" s="48">
        <v>12</v>
      </c>
      <c r="P7" s="36" t="s">
        <v>188</v>
      </c>
      <c r="Q7" s="48">
        <v>60</v>
      </c>
      <c r="R7" s="48">
        <v>0</v>
      </c>
      <c r="S7" s="48">
        <v>1</v>
      </c>
      <c r="T7" s="48">
        <v>1</v>
      </c>
      <c r="U7" s="48">
        <v>0</v>
      </c>
      <c r="V7" s="48">
        <v>0</v>
      </c>
      <c r="W7" s="48">
        <v>2</v>
      </c>
      <c r="X7" s="48">
        <v>24</v>
      </c>
      <c r="Y7" s="48">
        <v>1</v>
      </c>
      <c r="Z7" s="48">
        <v>2</v>
      </c>
      <c r="AA7" s="48">
        <v>0</v>
      </c>
      <c r="AB7" s="48">
        <v>0</v>
      </c>
      <c r="AC7" s="48">
        <v>1</v>
      </c>
      <c r="AD7" s="48">
        <v>12</v>
      </c>
      <c r="AE7" s="48">
        <v>16</v>
      </c>
      <c r="AF7" s="48">
        <v>0</v>
      </c>
      <c r="AG7" s="48">
        <v>0</v>
      </c>
      <c r="AH7" s="48">
        <v>0</v>
      </c>
    </row>
    <row r="8" spans="1:34" s="38" customFormat="1" ht="42" customHeight="1">
      <c r="A8" s="39" t="s">
        <v>189</v>
      </c>
      <c r="B8" s="48">
        <f t="shared" si="4"/>
        <v>958</v>
      </c>
      <c r="C8" s="21">
        <f aca="true" t="shared" si="6" ref="C8:C15">B8/$B$5*100</f>
        <v>17.77695305251438</v>
      </c>
      <c r="D8" s="48">
        <f t="shared" si="5"/>
        <v>795</v>
      </c>
      <c r="E8" s="48">
        <v>39</v>
      </c>
      <c r="F8" s="48">
        <v>5</v>
      </c>
      <c r="G8" s="48">
        <v>124</v>
      </c>
      <c r="H8" s="48">
        <v>35</v>
      </c>
      <c r="I8" s="48">
        <v>80</v>
      </c>
      <c r="J8" s="48">
        <v>49</v>
      </c>
      <c r="K8" s="48">
        <v>40</v>
      </c>
      <c r="L8" s="48">
        <v>14</v>
      </c>
      <c r="M8" s="48">
        <v>33</v>
      </c>
      <c r="N8" s="48">
        <v>34</v>
      </c>
      <c r="O8" s="48">
        <v>32</v>
      </c>
      <c r="P8" s="39" t="s">
        <v>189</v>
      </c>
      <c r="Q8" s="48">
        <v>150</v>
      </c>
      <c r="R8" s="48">
        <v>9</v>
      </c>
      <c r="S8" s="48">
        <v>7</v>
      </c>
      <c r="T8" s="48">
        <v>5</v>
      </c>
      <c r="U8" s="48">
        <v>0</v>
      </c>
      <c r="V8" s="48">
        <v>7</v>
      </c>
      <c r="W8" s="48">
        <v>6</v>
      </c>
      <c r="X8" s="48">
        <v>55</v>
      </c>
      <c r="Y8" s="48">
        <v>31</v>
      </c>
      <c r="Z8" s="48">
        <v>34</v>
      </c>
      <c r="AA8" s="48">
        <v>6</v>
      </c>
      <c r="AB8" s="48">
        <v>0</v>
      </c>
      <c r="AC8" s="48">
        <v>18</v>
      </c>
      <c r="AD8" s="48">
        <v>140</v>
      </c>
      <c r="AE8" s="48">
        <v>5</v>
      </c>
      <c r="AF8" s="48">
        <v>0</v>
      </c>
      <c r="AG8" s="48">
        <v>0</v>
      </c>
      <c r="AH8" s="48">
        <v>0</v>
      </c>
    </row>
    <row r="9" spans="1:34" s="38" customFormat="1" ht="37.5" customHeight="1">
      <c r="A9" s="36" t="s">
        <v>190</v>
      </c>
      <c r="B9" s="48">
        <f t="shared" si="4"/>
        <v>707</v>
      </c>
      <c r="C9" s="21">
        <f t="shared" si="6"/>
        <v>13.119317127481908</v>
      </c>
      <c r="D9" s="48">
        <f t="shared" si="5"/>
        <v>707</v>
      </c>
      <c r="E9" s="48">
        <v>0</v>
      </c>
      <c r="F9" s="48">
        <v>0</v>
      </c>
      <c r="G9" s="48">
        <v>105</v>
      </c>
      <c r="H9" s="48">
        <v>2</v>
      </c>
      <c r="I9" s="48">
        <v>0</v>
      </c>
      <c r="J9" s="48">
        <v>0</v>
      </c>
      <c r="K9" s="48">
        <v>0</v>
      </c>
      <c r="L9" s="48">
        <v>0</v>
      </c>
      <c r="M9" s="48">
        <v>20</v>
      </c>
      <c r="N9" s="48">
        <v>0</v>
      </c>
      <c r="O9" s="48">
        <v>276</v>
      </c>
      <c r="P9" s="36" t="s">
        <v>190</v>
      </c>
      <c r="Q9" s="48">
        <v>60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244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37.5" customHeight="1">
      <c r="A10" s="36" t="s">
        <v>191</v>
      </c>
      <c r="B10" s="48">
        <f t="shared" si="4"/>
        <v>417</v>
      </c>
      <c r="C10" s="21">
        <f t="shared" si="6"/>
        <v>7.737984783818891</v>
      </c>
      <c r="D10" s="48">
        <f t="shared" si="5"/>
        <v>73</v>
      </c>
      <c r="E10" s="48">
        <v>1</v>
      </c>
      <c r="F10" s="48">
        <v>0</v>
      </c>
      <c r="G10" s="48">
        <v>1</v>
      </c>
      <c r="H10" s="48">
        <v>3</v>
      </c>
      <c r="I10" s="48">
        <v>0</v>
      </c>
      <c r="J10" s="48">
        <v>1</v>
      </c>
      <c r="K10" s="48">
        <v>1</v>
      </c>
      <c r="L10" s="48">
        <v>0</v>
      </c>
      <c r="M10" s="48">
        <v>1</v>
      </c>
      <c r="N10" s="48">
        <v>0</v>
      </c>
      <c r="O10" s="48">
        <v>2</v>
      </c>
      <c r="P10" s="36" t="s">
        <v>191</v>
      </c>
      <c r="Q10" s="48">
        <v>50</v>
      </c>
      <c r="R10" s="48">
        <v>0</v>
      </c>
      <c r="S10" s="48">
        <v>0</v>
      </c>
      <c r="T10" s="48">
        <v>8</v>
      </c>
      <c r="U10" s="48">
        <v>0</v>
      </c>
      <c r="V10" s="48">
        <v>0</v>
      </c>
      <c r="W10" s="48">
        <v>4</v>
      </c>
      <c r="X10" s="48">
        <v>0</v>
      </c>
      <c r="Y10" s="48">
        <v>1</v>
      </c>
      <c r="Z10" s="48">
        <v>0</v>
      </c>
      <c r="AA10" s="48">
        <v>0</v>
      </c>
      <c r="AB10" s="48">
        <v>0</v>
      </c>
      <c r="AC10" s="48">
        <v>0</v>
      </c>
      <c r="AD10" s="48">
        <v>343</v>
      </c>
      <c r="AE10" s="48">
        <v>1</v>
      </c>
      <c r="AF10" s="48">
        <v>0</v>
      </c>
      <c r="AG10" s="48">
        <v>0</v>
      </c>
      <c r="AH10" s="48">
        <v>0</v>
      </c>
    </row>
    <row r="11" spans="1:34" s="38" customFormat="1" ht="37.5" customHeight="1">
      <c r="A11" s="36" t="s">
        <v>192</v>
      </c>
      <c r="B11" s="48">
        <f t="shared" si="4"/>
        <v>16</v>
      </c>
      <c r="C11" s="21">
        <f t="shared" si="6"/>
        <v>0.29690109482278715</v>
      </c>
      <c r="D11" s="48">
        <f t="shared" si="5"/>
        <v>16</v>
      </c>
      <c r="E11" s="48">
        <v>0</v>
      </c>
      <c r="F11" s="48">
        <v>0</v>
      </c>
      <c r="G11" s="48">
        <v>0</v>
      </c>
      <c r="H11" s="48">
        <v>1</v>
      </c>
      <c r="I11" s="48">
        <v>1</v>
      </c>
      <c r="J11" s="48">
        <v>0</v>
      </c>
      <c r="K11" s="48">
        <v>4</v>
      </c>
      <c r="L11" s="48">
        <v>0</v>
      </c>
      <c r="M11" s="48">
        <v>0</v>
      </c>
      <c r="N11" s="48">
        <v>0</v>
      </c>
      <c r="O11" s="48">
        <v>1</v>
      </c>
      <c r="P11" s="36" t="s">
        <v>192</v>
      </c>
      <c r="Q11" s="48">
        <v>5</v>
      </c>
      <c r="R11" s="48">
        <v>2</v>
      </c>
      <c r="S11" s="48">
        <v>1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37.5" customHeight="1">
      <c r="A12" s="36" t="s">
        <v>193</v>
      </c>
      <c r="B12" s="48">
        <f t="shared" si="4"/>
        <v>1078</v>
      </c>
      <c r="C12" s="21">
        <f t="shared" si="6"/>
        <v>20.003711263685283</v>
      </c>
      <c r="D12" s="48">
        <f t="shared" si="5"/>
        <v>1024</v>
      </c>
      <c r="E12" s="48">
        <v>0</v>
      </c>
      <c r="F12" s="48">
        <v>0</v>
      </c>
      <c r="G12" s="48">
        <v>41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36" t="s">
        <v>193</v>
      </c>
      <c r="Q12" s="48">
        <v>983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54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37.5" customHeight="1">
      <c r="A13" s="39" t="s">
        <v>194</v>
      </c>
      <c r="B13" s="48">
        <f t="shared" si="4"/>
        <v>0</v>
      </c>
      <c r="C13" s="21">
        <f t="shared" si="6"/>
        <v>0</v>
      </c>
      <c r="D13" s="48">
        <f t="shared" si="5"/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9" t="s">
        <v>194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7.5" customHeight="1">
      <c r="A14" s="36" t="s">
        <v>195</v>
      </c>
      <c r="B14" s="48">
        <f t="shared" si="4"/>
        <v>1</v>
      </c>
      <c r="C14" s="21">
        <f t="shared" si="6"/>
        <v>0.018556318426424197</v>
      </c>
      <c r="D14" s="48">
        <f t="shared" si="5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36" t="s">
        <v>195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7.5" customHeight="1" thickBot="1">
      <c r="A15" s="36" t="s">
        <v>196</v>
      </c>
      <c r="B15" s="48">
        <f t="shared" si="4"/>
        <v>1998</v>
      </c>
      <c r="C15" s="21">
        <f t="shared" si="6"/>
        <v>37.07552421599555</v>
      </c>
      <c r="D15" s="48">
        <f t="shared" si="5"/>
        <v>1942</v>
      </c>
      <c r="E15" s="48">
        <v>8</v>
      </c>
      <c r="F15" s="48">
        <v>1</v>
      </c>
      <c r="G15" s="48">
        <v>689</v>
      </c>
      <c r="H15" s="48">
        <v>9</v>
      </c>
      <c r="I15" s="48">
        <v>0</v>
      </c>
      <c r="J15" s="48">
        <v>14</v>
      </c>
      <c r="K15" s="48">
        <v>102</v>
      </c>
      <c r="L15" s="48">
        <v>0</v>
      </c>
      <c r="M15" s="48">
        <v>0</v>
      </c>
      <c r="N15" s="48">
        <v>0</v>
      </c>
      <c r="O15" s="48">
        <v>2</v>
      </c>
      <c r="P15" s="36" t="s">
        <v>196</v>
      </c>
      <c r="Q15" s="48">
        <v>971</v>
      </c>
      <c r="R15" s="48">
        <v>0</v>
      </c>
      <c r="S15" s="48">
        <v>0</v>
      </c>
      <c r="T15" s="48">
        <v>0</v>
      </c>
      <c r="U15" s="48">
        <v>43</v>
      </c>
      <c r="V15" s="48">
        <v>0</v>
      </c>
      <c r="W15" s="48">
        <v>1</v>
      </c>
      <c r="X15" s="48">
        <v>14</v>
      </c>
      <c r="Y15" s="48">
        <v>0</v>
      </c>
      <c r="Z15" s="48">
        <v>0</v>
      </c>
      <c r="AA15" s="48">
        <v>0</v>
      </c>
      <c r="AB15" s="48">
        <v>88</v>
      </c>
      <c r="AC15" s="48">
        <v>53</v>
      </c>
      <c r="AD15" s="48">
        <v>3</v>
      </c>
      <c r="AE15" s="48">
        <v>0</v>
      </c>
      <c r="AF15" s="48">
        <v>0</v>
      </c>
      <c r="AG15" s="48">
        <v>0</v>
      </c>
      <c r="AH15" s="48">
        <v>0</v>
      </c>
    </row>
    <row r="16" spans="1:34" s="29" customFormat="1" ht="22.5" customHeight="1">
      <c r="A16" s="114" t="s">
        <v>122</v>
      </c>
      <c r="B16" s="114"/>
      <c r="C16" s="114"/>
      <c r="D16" s="114"/>
      <c r="E16" s="114"/>
      <c r="F16" s="114"/>
      <c r="G16" s="114"/>
      <c r="H16" s="114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95.25" customHeight="1">
      <c r="A17" s="38" t="s">
        <v>123</v>
      </c>
    </row>
    <row r="18" spans="1:34" s="38" customFormat="1" ht="11.25" customHeight="1">
      <c r="A18" s="110" t="s">
        <v>346</v>
      </c>
      <c r="B18" s="111"/>
      <c r="C18" s="111"/>
      <c r="D18" s="111"/>
      <c r="E18" s="111"/>
      <c r="F18" s="111"/>
      <c r="G18" s="111"/>
      <c r="H18" s="111"/>
      <c r="I18" s="111" t="s">
        <v>347</v>
      </c>
      <c r="J18" s="111"/>
      <c r="K18" s="111"/>
      <c r="L18" s="111"/>
      <c r="M18" s="111"/>
      <c r="N18" s="111"/>
      <c r="O18" s="111"/>
      <c r="P18" s="111" t="s">
        <v>348</v>
      </c>
      <c r="Q18" s="111"/>
      <c r="R18" s="111"/>
      <c r="S18" s="111"/>
      <c r="T18" s="111"/>
      <c r="U18" s="111"/>
      <c r="V18" s="111"/>
      <c r="W18" s="111"/>
      <c r="X18" s="111" t="s">
        <v>349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</sheetData>
  <mergeCells count="25">
    <mergeCell ref="AG3:AG4"/>
    <mergeCell ref="AF3:AF4"/>
    <mergeCell ref="AH3:AH4"/>
    <mergeCell ref="A16:H16"/>
    <mergeCell ref="X3:AB3"/>
    <mergeCell ref="AC3:AC4"/>
    <mergeCell ref="AD3:AD4"/>
    <mergeCell ref="AE3:AE4"/>
    <mergeCell ref="A18:H18"/>
    <mergeCell ref="I18:O18"/>
    <mergeCell ref="P18:W18"/>
    <mergeCell ref="X18:AH18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10.125" style="25" customWidth="1"/>
    <col min="4" max="4" width="8.875" style="25" customWidth="1"/>
    <col min="5" max="5" width="8.375" style="25" customWidth="1"/>
    <col min="6" max="6" width="9.00390625" style="25" customWidth="1"/>
    <col min="7" max="7" width="9.125" style="25" customWidth="1"/>
    <col min="8" max="8" width="8.375" style="25" customWidth="1"/>
    <col min="9" max="10" width="8.125" style="25" customWidth="1"/>
    <col min="11" max="11" width="8.25390625" style="25" customWidth="1"/>
    <col min="12" max="15" width="8.125" style="25" customWidth="1"/>
    <col min="16" max="16" width="8.375" style="25" customWidth="1"/>
    <col min="17" max="17" width="8.125" style="25" customWidth="1"/>
    <col min="18" max="18" width="8.25390625" style="25" customWidth="1"/>
    <col min="19" max="19" width="18.625" style="25" customWidth="1"/>
    <col min="20" max="20" width="8.50390625" style="25" customWidth="1"/>
    <col min="21" max="27" width="7.625" style="25" customWidth="1"/>
    <col min="28" max="28" width="7.00390625" style="25" customWidth="1"/>
    <col min="29" max="29" width="6.75390625" style="25" customWidth="1"/>
    <col min="30" max="30" width="6.625" style="25" customWidth="1"/>
    <col min="31" max="31" width="6.50390625" style="25" customWidth="1"/>
    <col min="32" max="35" width="6.75390625" style="25" customWidth="1"/>
    <col min="36" max="36" width="6.625" style="25" customWidth="1"/>
    <col min="37" max="38" width="6.75390625" style="25" customWidth="1"/>
    <col min="39" max="39" width="6.375" style="25" customWidth="1"/>
    <col min="40" max="40" width="18.625" style="25" customWidth="1"/>
    <col min="41" max="41" width="8.125" style="25" customWidth="1"/>
    <col min="42" max="42" width="7.625" style="25" customWidth="1"/>
    <col min="43" max="44" width="7.50390625" style="25" customWidth="1"/>
    <col min="45" max="45" width="8.25390625" style="25" customWidth="1"/>
    <col min="46" max="46" width="7.75390625" style="25" customWidth="1"/>
    <col min="47" max="47" width="7.375" style="25" customWidth="1"/>
    <col min="48" max="48" width="7.50390625" style="25" customWidth="1"/>
    <col min="49" max="60" width="6.75390625" style="25" customWidth="1"/>
    <col min="61" max="16384" width="9.00390625" style="25" customWidth="1"/>
  </cols>
  <sheetData>
    <row r="1" spans="1:60" s="2" customFormat="1" ht="45" customHeight="1">
      <c r="A1" s="87" t="s">
        <v>254</v>
      </c>
      <c r="B1" s="87"/>
      <c r="C1" s="87"/>
      <c r="D1" s="87"/>
      <c r="E1" s="87"/>
      <c r="F1" s="87"/>
      <c r="G1" s="87"/>
      <c r="H1" s="87"/>
      <c r="I1" s="1" t="s">
        <v>255</v>
      </c>
      <c r="J1" s="61"/>
      <c r="L1" s="1"/>
      <c r="M1" s="1"/>
      <c r="N1" s="1"/>
      <c r="O1" s="1"/>
      <c r="P1" s="1"/>
      <c r="Q1" s="1"/>
      <c r="R1" s="1"/>
      <c r="S1" s="87" t="s">
        <v>254</v>
      </c>
      <c r="T1" s="87"/>
      <c r="U1" s="87"/>
      <c r="V1" s="87"/>
      <c r="W1" s="87"/>
      <c r="X1" s="87"/>
      <c r="Y1" s="87"/>
      <c r="Z1" s="87"/>
      <c r="AA1" s="87"/>
      <c r="AB1" s="86" t="s">
        <v>256</v>
      </c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7" t="s">
        <v>254</v>
      </c>
      <c r="AO1" s="87"/>
      <c r="AP1" s="87"/>
      <c r="AQ1" s="87"/>
      <c r="AR1" s="87"/>
      <c r="AS1" s="87"/>
      <c r="AT1" s="87"/>
      <c r="AU1" s="87"/>
      <c r="AV1" s="87"/>
      <c r="AW1" s="86" t="s">
        <v>257</v>
      </c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</row>
    <row r="2" spans="2:60" s="5" customFormat="1" ht="13.5" customHeight="1" thickBot="1">
      <c r="B2" s="60"/>
      <c r="C2" s="60"/>
      <c r="D2" s="60"/>
      <c r="E2" s="60"/>
      <c r="F2" s="60"/>
      <c r="G2" s="60"/>
      <c r="H2" s="60" t="s">
        <v>258</v>
      </c>
      <c r="I2" s="3" t="s">
        <v>351</v>
      </c>
      <c r="J2" s="60"/>
      <c r="L2" s="4"/>
      <c r="M2" s="4"/>
      <c r="N2" s="4"/>
      <c r="O2" s="4"/>
      <c r="P2" s="4"/>
      <c r="Q2" s="4"/>
      <c r="R2" s="4" t="s">
        <v>0</v>
      </c>
      <c r="U2" s="62"/>
      <c r="V2" s="62"/>
      <c r="W2" s="62"/>
      <c r="X2" s="62"/>
      <c r="Y2" s="62"/>
      <c r="Z2" s="62"/>
      <c r="AA2" s="62" t="s">
        <v>259</v>
      </c>
      <c r="AB2" s="7" t="s">
        <v>351</v>
      </c>
      <c r="AC2" s="62"/>
      <c r="AD2" s="62"/>
      <c r="AF2" s="8"/>
      <c r="AG2" s="3"/>
      <c r="AH2" s="3"/>
      <c r="AM2" s="6" t="s">
        <v>0</v>
      </c>
      <c r="AN2" s="91" t="s">
        <v>258</v>
      </c>
      <c r="AO2" s="91"/>
      <c r="AP2" s="91"/>
      <c r="AQ2" s="91"/>
      <c r="AR2" s="91"/>
      <c r="AS2" s="91"/>
      <c r="AT2" s="91"/>
      <c r="AU2" s="91"/>
      <c r="AV2" s="91"/>
      <c r="AW2" s="4" t="s">
        <v>351</v>
      </c>
      <c r="AX2" s="62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80" t="s">
        <v>1</v>
      </c>
      <c r="B3" s="93" t="s">
        <v>2</v>
      </c>
      <c r="C3" s="84" t="s">
        <v>260</v>
      </c>
      <c r="D3" s="83"/>
      <c r="E3" s="83"/>
      <c r="F3" s="83"/>
      <c r="G3" s="83"/>
      <c r="H3" s="83"/>
      <c r="I3" s="83"/>
      <c r="J3" s="93"/>
      <c r="K3" s="83" t="s">
        <v>261</v>
      </c>
      <c r="L3" s="95"/>
      <c r="M3" s="95"/>
      <c r="N3" s="95"/>
      <c r="O3" s="95"/>
      <c r="P3" s="95"/>
      <c r="Q3" s="95"/>
      <c r="R3" s="67"/>
      <c r="S3" s="80" t="s">
        <v>1</v>
      </c>
      <c r="T3" s="82" t="s">
        <v>262</v>
      </c>
      <c r="U3" s="68"/>
      <c r="V3" s="68"/>
      <c r="W3" s="68"/>
      <c r="X3" s="68"/>
      <c r="Y3" s="68"/>
      <c r="Z3" s="68"/>
      <c r="AA3" s="69"/>
      <c r="AB3" s="83" t="s">
        <v>263</v>
      </c>
      <c r="AC3" s="83"/>
      <c r="AD3" s="83"/>
      <c r="AE3" s="83"/>
      <c r="AF3" s="83"/>
      <c r="AG3" s="83"/>
      <c r="AH3" s="83"/>
      <c r="AI3" s="93"/>
      <c r="AJ3" s="88" t="s">
        <v>289</v>
      </c>
      <c r="AK3" s="89"/>
      <c r="AL3" s="89"/>
      <c r="AM3" s="89"/>
      <c r="AN3" s="80" t="s">
        <v>1</v>
      </c>
      <c r="AO3" s="82" t="s">
        <v>264</v>
      </c>
      <c r="AP3" s="83"/>
      <c r="AQ3" s="83"/>
      <c r="AR3" s="93"/>
      <c r="AS3" s="83" t="s">
        <v>290</v>
      </c>
      <c r="AT3" s="83"/>
      <c r="AU3" s="83"/>
      <c r="AV3" s="83"/>
      <c r="AW3" s="83"/>
      <c r="AX3" s="83"/>
      <c r="AY3" s="83"/>
      <c r="AZ3" s="93"/>
      <c r="BA3" s="84" t="s">
        <v>265</v>
      </c>
      <c r="BB3" s="83"/>
      <c r="BC3" s="83"/>
      <c r="BD3" s="83"/>
      <c r="BE3" s="83"/>
      <c r="BF3" s="83"/>
      <c r="BG3" s="83"/>
      <c r="BH3" s="83"/>
    </row>
    <row r="4" spans="1:60" s="10" customFormat="1" ht="48" customHeight="1" thickBot="1">
      <c r="A4" s="81"/>
      <c r="B4" s="94"/>
      <c r="C4" s="12" t="s">
        <v>3</v>
      </c>
      <c r="D4" s="12" t="s">
        <v>266</v>
      </c>
      <c r="E4" s="12" t="s">
        <v>4</v>
      </c>
      <c r="F4" s="12" t="s">
        <v>5</v>
      </c>
      <c r="G4" s="13" t="s">
        <v>6</v>
      </c>
      <c r="H4" s="14" t="s">
        <v>7</v>
      </c>
      <c r="I4" s="14" t="s">
        <v>267</v>
      </c>
      <c r="J4" s="13" t="s">
        <v>268</v>
      </c>
      <c r="K4" s="11" t="s">
        <v>3</v>
      </c>
      <c r="L4" s="15" t="s">
        <v>269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270</v>
      </c>
      <c r="R4" s="13" t="s">
        <v>271</v>
      </c>
      <c r="S4" s="81"/>
      <c r="T4" s="13" t="s">
        <v>272</v>
      </c>
      <c r="U4" s="12" t="s">
        <v>269</v>
      </c>
      <c r="V4" s="12" t="s">
        <v>4</v>
      </c>
      <c r="W4" s="11" t="s">
        <v>5</v>
      </c>
      <c r="X4" s="13" t="s">
        <v>6</v>
      </c>
      <c r="Y4" s="13" t="s">
        <v>7</v>
      </c>
      <c r="Z4" s="13" t="s">
        <v>270</v>
      </c>
      <c r="AA4" s="13" t="s">
        <v>271</v>
      </c>
      <c r="AB4" s="11" t="s">
        <v>3</v>
      </c>
      <c r="AC4" s="12" t="s">
        <v>288</v>
      </c>
      <c r="AD4" s="12" t="s">
        <v>4</v>
      </c>
      <c r="AE4" s="11" t="s">
        <v>5</v>
      </c>
      <c r="AF4" s="13" t="s">
        <v>6</v>
      </c>
      <c r="AG4" s="13" t="s">
        <v>7</v>
      </c>
      <c r="AH4" s="13" t="s">
        <v>270</v>
      </c>
      <c r="AI4" s="13" t="s">
        <v>271</v>
      </c>
      <c r="AJ4" s="11" t="s">
        <v>3</v>
      </c>
      <c r="AK4" s="12" t="s">
        <v>288</v>
      </c>
      <c r="AL4" s="12" t="s">
        <v>4</v>
      </c>
      <c r="AM4" s="11" t="s">
        <v>5</v>
      </c>
      <c r="AN4" s="81"/>
      <c r="AO4" s="13" t="s">
        <v>6</v>
      </c>
      <c r="AP4" s="13" t="s">
        <v>7</v>
      </c>
      <c r="AQ4" s="13" t="s">
        <v>270</v>
      </c>
      <c r="AR4" s="13" t="s">
        <v>271</v>
      </c>
      <c r="AS4" s="11" t="s">
        <v>273</v>
      </c>
      <c r="AT4" s="12" t="s">
        <v>274</v>
      </c>
      <c r="AU4" s="12" t="s">
        <v>4</v>
      </c>
      <c r="AV4" s="12" t="s">
        <v>5</v>
      </c>
      <c r="AW4" s="14" t="s">
        <v>6</v>
      </c>
      <c r="AX4" s="13" t="s">
        <v>7</v>
      </c>
      <c r="AY4" s="13" t="s">
        <v>270</v>
      </c>
      <c r="AZ4" s="13" t="s">
        <v>271</v>
      </c>
      <c r="BA4" s="11" t="s">
        <v>3</v>
      </c>
      <c r="BB4" s="12" t="s">
        <v>274</v>
      </c>
      <c r="BC4" s="12" t="s">
        <v>4</v>
      </c>
      <c r="BD4" s="12" t="s">
        <v>5</v>
      </c>
      <c r="BE4" s="13" t="s">
        <v>6</v>
      </c>
      <c r="BF4" s="13" t="s">
        <v>7</v>
      </c>
      <c r="BG4" s="13" t="s">
        <v>270</v>
      </c>
      <c r="BH4" s="17" t="s">
        <v>271</v>
      </c>
    </row>
    <row r="5" spans="1:60" s="19" customFormat="1" ht="24" customHeight="1">
      <c r="A5" s="18" t="s">
        <v>275</v>
      </c>
      <c r="B5" s="48">
        <f>SUM(B6+B13)</f>
        <v>32966</v>
      </c>
      <c r="C5" s="48">
        <f aca="true" t="shared" si="0" ref="C5:R5">SUM(C6+C13)</f>
        <v>51</v>
      </c>
      <c r="D5" s="48">
        <f t="shared" si="0"/>
        <v>43</v>
      </c>
      <c r="E5" s="48">
        <f t="shared" si="0"/>
        <v>0</v>
      </c>
      <c r="F5" s="48">
        <f t="shared" si="0"/>
        <v>8</v>
      </c>
      <c r="G5" s="48">
        <f>SUM(G6+G13)</f>
        <v>0</v>
      </c>
      <c r="H5" s="48">
        <f>SUM(H6+H13)</f>
        <v>0</v>
      </c>
      <c r="I5" s="48">
        <f>SUM(I6+I13)</f>
        <v>0</v>
      </c>
      <c r="J5" s="48">
        <f t="shared" si="0"/>
        <v>0</v>
      </c>
      <c r="K5" s="48">
        <f>SUM(K6+K13)</f>
        <v>476</v>
      </c>
      <c r="L5" s="48">
        <f t="shared" si="0"/>
        <v>319</v>
      </c>
      <c r="M5" s="48">
        <f t="shared" si="0"/>
        <v>104</v>
      </c>
      <c r="N5" s="48">
        <f t="shared" si="0"/>
        <v>53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275</v>
      </c>
      <c r="T5" s="48">
        <f>SUM(T6+T13)</f>
        <v>3520</v>
      </c>
      <c r="U5" s="48">
        <f aca="true" t="shared" si="1" ref="U5:AI5">SUM(U6+U13)</f>
        <v>2809</v>
      </c>
      <c r="V5" s="48">
        <f t="shared" si="1"/>
        <v>163</v>
      </c>
      <c r="W5" s="48">
        <f t="shared" si="1"/>
        <v>139</v>
      </c>
      <c r="X5" s="48">
        <f t="shared" si="1"/>
        <v>16</v>
      </c>
      <c r="Y5" s="48">
        <f t="shared" si="1"/>
        <v>65</v>
      </c>
      <c r="Z5" s="48">
        <f t="shared" si="1"/>
        <v>201</v>
      </c>
      <c r="AA5" s="48">
        <f t="shared" si="1"/>
        <v>127</v>
      </c>
      <c r="AB5" s="48">
        <f t="shared" si="1"/>
        <v>2077</v>
      </c>
      <c r="AC5" s="48">
        <f t="shared" si="1"/>
        <v>1963</v>
      </c>
      <c r="AD5" s="48">
        <f t="shared" si="1"/>
        <v>29</v>
      </c>
      <c r="AE5" s="48">
        <f t="shared" si="1"/>
        <v>85</v>
      </c>
      <c r="AF5" s="48">
        <f t="shared" si="1"/>
        <v>0</v>
      </c>
      <c r="AG5" s="48">
        <f t="shared" si="1"/>
        <v>0</v>
      </c>
      <c r="AH5" s="48">
        <f t="shared" si="1"/>
        <v>0</v>
      </c>
      <c r="AI5" s="48">
        <f t="shared" si="1"/>
        <v>0</v>
      </c>
      <c r="AJ5" s="48">
        <f>SUM(AJ6+AJ13)</f>
        <v>209</v>
      </c>
      <c r="AK5" s="48">
        <f>SUM(AK6+AK13)</f>
        <v>178</v>
      </c>
      <c r="AL5" s="48">
        <f>SUM(AL6+AL13)</f>
        <v>10</v>
      </c>
      <c r="AM5" s="48">
        <f>SUM(AM6+AM13)</f>
        <v>20</v>
      </c>
      <c r="AN5" s="18" t="s">
        <v>275</v>
      </c>
      <c r="AO5" s="48">
        <f>SUM(AO6+AO13)</f>
        <v>0</v>
      </c>
      <c r="AP5" s="48">
        <f>SUM(AP6+AP13)</f>
        <v>1</v>
      </c>
      <c r="AQ5" s="48">
        <f>SUM(AQ6+AQ13)</f>
        <v>0</v>
      </c>
      <c r="AR5" s="48">
        <f>SUM(AR6+AR13)</f>
        <v>0</v>
      </c>
      <c r="AS5" s="48">
        <f>SUM(AS6+AS13)</f>
        <v>196</v>
      </c>
      <c r="AT5" s="48">
        <f aca="true" t="shared" si="2" ref="AT5:BH5">SUM(AT6+AT13)</f>
        <v>154</v>
      </c>
      <c r="AU5" s="48">
        <f t="shared" si="2"/>
        <v>14</v>
      </c>
      <c r="AV5" s="48">
        <f t="shared" si="2"/>
        <v>27</v>
      </c>
      <c r="AW5" s="48">
        <f t="shared" si="2"/>
        <v>0</v>
      </c>
      <c r="AX5" s="48">
        <f t="shared" si="2"/>
        <v>0</v>
      </c>
      <c r="AY5" s="48">
        <f t="shared" si="2"/>
        <v>0</v>
      </c>
      <c r="AZ5" s="48">
        <f t="shared" si="2"/>
        <v>1</v>
      </c>
      <c r="BA5" s="48">
        <f t="shared" si="2"/>
        <v>26437</v>
      </c>
      <c r="BB5" s="48">
        <f t="shared" si="2"/>
        <v>21439</v>
      </c>
      <c r="BC5" s="48">
        <f t="shared" si="2"/>
        <v>1141</v>
      </c>
      <c r="BD5" s="48">
        <f t="shared" si="2"/>
        <v>2802</v>
      </c>
      <c r="BE5" s="48">
        <f t="shared" si="2"/>
        <v>250</v>
      </c>
      <c r="BF5" s="48">
        <f t="shared" si="2"/>
        <v>304</v>
      </c>
      <c r="BG5" s="48">
        <f t="shared" si="2"/>
        <v>51</v>
      </c>
      <c r="BH5" s="48">
        <f t="shared" si="2"/>
        <v>450</v>
      </c>
    </row>
    <row r="6" spans="1:60" s="19" customFormat="1" ht="36" customHeight="1">
      <c r="A6" s="18" t="s">
        <v>276</v>
      </c>
      <c r="B6" s="48">
        <f>SUM(B7:B12)</f>
        <v>30359</v>
      </c>
      <c r="C6" s="48">
        <f aca="true" t="shared" si="3" ref="C6:R6">SUM(C7:C12)</f>
        <v>40</v>
      </c>
      <c r="D6" s="48">
        <f t="shared" si="3"/>
        <v>32</v>
      </c>
      <c r="E6" s="48">
        <f t="shared" si="3"/>
        <v>0</v>
      </c>
      <c r="F6" s="48">
        <f t="shared" si="3"/>
        <v>8</v>
      </c>
      <c r="G6" s="48">
        <f>SUM(G7:G12)</f>
        <v>0</v>
      </c>
      <c r="H6" s="48">
        <f>SUM(H7:H12)</f>
        <v>0</v>
      </c>
      <c r="I6" s="48">
        <f>SUM(I7:I12)</f>
        <v>0</v>
      </c>
      <c r="J6" s="48">
        <f t="shared" si="3"/>
        <v>0</v>
      </c>
      <c r="K6" s="48">
        <f>SUM(K7:K12)</f>
        <v>335</v>
      </c>
      <c r="L6" s="48">
        <f t="shared" si="3"/>
        <v>227</v>
      </c>
      <c r="M6" s="48">
        <f t="shared" si="3"/>
        <v>67</v>
      </c>
      <c r="N6" s="48">
        <f t="shared" si="3"/>
        <v>41</v>
      </c>
      <c r="O6" s="48">
        <f t="shared" si="3"/>
        <v>0</v>
      </c>
      <c r="P6" s="48">
        <f t="shared" si="3"/>
        <v>0</v>
      </c>
      <c r="Q6" s="48">
        <f t="shared" si="3"/>
        <v>0</v>
      </c>
      <c r="R6" s="48">
        <f t="shared" si="3"/>
        <v>0</v>
      </c>
      <c r="S6" s="18" t="s">
        <v>276</v>
      </c>
      <c r="T6" s="48">
        <f>SUM(T7:T12)</f>
        <v>2718</v>
      </c>
      <c r="U6" s="48">
        <f aca="true" t="shared" si="4" ref="U6:AI6">SUM(U7:U12)</f>
        <v>2144</v>
      </c>
      <c r="V6" s="48">
        <f t="shared" si="4"/>
        <v>93</v>
      </c>
      <c r="W6" s="48">
        <f t="shared" si="4"/>
        <v>117</v>
      </c>
      <c r="X6" s="48">
        <f t="shared" si="4"/>
        <v>16</v>
      </c>
      <c r="Y6" s="48">
        <f t="shared" si="4"/>
        <v>37</v>
      </c>
      <c r="Z6" s="48">
        <f t="shared" si="4"/>
        <v>199</v>
      </c>
      <c r="AA6" s="48">
        <f t="shared" si="4"/>
        <v>112</v>
      </c>
      <c r="AB6" s="48">
        <f t="shared" si="4"/>
        <v>1718</v>
      </c>
      <c r="AC6" s="48">
        <f t="shared" si="4"/>
        <v>1619</v>
      </c>
      <c r="AD6" s="48">
        <f t="shared" si="4"/>
        <v>22</v>
      </c>
      <c r="AE6" s="48">
        <f t="shared" si="4"/>
        <v>77</v>
      </c>
      <c r="AF6" s="48">
        <f t="shared" si="4"/>
        <v>0</v>
      </c>
      <c r="AG6" s="48">
        <f t="shared" si="4"/>
        <v>0</v>
      </c>
      <c r="AH6" s="48">
        <f t="shared" si="4"/>
        <v>0</v>
      </c>
      <c r="AI6" s="48">
        <f t="shared" si="4"/>
        <v>0</v>
      </c>
      <c r="AJ6" s="48">
        <f>SUM(AJ7:AJ12)</f>
        <v>171</v>
      </c>
      <c r="AK6" s="48">
        <f>SUM(AK7:AK12)</f>
        <v>148</v>
      </c>
      <c r="AL6" s="48">
        <f>SUM(AL7:AL12)</f>
        <v>7</v>
      </c>
      <c r="AM6" s="48">
        <f>SUM(AM7:AM12)</f>
        <v>15</v>
      </c>
      <c r="AN6" s="18" t="s">
        <v>276</v>
      </c>
      <c r="AO6" s="48">
        <f>SUM(AO7:AO12)</f>
        <v>0</v>
      </c>
      <c r="AP6" s="48">
        <f>SUM(AP7:AP12)</f>
        <v>1</v>
      </c>
      <c r="AQ6" s="48">
        <f>SUM(AQ7:AQ12)</f>
        <v>0</v>
      </c>
      <c r="AR6" s="48">
        <f>SUM(AR7:AR12)</f>
        <v>0</v>
      </c>
      <c r="AS6" s="48">
        <f>SUM(AS7:AS12)</f>
        <v>187</v>
      </c>
      <c r="AT6" s="48">
        <f aca="true" t="shared" si="5" ref="AT6:BH6">SUM(AT7:AT12)</f>
        <v>151</v>
      </c>
      <c r="AU6" s="48">
        <f t="shared" si="5"/>
        <v>13</v>
      </c>
      <c r="AV6" s="48">
        <f t="shared" si="5"/>
        <v>22</v>
      </c>
      <c r="AW6" s="48">
        <f t="shared" si="5"/>
        <v>0</v>
      </c>
      <c r="AX6" s="48">
        <f t="shared" si="5"/>
        <v>0</v>
      </c>
      <c r="AY6" s="48">
        <f t="shared" si="5"/>
        <v>0</v>
      </c>
      <c r="AZ6" s="48">
        <f t="shared" si="5"/>
        <v>1</v>
      </c>
      <c r="BA6" s="48">
        <f t="shared" si="5"/>
        <v>25190</v>
      </c>
      <c r="BB6" s="48">
        <f t="shared" si="5"/>
        <v>20404</v>
      </c>
      <c r="BC6" s="48">
        <f t="shared" si="5"/>
        <v>1063</v>
      </c>
      <c r="BD6" s="48">
        <f t="shared" si="5"/>
        <v>2698</v>
      </c>
      <c r="BE6" s="48">
        <f t="shared" si="5"/>
        <v>245</v>
      </c>
      <c r="BF6" s="48">
        <f t="shared" si="5"/>
        <v>297</v>
      </c>
      <c r="BG6" s="48">
        <f t="shared" si="5"/>
        <v>47</v>
      </c>
      <c r="BH6" s="48">
        <f t="shared" si="5"/>
        <v>436</v>
      </c>
    </row>
    <row r="7" spans="1:60" s="19" customFormat="1" ht="36" customHeight="1">
      <c r="A7" s="18" t="s">
        <v>8</v>
      </c>
      <c r="B7" s="48">
        <f aca="true" t="shared" si="6" ref="B7:B12">SUM(C7+K7+T7+AB7+AJ7+AS7+BA7)</f>
        <v>15523</v>
      </c>
      <c r="C7" s="48">
        <f aca="true" t="shared" si="7" ref="C7:C12">SUM(D7:J7)</f>
        <v>35</v>
      </c>
      <c r="D7" s="48">
        <v>27</v>
      </c>
      <c r="E7" s="48">
        <v>0</v>
      </c>
      <c r="F7" s="48">
        <v>8</v>
      </c>
      <c r="G7" s="48">
        <v>0</v>
      </c>
      <c r="H7" s="48">
        <v>0</v>
      </c>
      <c r="I7" s="48">
        <v>0</v>
      </c>
      <c r="J7" s="48">
        <v>0</v>
      </c>
      <c r="K7" s="48">
        <f aca="true" t="shared" si="8" ref="K7:K12">SUM(L7:R7)</f>
        <v>111</v>
      </c>
      <c r="L7" s="48">
        <v>111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8</v>
      </c>
      <c r="T7" s="48">
        <f aca="true" t="shared" si="9" ref="T7:T12">SUM(U7:AA7)</f>
        <v>1918</v>
      </c>
      <c r="U7" s="48">
        <v>1580</v>
      </c>
      <c r="V7" s="48">
        <v>41</v>
      </c>
      <c r="W7" s="48">
        <v>102</v>
      </c>
      <c r="X7" s="48">
        <v>6</v>
      </c>
      <c r="Y7" s="48">
        <v>9</v>
      </c>
      <c r="Z7" s="48">
        <v>106</v>
      </c>
      <c r="AA7" s="48">
        <v>74</v>
      </c>
      <c r="AB7" s="48">
        <f aca="true" t="shared" si="10" ref="AB7:AB12">SUM(AC7:AI7)</f>
        <v>1502</v>
      </c>
      <c r="AC7" s="48">
        <v>1454</v>
      </c>
      <c r="AD7" s="48">
        <v>0</v>
      </c>
      <c r="AE7" s="48">
        <v>48</v>
      </c>
      <c r="AF7" s="48">
        <v>0</v>
      </c>
      <c r="AG7" s="48">
        <v>0</v>
      </c>
      <c r="AH7" s="48">
        <v>0</v>
      </c>
      <c r="AI7" s="48">
        <v>0</v>
      </c>
      <c r="AJ7" s="48">
        <f aca="true" t="shared" si="11" ref="AJ7:AJ12">SUM(AK7:AM7,AO7:AR7)</f>
        <v>62</v>
      </c>
      <c r="AK7" s="48">
        <v>52</v>
      </c>
      <c r="AL7" s="48">
        <v>0</v>
      </c>
      <c r="AM7" s="48">
        <v>10</v>
      </c>
      <c r="AN7" s="18" t="s">
        <v>8</v>
      </c>
      <c r="AO7" s="48">
        <v>0</v>
      </c>
      <c r="AP7" s="48">
        <v>0</v>
      </c>
      <c r="AQ7" s="48">
        <v>0</v>
      </c>
      <c r="AR7" s="48">
        <v>0</v>
      </c>
      <c r="AS7" s="48">
        <f aca="true" t="shared" si="12" ref="AS7:AS12">SUM(AT7:AZ7)</f>
        <v>48</v>
      </c>
      <c r="AT7" s="48">
        <v>45</v>
      </c>
      <c r="AU7" s="48">
        <v>1</v>
      </c>
      <c r="AV7" s="48">
        <v>2</v>
      </c>
      <c r="AW7" s="48">
        <v>0</v>
      </c>
      <c r="AX7" s="48">
        <v>0</v>
      </c>
      <c r="AY7" s="48">
        <v>0</v>
      </c>
      <c r="AZ7" s="48">
        <v>0</v>
      </c>
      <c r="BA7" s="48">
        <f aca="true" t="shared" si="13" ref="BA7:BA12">SUM(BB7:BH7)</f>
        <v>11847</v>
      </c>
      <c r="BB7" s="48">
        <v>9887</v>
      </c>
      <c r="BC7" s="48">
        <v>88</v>
      </c>
      <c r="BD7" s="48">
        <v>1769</v>
      </c>
      <c r="BE7" s="48">
        <v>7</v>
      </c>
      <c r="BF7" s="48">
        <v>6</v>
      </c>
      <c r="BG7" s="48">
        <v>11</v>
      </c>
      <c r="BH7" s="48">
        <v>79</v>
      </c>
    </row>
    <row r="8" spans="1:60" s="19" customFormat="1" ht="24" customHeight="1">
      <c r="A8" s="18" t="s">
        <v>9</v>
      </c>
      <c r="B8" s="48">
        <f t="shared" si="6"/>
        <v>5575</v>
      </c>
      <c r="C8" s="48">
        <f t="shared" si="7"/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f t="shared" si="8"/>
        <v>215</v>
      </c>
      <c r="L8" s="48">
        <v>113</v>
      </c>
      <c r="M8" s="48">
        <v>65</v>
      </c>
      <c r="N8" s="48">
        <v>37</v>
      </c>
      <c r="O8" s="48">
        <v>0</v>
      </c>
      <c r="P8" s="48">
        <v>0</v>
      </c>
      <c r="Q8" s="48">
        <v>0</v>
      </c>
      <c r="R8" s="48">
        <v>0</v>
      </c>
      <c r="S8" s="18" t="s">
        <v>9</v>
      </c>
      <c r="T8" s="48">
        <f t="shared" si="9"/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f t="shared" si="10"/>
        <v>182</v>
      </c>
      <c r="AC8" s="48">
        <v>132</v>
      </c>
      <c r="AD8" s="48">
        <v>22</v>
      </c>
      <c r="AE8" s="48">
        <v>28</v>
      </c>
      <c r="AF8" s="48">
        <v>0</v>
      </c>
      <c r="AG8" s="48">
        <v>0</v>
      </c>
      <c r="AH8" s="48">
        <v>0</v>
      </c>
      <c r="AI8" s="48">
        <v>0</v>
      </c>
      <c r="AJ8" s="48">
        <f t="shared" si="11"/>
        <v>63</v>
      </c>
      <c r="AK8" s="48">
        <v>58</v>
      </c>
      <c r="AL8" s="48">
        <v>2</v>
      </c>
      <c r="AM8" s="48">
        <v>3</v>
      </c>
      <c r="AN8" s="18" t="s">
        <v>9</v>
      </c>
      <c r="AO8" s="48">
        <v>0</v>
      </c>
      <c r="AP8" s="48">
        <v>0</v>
      </c>
      <c r="AQ8" s="48">
        <v>0</v>
      </c>
      <c r="AR8" s="48">
        <v>0</v>
      </c>
      <c r="AS8" s="48">
        <f t="shared" si="12"/>
        <v>104</v>
      </c>
      <c r="AT8" s="48">
        <v>80</v>
      </c>
      <c r="AU8" s="48">
        <v>8</v>
      </c>
      <c r="AV8" s="48">
        <v>16</v>
      </c>
      <c r="AW8" s="48">
        <v>0</v>
      </c>
      <c r="AX8" s="48">
        <v>0</v>
      </c>
      <c r="AY8" s="48">
        <v>0</v>
      </c>
      <c r="AZ8" s="48">
        <v>0</v>
      </c>
      <c r="BA8" s="48">
        <f t="shared" si="13"/>
        <v>5011</v>
      </c>
      <c r="BB8" s="48">
        <v>3871</v>
      </c>
      <c r="BC8" s="48">
        <v>535</v>
      </c>
      <c r="BD8" s="48">
        <v>604</v>
      </c>
      <c r="BE8" s="48">
        <v>1</v>
      </c>
      <c r="BF8" s="48">
        <v>0</v>
      </c>
      <c r="BG8" s="48">
        <v>0</v>
      </c>
      <c r="BH8" s="48">
        <v>0</v>
      </c>
    </row>
    <row r="9" spans="1:60" s="19" customFormat="1" ht="24" customHeight="1">
      <c r="A9" s="18" t="s">
        <v>10</v>
      </c>
      <c r="B9" s="48">
        <f t="shared" si="6"/>
        <v>8</v>
      </c>
      <c r="C9" s="48">
        <f t="shared" si="7"/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 t="shared" si="8"/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 t="s">
        <v>10</v>
      </c>
      <c r="T9" s="48">
        <f t="shared" si="9"/>
        <v>8</v>
      </c>
      <c r="U9" s="48">
        <v>4</v>
      </c>
      <c r="V9" s="48">
        <v>4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si="10"/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f t="shared" si="11"/>
        <v>0</v>
      </c>
      <c r="AK9" s="48">
        <v>0</v>
      </c>
      <c r="AL9" s="48">
        <v>0</v>
      </c>
      <c r="AM9" s="48">
        <v>0</v>
      </c>
      <c r="AN9" s="18" t="s">
        <v>10</v>
      </c>
      <c r="AO9" s="48">
        <v>0</v>
      </c>
      <c r="AP9" s="48">
        <v>0</v>
      </c>
      <c r="AQ9" s="48">
        <v>0</v>
      </c>
      <c r="AR9" s="48">
        <v>0</v>
      </c>
      <c r="AS9" s="48">
        <f t="shared" si="12"/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f t="shared" si="13"/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</row>
    <row r="10" spans="1:60" s="19" customFormat="1" ht="24" customHeight="1">
      <c r="A10" s="18" t="s">
        <v>277</v>
      </c>
      <c r="B10" s="48">
        <f t="shared" si="6"/>
        <v>8652</v>
      </c>
      <c r="C10" s="48">
        <f t="shared" si="7"/>
        <v>4</v>
      </c>
      <c r="D10" s="48">
        <v>4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 t="shared" si="8"/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277</v>
      </c>
      <c r="T10" s="48">
        <f t="shared" si="9"/>
        <v>784</v>
      </c>
      <c r="U10" s="48">
        <v>560</v>
      </c>
      <c r="V10" s="48">
        <v>40</v>
      </c>
      <c r="W10" s="48">
        <v>15</v>
      </c>
      <c r="X10" s="48">
        <v>10</v>
      </c>
      <c r="Y10" s="48">
        <v>28</v>
      </c>
      <c r="Z10" s="48">
        <v>93</v>
      </c>
      <c r="AA10" s="48">
        <v>38</v>
      </c>
      <c r="AB10" s="48">
        <f t="shared" si="10"/>
        <v>34</v>
      </c>
      <c r="AC10" s="48">
        <v>33</v>
      </c>
      <c r="AD10" s="48">
        <v>0</v>
      </c>
      <c r="AE10" s="48">
        <v>1</v>
      </c>
      <c r="AF10" s="48">
        <v>0</v>
      </c>
      <c r="AG10" s="48">
        <v>0</v>
      </c>
      <c r="AH10" s="48">
        <v>0</v>
      </c>
      <c r="AI10" s="48">
        <v>0</v>
      </c>
      <c r="AJ10" s="48">
        <f t="shared" si="11"/>
        <v>36</v>
      </c>
      <c r="AK10" s="48">
        <v>34</v>
      </c>
      <c r="AL10" s="48">
        <v>1</v>
      </c>
      <c r="AM10" s="48">
        <v>0</v>
      </c>
      <c r="AN10" s="18" t="s">
        <v>277</v>
      </c>
      <c r="AO10" s="48">
        <v>0</v>
      </c>
      <c r="AP10" s="48">
        <v>1</v>
      </c>
      <c r="AQ10" s="48">
        <v>0</v>
      </c>
      <c r="AR10" s="48">
        <v>0</v>
      </c>
      <c r="AS10" s="48">
        <f t="shared" si="12"/>
        <v>21</v>
      </c>
      <c r="AT10" s="48">
        <v>20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1</v>
      </c>
      <c r="BA10" s="48">
        <f t="shared" si="13"/>
        <v>7773</v>
      </c>
      <c r="BB10" s="48">
        <v>6404</v>
      </c>
      <c r="BC10" s="48">
        <v>214</v>
      </c>
      <c r="BD10" s="48">
        <v>234</v>
      </c>
      <c r="BE10" s="48">
        <v>237</v>
      </c>
      <c r="BF10" s="48">
        <v>291</v>
      </c>
      <c r="BG10" s="48">
        <v>36</v>
      </c>
      <c r="BH10" s="48">
        <v>357</v>
      </c>
    </row>
    <row r="11" spans="1:60" s="19" customFormat="1" ht="24" customHeight="1">
      <c r="A11" s="18" t="s">
        <v>278</v>
      </c>
      <c r="B11" s="48">
        <f t="shared" si="6"/>
        <v>10</v>
      </c>
      <c r="C11" s="48">
        <f t="shared" si="7"/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f t="shared" si="8"/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18" t="s">
        <v>278</v>
      </c>
      <c r="T11" s="48">
        <f t="shared" si="9"/>
        <v>8</v>
      </c>
      <c r="U11" s="48">
        <v>0</v>
      </c>
      <c r="V11" s="48">
        <v>8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f t="shared" si="10"/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f t="shared" si="11"/>
        <v>0</v>
      </c>
      <c r="AK11" s="48">
        <v>0</v>
      </c>
      <c r="AL11" s="48">
        <v>0</v>
      </c>
      <c r="AM11" s="48">
        <v>0</v>
      </c>
      <c r="AN11" s="18" t="s">
        <v>278</v>
      </c>
      <c r="AO11" s="48">
        <v>0</v>
      </c>
      <c r="AP11" s="48">
        <v>0</v>
      </c>
      <c r="AQ11" s="48">
        <v>0</v>
      </c>
      <c r="AR11" s="48">
        <v>0</v>
      </c>
      <c r="AS11" s="48">
        <f t="shared" si="12"/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f t="shared" si="13"/>
        <v>2</v>
      </c>
      <c r="BB11" s="48">
        <v>0</v>
      </c>
      <c r="BC11" s="48">
        <v>2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</row>
    <row r="12" spans="1:60" s="19" customFormat="1" ht="24" customHeight="1">
      <c r="A12" s="18" t="s">
        <v>279</v>
      </c>
      <c r="B12" s="48">
        <f t="shared" si="6"/>
        <v>591</v>
      </c>
      <c r="C12" s="48">
        <f t="shared" si="7"/>
        <v>1</v>
      </c>
      <c r="D12" s="48">
        <v>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f t="shared" si="8"/>
        <v>9</v>
      </c>
      <c r="L12" s="48">
        <v>3</v>
      </c>
      <c r="M12" s="48">
        <v>2</v>
      </c>
      <c r="N12" s="48">
        <v>4</v>
      </c>
      <c r="O12" s="48">
        <v>0</v>
      </c>
      <c r="P12" s="48">
        <v>0</v>
      </c>
      <c r="Q12" s="48">
        <v>0</v>
      </c>
      <c r="R12" s="48">
        <v>0</v>
      </c>
      <c r="S12" s="18" t="s">
        <v>279</v>
      </c>
      <c r="T12" s="48">
        <f t="shared" si="9"/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f t="shared" si="10"/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f t="shared" si="11"/>
        <v>10</v>
      </c>
      <c r="AK12" s="48">
        <v>4</v>
      </c>
      <c r="AL12" s="48">
        <v>4</v>
      </c>
      <c r="AM12" s="48">
        <v>2</v>
      </c>
      <c r="AN12" s="18" t="s">
        <v>279</v>
      </c>
      <c r="AO12" s="48">
        <v>0</v>
      </c>
      <c r="AP12" s="48">
        <v>0</v>
      </c>
      <c r="AQ12" s="48">
        <v>0</v>
      </c>
      <c r="AR12" s="48">
        <v>0</v>
      </c>
      <c r="AS12" s="48">
        <f t="shared" si="12"/>
        <v>14</v>
      </c>
      <c r="AT12" s="48">
        <v>6</v>
      </c>
      <c r="AU12" s="48">
        <v>4</v>
      </c>
      <c r="AV12" s="48">
        <v>4</v>
      </c>
      <c r="AW12" s="48">
        <v>0</v>
      </c>
      <c r="AX12" s="48">
        <v>0</v>
      </c>
      <c r="AY12" s="48">
        <v>0</v>
      </c>
      <c r="AZ12" s="48">
        <v>0</v>
      </c>
      <c r="BA12" s="48">
        <f t="shared" si="13"/>
        <v>557</v>
      </c>
      <c r="BB12" s="48">
        <v>242</v>
      </c>
      <c r="BC12" s="48">
        <v>224</v>
      </c>
      <c r="BD12" s="48">
        <v>91</v>
      </c>
      <c r="BE12" s="48">
        <v>0</v>
      </c>
      <c r="BF12" s="48">
        <v>0</v>
      </c>
      <c r="BG12" s="48">
        <v>0</v>
      </c>
      <c r="BH12" s="48">
        <v>0</v>
      </c>
    </row>
    <row r="13" spans="1:61" s="19" customFormat="1" ht="48" customHeight="1">
      <c r="A13" s="18" t="s">
        <v>280</v>
      </c>
      <c r="B13" s="48">
        <f>SUM(B15:B20)</f>
        <v>2607</v>
      </c>
      <c r="C13" s="48">
        <f aca="true" t="shared" si="14" ref="C13:BH13">SUM(C15:C20)</f>
        <v>11</v>
      </c>
      <c r="D13" s="48">
        <f t="shared" si="14"/>
        <v>11</v>
      </c>
      <c r="E13" s="48">
        <f t="shared" si="14"/>
        <v>0</v>
      </c>
      <c r="F13" s="48">
        <f t="shared" si="14"/>
        <v>0</v>
      </c>
      <c r="G13" s="48">
        <f>SUM(G15:G20)</f>
        <v>0</v>
      </c>
      <c r="H13" s="48">
        <f>SUM(H15:H20)</f>
        <v>0</v>
      </c>
      <c r="I13" s="48">
        <f>SUM(I15:I20)</f>
        <v>0</v>
      </c>
      <c r="J13" s="48">
        <f t="shared" si="14"/>
        <v>0</v>
      </c>
      <c r="K13" s="48">
        <f>SUM(K15:K20)</f>
        <v>141</v>
      </c>
      <c r="L13" s="48">
        <f t="shared" si="14"/>
        <v>92</v>
      </c>
      <c r="M13" s="48">
        <f t="shared" si="14"/>
        <v>37</v>
      </c>
      <c r="N13" s="48">
        <f t="shared" si="14"/>
        <v>12</v>
      </c>
      <c r="O13" s="48">
        <f t="shared" si="14"/>
        <v>0</v>
      </c>
      <c r="P13" s="48">
        <f t="shared" si="14"/>
        <v>0</v>
      </c>
      <c r="Q13" s="48">
        <f t="shared" si="14"/>
        <v>0</v>
      </c>
      <c r="R13" s="48">
        <f t="shared" si="14"/>
        <v>0</v>
      </c>
      <c r="S13" s="18" t="s">
        <v>280</v>
      </c>
      <c r="T13" s="48">
        <f>SUM(T15:T20)</f>
        <v>802</v>
      </c>
      <c r="U13" s="48">
        <f t="shared" si="14"/>
        <v>665</v>
      </c>
      <c r="V13" s="48">
        <f t="shared" si="14"/>
        <v>70</v>
      </c>
      <c r="W13" s="48">
        <f t="shared" si="14"/>
        <v>22</v>
      </c>
      <c r="X13" s="48">
        <f t="shared" si="14"/>
        <v>0</v>
      </c>
      <c r="Y13" s="48">
        <f t="shared" si="14"/>
        <v>28</v>
      </c>
      <c r="Z13" s="48">
        <f t="shared" si="14"/>
        <v>2</v>
      </c>
      <c r="AA13" s="48">
        <f t="shared" si="14"/>
        <v>15</v>
      </c>
      <c r="AB13" s="48">
        <f>SUM(AB15:AB20)</f>
        <v>359</v>
      </c>
      <c r="AC13" s="48">
        <f t="shared" si="14"/>
        <v>344</v>
      </c>
      <c r="AD13" s="48">
        <f t="shared" si="14"/>
        <v>7</v>
      </c>
      <c r="AE13" s="48">
        <f t="shared" si="14"/>
        <v>8</v>
      </c>
      <c r="AF13" s="48">
        <f t="shared" si="14"/>
        <v>0</v>
      </c>
      <c r="AG13" s="48">
        <f t="shared" si="14"/>
        <v>0</v>
      </c>
      <c r="AH13" s="48">
        <f t="shared" si="14"/>
        <v>0</v>
      </c>
      <c r="AI13" s="48">
        <f t="shared" si="14"/>
        <v>0</v>
      </c>
      <c r="AJ13" s="48">
        <f>SUM(AJ15:AJ20)</f>
        <v>38</v>
      </c>
      <c r="AK13" s="48">
        <f>SUM(AK15:AK20)</f>
        <v>30</v>
      </c>
      <c r="AL13" s="48">
        <f>SUM(AL15:AL20)</f>
        <v>3</v>
      </c>
      <c r="AM13" s="48">
        <f>SUM(AM15:AM20)</f>
        <v>5</v>
      </c>
      <c r="AN13" s="18" t="s">
        <v>280</v>
      </c>
      <c r="AO13" s="48">
        <f>SUM(AO15:AO20)</f>
        <v>0</v>
      </c>
      <c r="AP13" s="48">
        <f>SUM(AP15:AP20)</f>
        <v>0</v>
      </c>
      <c r="AQ13" s="48">
        <f>SUM(AQ15:AQ20)</f>
        <v>0</v>
      </c>
      <c r="AR13" s="48">
        <f>SUM(AR15:AR20)</f>
        <v>0</v>
      </c>
      <c r="AS13" s="48">
        <f>SUM(AS15:AS20)</f>
        <v>9</v>
      </c>
      <c r="AT13" s="48">
        <f t="shared" si="14"/>
        <v>3</v>
      </c>
      <c r="AU13" s="48">
        <f t="shared" si="14"/>
        <v>1</v>
      </c>
      <c r="AV13" s="48">
        <f t="shared" si="14"/>
        <v>5</v>
      </c>
      <c r="AW13" s="48">
        <f t="shared" si="14"/>
        <v>0</v>
      </c>
      <c r="AX13" s="48">
        <f t="shared" si="14"/>
        <v>0</v>
      </c>
      <c r="AY13" s="48">
        <f t="shared" si="14"/>
        <v>0</v>
      </c>
      <c r="AZ13" s="48">
        <f t="shared" si="14"/>
        <v>0</v>
      </c>
      <c r="BA13" s="48">
        <f>SUM(BA15:BA20)</f>
        <v>1247</v>
      </c>
      <c r="BB13" s="48">
        <f t="shared" si="14"/>
        <v>1035</v>
      </c>
      <c r="BC13" s="48">
        <f t="shared" si="14"/>
        <v>78</v>
      </c>
      <c r="BD13" s="48">
        <f t="shared" si="14"/>
        <v>104</v>
      </c>
      <c r="BE13" s="48">
        <f t="shared" si="14"/>
        <v>5</v>
      </c>
      <c r="BF13" s="48">
        <f t="shared" si="14"/>
        <v>7</v>
      </c>
      <c r="BG13" s="48">
        <f t="shared" si="14"/>
        <v>4</v>
      </c>
      <c r="BH13" s="48">
        <f t="shared" si="14"/>
        <v>14</v>
      </c>
      <c r="BI13" s="20"/>
    </row>
    <row r="14" spans="1:60" s="19" customFormat="1" ht="36" customHeight="1">
      <c r="A14" s="18" t="s">
        <v>281</v>
      </c>
      <c r="B14" s="21">
        <f aca="true" t="shared" si="15" ref="B14:AI14">IF(B6=0,0,B13/B6*100)</f>
        <v>8.587239368885669</v>
      </c>
      <c r="C14" s="21">
        <f t="shared" si="15"/>
        <v>27.500000000000004</v>
      </c>
      <c r="D14" s="21">
        <f t="shared" si="15"/>
        <v>34.375</v>
      </c>
      <c r="E14" s="21">
        <f t="shared" si="15"/>
        <v>0</v>
      </c>
      <c r="F14" s="21">
        <f t="shared" si="15"/>
        <v>0</v>
      </c>
      <c r="G14" s="21">
        <f t="shared" si="15"/>
        <v>0</v>
      </c>
      <c r="H14" s="21">
        <f t="shared" si="15"/>
        <v>0</v>
      </c>
      <c r="I14" s="21">
        <f t="shared" si="15"/>
        <v>0</v>
      </c>
      <c r="J14" s="21">
        <f t="shared" si="15"/>
        <v>0</v>
      </c>
      <c r="K14" s="21">
        <f t="shared" si="15"/>
        <v>42.08955223880597</v>
      </c>
      <c r="L14" s="21">
        <f t="shared" si="15"/>
        <v>40.52863436123348</v>
      </c>
      <c r="M14" s="21">
        <f t="shared" si="15"/>
        <v>55.223880597014926</v>
      </c>
      <c r="N14" s="21">
        <f t="shared" si="15"/>
        <v>29.268292682926827</v>
      </c>
      <c r="O14" s="21">
        <f t="shared" si="15"/>
        <v>0</v>
      </c>
      <c r="P14" s="21">
        <f t="shared" si="15"/>
        <v>0</v>
      </c>
      <c r="Q14" s="21">
        <f t="shared" si="15"/>
        <v>0</v>
      </c>
      <c r="R14" s="21">
        <f t="shared" si="15"/>
        <v>0</v>
      </c>
      <c r="S14" s="18" t="s">
        <v>281</v>
      </c>
      <c r="T14" s="21">
        <f t="shared" si="15"/>
        <v>29.506990434142754</v>
      </c>
      <c r="U14" s="21">
        <f t="shared" si="15"/>
        <v>31.01679104477612</v>
      </c>
      <c r="V14" s="21">
        <f t="shared" si="15"/>
        <v>75.26881720430107</v>
      </c>
      <c r="W14" s="21">
        <f t="shared" si="15"/>
        <v>18.803418803418804</v>
      </c>
      <c r="X14" s="21">
        <f t="shared" si="15"/>
        <v>0</v>
      </c>
      <c r="Y14" s="21">
        <f t="shared" si="15"/>
        <v>75.67567567567568</v>
      </c>
      <c r="Z14" s="21">
        <f t="shared" si="15"/>
        <v>1.0050251256281406</v>
      </c>
      <c r="AA14" s="21">
        <f t="shared" si="15"/>
        <v>13.392857142857142</v>
      </c>
      <c r="AB14" s="21">
        <f t="shared" si="15"/>
        <v>20.89639115250291</v>
      </c>
      <c r="AC14" s="21">
        <f t="shared" si="15"/>
        <v>21.24768375540457</v>
      </c>
      <c r="AD14" s="21">
        <f t="shared" si="15"/>
        <v>31.818181818181817</v>
      </c>
      <c r="AE14" s="21">
        <f t="shared" si="15"/>
        <v>10.38961038961039</v>
      </c>
      <c r="AF14" s="21">
        <f t="shared" si="15"/>
        <v>0</v>
      </c>
      <c r="AG14" s="21">
        <f t="shared" si="15"/>
        <v>0</v>
      </c>
      <c r="AH14" s="21">
        <f t="shared" si="15"/>
        <v>0</v>
      </c>
      <c r="AI14" s="21">
        <f t="shared" si="15"/>
        <v>0</v>
      </c>
      <c r="AJ14" s="21">
        <f>IF(AJ6=0,0,AJ13/AJ6*100)</f>
        <v>22.22222222222222</v>
      </c>
      <c r="AK14" s="21">
        <f>IF(AK6=0,0,AK13/AK6*100)</f>
        <v>20.27027027027027</v>
      </c>
      <c r="AL14" s="21">
        <f>IF(AL6=0,0,AL13/AL6*100)</f>
        <v>42.857142857142854</v>
      </c>
      <c r="AM14" s="21">
        <f>IF(AM6=0,0,AM13/AM6*100)</f>
        <v>33.33333333333333</v>
      </c>
      <c r="AN14" s="18" t="s">
        <v>281</v>
      </c>
      <c r="AO14" s="21">
        <f>IF(AO6=0,0,AO13/AO6*100)</f>
        <v>0</v>
      </c>
      <c r="AP14" s="21">
        <f>IF(AP6=0,0,AP13/AP6*100)</f>
        <v>0</v>
      </c>
      <c r="AQ14" s="21">
        <f>IF(AQ6=0,0,AQ13/AQ6*100)</f>
        <v>0</v>
      </c>
      <c r="AR14" s="21">
        <f>IF(AR6=0,0,AR13/AR6*100)</f>
        <v>0</v>
      </c>
      <c r="AS14" s="21">
        <f>IF(AS6=0,0,AS13/AS6*100)</f>
        <v>4.81283422459893</v>
      </c>
      <c r="AT14" s="21">
        <f aca="true" t="shared" si="16" ref="AT14:BH14">IF(AT6=0,0,AT13/AT6*100)</f>
        <v>1.9867549668874174</v>
      </c>
      <c r="AU14" s="21">
        <f t="shared" si="16"/>
        <v>7.6923076923076925</v>
      </c>
      <c r="AV14" s="21">
        <f t="shared" si="16"/>
        <v>22.727272727272727</v>
      </c>
      <c r="AW14" s="21">
        <f t="shared" si="16"/>
        <v>0</v>
      </c>
      <c r="AX14" s="21">
        <f t="shared" si="16"/>
        <v>0</v>
      </c>
      <c r="AY14" s="21">
        <f t="shared" si="16"/>
        <v>0</v>
      </c>
      <c r="AZ14" s="21">
        <f t="shared" si="16"/>
        <v>0</v>
      </c>
      <c r="BA14" s="21">
        <f t="shared" si="16"/>
        <v>4.950377133783247</v>
      </c>
      <c r="BB14" s="21">
        <f t="shared" si="16"/>
        <v>5.072534797098608</v>
      </c>
      <c r="BC14" s="21">
        <f t="shared" si="16"/>
        <v>7.337723424270931</v>
      </c>
      <c r="BD14" s="21">
        <f t="shared" si="16"/>
        <v>3.85470719051149</v>
      </c>
      <c r="BE14" s="21">
        <f t="shared" si="16"/>
        <v>2.0408163265306123</v>
      </c>
      <c r="BF14" s="21">
        <f t="shared" si="16"/>
        <v>2.356902356902357</v>
      </c>
      <c r="BG14" s="21">
        <f t="shared" si="16"/>
        <v>8.51063829787234</v>
      </c>
      <c r="BH14" s="21">
        <f t="shared" si="16"/>
        <v>3.211009174311927</v>
      </c>
    </row>
    <row r="15" spans="1:60" s="19" customFormat="1" ht="36" customHeight="1">
      <c r="A15" s="18" t="s">
        <v>8</v>
      </c>
      <c r="B15" s="48">
        <f aca="true" t="shared" si="17" ref="B15:B20">SUM(C15+K15+T15+AB15+AJ15+AS15+BA15)</f>
        <v>1367</v>
      </c>
      <c r="C15" s="48">
        <f aca="true" t="shared" si="18" ref="C15:C20">SUM(D15:J15)</f>
        <v>9</v>
      </c>
      <c r="D15" s="48">
        <v>9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 aca="true" t="shared" si="19" ref="K15:K20">SUM(L15:R15)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8</v>
      </c>
      <c r="T15" s="48">
        <f aca="true" t="shared" si="20" ref="T15:T20">SUM(U15:AA15)</f>
        <v>504</v>
      </c>
      <c r="U15" s="48">
        <v>437</v>
      </c>
      <c r="V15" s="48">
        <v>37</v>
      </c>
      <c r="W15" s="48">
        <v>20</v>
      </c>
      <c r="X15" s="48">
        <v>0</v>
      </c>
      <c r="Y15" s="48">
        <v>7</v>
      </c>
      <c r="Z15" s="48">
        <v>0</v>
      </c>
      <c r="AA15" s="48">
        <v>3</v>
      </c>
      <c r="AB15" s="48">
        <f aca="true" t="shared" si="21" ref="AB15:AB20">SUM(AC15:AI15)</f>
        <v>311</v>
      </c>
      <c r="AC15" s="48">
        <v>305</v>
      </c>
      <c r="AD15" s="48">
        <v>0</v>
      </c>
      <c r="AE15" s="48">
        <v>6</v>
      </c>
      <c r="AF15" s="48">
        <v>0</v>
      </c>
      <c r="AG15" s="48">
        <v>0</v>
      </c>
      <c r="AH15" s="48">
        <v>0</v>
      </c>
      <c r="AI15" s="48">
        <v>0</v>
      </c>
      <c r="AJ15" s="48">
        <f aca="true" t="shared" si="22" ref="AJ15:AJ20">SUM(AK15:AM15,AO15:AR15)</f>
        <v>27</v>
      </c>
      <c r="AK15" s="48">
        <v>24</v>
      </c>
      <c r="AL15" s="48">
        <v>0</v>
      </c>
      <c r="AM15" s="48">
        <v>3</v>
      </c>
      <c r="AN15" s="18" t="s">
        <v>8</v>
      </c>
      <c r="AO15" s="48">
        <v>0</v>
      </c>
      <c r="AP15" s="48">
        <v>0</v>
      </c>
      <c r="AQ15" s="48">
        <v>0</v>
      </c>
      <c r="AR15" s="48">
        <v>0</v>
      </c>
      <c r="AS15" s="48">
        <f aca="true" t="shared" si="23" ref="AS15:AS20">SUM(AT15:AZ15)</f>
        <v>3</v>
      </c>
      <c r="AT15" s="48">
        <v>1</v>
      </c>
      <c r="AU15" s="48">
        <v>0</v>
      </c>
      <c r="AV15" s="48">
        <v>2</v>
      </c>
      <c r="AW15" s="48">
        <v>0</v>
      </c>
      <c r="AX15" s="48">
        <v>0</v>
      </c>
      <c r="AY15" s="48">
        <v>0</v>
      </c>
      <c r="AZ15" s="48">
        <v>0</v>
      </c>
      <c r="BA15" s="48">
        <f aca="true" t="shared" si="24" ref="BA15:BA20">SUM(BB15:BH15)</f>
        <v>513</v>
      </c>
      <c r="BB15" s="48">
        <v>460</v>
      </c>
      <c r="BC15" s="48">
        <v>3</v>
      </c>
      <c r="BD15" s="48">
        <v>47</v>
      </c>
      <c r="BE15" s="48">
        <v>0</v>
      </c>
      <c r="BF15" s="48">
        <v>0</v>
      </c>
      <c r="BG15" s="48">
        <v>1</v>
      </c>
      <c r="BH15" s="48">
        <v>2</v>
      </c>
    </row>
    <row r="16" spans="1:60" s="19" customFormat="1" ht="24" customHeight="1">
      <c r="A16" s="18" t="s">
        <v>9</v>
      </c>
      <c r="B16" s="48">
        <f t="shared" si="17"/>
        <v>437</v>
      </c>
      <c r="C16" s="48">
        <f t="shared" si="18"/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 t="shared" si="19"/>
        <v>77</v>
      </c>
      <c r="L16" s="48">
        <v>34</v>
      </c>
      <c r="M16" s="48">
        <v>34</v>
      </c>
      <c r="N16" s="48">
        <v>9</v>
      </c>
      <c r="O16" s="48">
        <v>0</v>
      </c>
      <c r="P16" s="48">
        <v>0</v>
      </c>
      <c r="Q16" s="48">
        <v>0</v>
      </c>
      <c r="R16" s="48">
        <v>0</v>
      </c>
      <c r="S16" s="18" t="s">
        <v>9</v>
      </c>
      <c r="T16" s="48">
        <f t="shared" si="20"/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 t="shared" si="21"/>
        <v>32</v>
      </c>
      <c r="AC16" s="48">
        <v>23</v>
      </c>
      <c r="AD16" s="48">
        <v>7</v>
      </c>
      <c r="AE16" s="48">
        <v>2</v>
      </c>
      <c r="AF16" s="48">
        <v>0</v>
      </c>
      <c r="AG16" s="48">
        <v>0</v>
      </c>
      <c r="AH16" s="48">
        <v>0</v>
      </c>
      <c r="AI16" s="48">
        <v>0</v>
      </c>
      <c r="AJ16" s="48">
        <f t="shared" si="22"/>
        <v>4</v>
      </c>
      <c r="AK16" s="48">
        <v>1</v>
      </c>
      <c r="AL16" s="48">
        <v>1</v>
      </c>
      <c r="AM16" s="48">
        <v>2</v>
      </c>
      <c r="AN16" s="18" t="s">
        <v>9</v>
      </c>
      <c r="AO16" s="48">
        <v>0</v>
      </c>
      <c r="AP16" s="48">
        <v>0</v>
      </c>
      <c r="AQ16" s="48">
        <v>0</v>
      </c>
      <c r="AR16" s="48">
        <v>0</v>
      </c>
      <c r="AS16" s="48">
        <f t="shared" si="23"/>
        <v>4</v>
      </c>
      <c r="AT16" s="48">
        <v>1</v>
      </c>
      <c r="AU16" s="48">
        <v>0</v>
      </c>
      <c r="AV16" s="48">
        <v>3</v>
      </c>
      <c r="AW16" s="48">
        <v>0</v>
      </c>
      <c r="AX16" s="48">
        <v>0</v>
      </c>
      <c r="AY16" s="48">
        <v>0</v>
      </c>
      <c r="AZ16" s="48">
        <v>0</v>
      </c>
      <c r="BA16" s="48">
        <f t="shared" si="24"/>
        <v>320</v>
      </c>
      <c r="BB16" s="48">
        <v>230</v>
      </c>
      <c r="BC16" s="48">
        <v>55</v>
      </c>
      <c r="BD16" s="48">
        <v>34</v>
      </c>
      <c r="BE16" s="48">
        <v>1</v>
      </c>
      <c r="BF16" s="48">
        <v>0</v>
      </c>
      <c r="BG16" s="48">
        <v>0</v>
      </c>
      <c r="BH16" s="48">
        <v>0</v>
      </c>
    </row>
    <row r="17" spans="1:60" s="19" customFormat="1" ht="24" customHeight="1">
      <c r="A17" s="18" t="s">
        <v>10</v>
      </c>
      <c r="B17" s="48">
        <f t="shared" si="17"/>
        <v>3</v>
      </c>
      <c r="C17" s="48">
        <f t="shared" si="18"/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f t="shared" si="19"/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18" t="s">
        <v>10</v>
      </c>
      <c r="T17" s="48">
        <f t="shared" si="20"/>
        <v>3</v>
      </c>
      <c r="U17" s="48">
        <v>0</v>
      </c>
      <c r="V17" s="48">
        <v>3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f t="shared" si="21"/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f t="shared" si="22"/>
        <v>0</v>
      </c>
      <c r="AK17" s="48">
        <v>0</v>
      </c>
      <c r="AL17" s="48">
        <v>0</v>
      </c>
      <c r="AM17" s="48">
        <v>0</v>
      </c>
      <c r="AN17" s="18" t="s">
        <v>10</v>
      </c>
      <c r="AO17" s="48">
        <v>0</v>
      </c>
      <c r="AP17" s="48">
        <v>0</v>
      </c>
      <c r="AQ17" s="48">
        <v>0</v>
      </c>
      <c r="AR17" s="48">
        <v>0</v>
      </c>
      <c r="AS17" s="48">
        <f t="shared" si="23"/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f t="shared" si="24"/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</row>
    <row r="18" spans="1:60" s="19" customFormat="1" ht="24" customHeight="1">
      <c r="A18" s="18" t="s">
        <v>277</v>
      </c>
      <c r="B18" s="48">
        <f t="shared" si="17"/>
        <v>680</v>
      </c>
      <c r="C18" s="48">
        <f t="shared" si="18"/>
        <v>2</v>
      </c>
      <c r="D18" s="48">
        <v>2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f t="shared" si="19"/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18" t="s">
        <v>277</v>
      </c>
      <c r="T18" s="48">
        <f t="shared" si="20"/>
        <v>289</v>
      </c>
      <c r="U18" s="48">
        <v>228</v>
      </c>
      <c r="V18" s="48">
        <v>24</v>
      </c>
      <c r="W18" s="48">
        <v>2</v>
      </c>
      <c r="X18" s="48">
        <v>0</v>
      </c>
      <c r="Y18" s="48">
        <v>21</v>
      </c>
      <c r="Z18" s="48">
        <v>2</v>
      </c>
      <c r="AA18" s="48">
        <v>12</v>
      </c>
      <c r="AB18" s="48">
        <f t="shared" si="21"/>
        <v>16</v>
      </c>
      <c r="AC18" s="48">
        <v>16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f t="shared" si="22"/>
        <v>5</v>
      </c>
      <c r="AK18" s="48">
        <v>5</v>
      </c>
      <c r="AL18" s="48">
        <v>0</v>
      </c>
      <c r="AM18" s="48">
        <v>0</v>
      </c>
      <c r="AN18" s="18" t="s">
        <v>277</v>
      </c>
      <c r="AO18" s="48">
        <v>0</v>
      </c>
      <c r="AP18" s="48">
        <v>0</v>
      </c>
      <c r="AQ18" s="48">
        <v>0</v>
      </c>
      <c r="AR18" s="48">
        <v>0</v>
      </c>
      <c r="AS18" s="48">
        <f t="shared" si="23"/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f t="shared" si="24"/>
        <v>368</v>
      </c>
      <c r="BB18" s="48">
        <v>314</v>
      </c>
      <c r="BC18" s="48">
        <v>8</v>
      </c>
      <c r="BD18" s="48">
        <v>20</v>
      </c>
      <c r="BE18" s="48">
        <v>4</v>
      </c>
      <c r="BF18" s="48">
        <v>7</v>
      </c>
      <c r="BG18" s="48">
        <v>3</v>
      </c>
      <c r="BH18" s="48">
        <v>12</v>
      </c>
    </row>
    <row r="19" spans="1:60" s="19" customFormat="1" ht="24" customHeight="1">
      <c r="A19" s="18" t="s">
        <v>278</v>
      </c>
      <c r="B19" s="48">
        <f t="shared" si="17"/>
        <v>6</v>
      </c>
      <c r="C19" s="48">
        <f t="shared" si="18"/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19"/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18" t="s">
        <v>278</v>
      </c>
      <c r="T19" s="48">
        <f t="shared" si="20"/>
        <v>6</v>
      </c>
      <c r="U19" s="48">
        <v>0</v>
      </c>
      <c r="V19" s="48">
        <v>6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f t="shared" si="21"/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f t="shared" si="22"/>
        <v>0</v>
      </c>
      <c r="AK19" s="48">
        <v>0</v>
      </c>
      <c r="AL19" s="48">
        <v>0</v>
      </c>
      <c r="AM19" s="48">
        <v>0</v>
      </c>
      <c r="AN19" s="18" t="s">
        <v>278</v>
      </c>
      <c r="AO19" s="48">
        <v>0</v>
      </c>
      <c r="AP19" s="48">
        <v>0</v>
      </c>
      <c r="AQ19" s="48">
        <v>0</v>
      </c>
      <c r="AR19" s="48">
        <v>0</v>
      </c>
      <c r="AS19" s="48">
        <f t="shared" si="23"/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f t="shared" si="24"/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</row>
    <row r="20" spans="1:60" s="19" customFormat="1" ht="24" customHeight="1" thickBot="1">
      <c r="A20" s="18" t="s">
        <v>279</v>
      </c>
      <c r="B20" s="48">
        <f t="shared" si="17"/>
        <v>114</v>
      </c>
      <c r="C20" s="48">
        <f t="shared" si="18"/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19"/>
        <v>64</v>
      </c>
      <c r="L20" s="48">
        <v>58</v>
      </c>
      <c r="M20" s="48">
        <v>3</v>
      </c>
      <c r="N20" s="48">
        <v>3</v>
      </c>
      <c r="O20" s="48">
        <v>0</v>
      </c>
      <c r="P20" s="48">
        <v>0</v>
      </c>
      <c r="Q20" s="48">
        <v>0</v>
      </c>
      <c r="R20" s="48">
        <v>0</v>
      </c>
      <c r="S20" s="18" t="s">
        <v>279</v>
      </c>
      <c r="T20" s="48">
        <f t="shared" si="20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f t="shared" si="21"/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f t="shared" si="22"/>
        <v>2</v>
      </c>
      <c r="AK20" s="48">
        <v>0</v>
      </c>
      <c r="AL20" s="48">
        <v>2</v>
      </c>
      <c r="AM20" s="48">
        <v>0</v>
      </c>
      <c r="AN20" s="18" t="s">
        <v>279</v>
      </c>
      <c r="AO20" s="48">
        <v>0</v>
      </c>
      <c r="AP20" s="48">
        <v>0</v>
      </c>
      <c r="AQ20" s="48">
        <v>0</v>
      </c>
      <c r="AR20" s="48">
        <v>0</v>
      </c>
      <c r="AS20" s="48">
        <f t="shared" si="23"/>
        <v>2</v>
      </c>
      <c r="AT20" s="48">
        <v>1</v>
      </c>
      <c r="AU20" s="48">
        <v>1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f t="shared" si="24"/>
        <v>46</v>
      </c>
      <c r="BB20" s="48">
        <v>31</v>
      </c>
      <c r="BC20" s="48">
        <v>12</v>
      </c>
      <c r="BD20" s="48">
        <v>3</v>
      </c>
      <c r="BE20" s="48">
        <v>0</v>
      </c>
      <c r="BF20" s="48">
        <v>0</v>
      </c>
      <c r="BG20" s="48">
        <v>0</v>
      </c>
      <c r="BH20" s="48">
        <v>0</v>
      </c>
    </row>
    <row r="21" spans="1:60" s="19" customFormat="1" ht="12" customHeight="1">
      <c r="A21" s="92" t="s">
        <v>324</v>
      </c>
      <c r="B21" s="92"/>
      <c r="C21" s="92"/>
      <c r="D21" s="92"/>
      <c r="E21" s="92"/>
      <c r="F21" s="92"/>
      <c r="G21" s="92"/>
      <c r="H21" s="9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="19" customFormat="1" ht="91.5" customHeight="1">
      <c r="A22" s="23"/>
    </row>
    <row r="23" spans="1:60" s="19" customFormat="1" ht="11.25" customHeight="1">
      <c r="A23" s="85" t="s">
        <v>11</v>
      </c>
      <c r="B23" s="85"/>
      <c r="C23" s="85"/>
      <c r="D23" s="85"/>
      <c r="E23" s="85"/>
      <c r="F23" s="85"/>
      <c r="G23" s="85"/>
      <c r="H23" s="85"/>
      <c r="I23" s="85" t="s">
        <v>282</v>
      </c>
      <c r="J23" s="85"/>
      <c r="K23" s="85"/>
      <c r="L23" s="85"/>
      <c r="M23" s="85"/>
      <c r="N23" s="85"/>
      <c r="O23" s="85"/>
      <c r="P23" s="85"/>
      <c r="Q23" s="85"/>
      <c r="R23" s="85"/>
      <c r="S23" s="85" t="s">
        <v>283</v>
      </c>
      <c r="T23" s="85"/>
      <c r="U23" s="85"/>
      <c r="V23" s="85"/>
      <c r="W23" s="85"/>
      <c r="X23" s="85"/>
      <c r="Y23" s="85"/>
      <c r="Z23" s="85"/>
      <c r="AA23" s="85"/>
      <c r="AB23" s="90" t="s">
        <v>284</v>
      </c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85" t="s">
        <v>285</v>
      </c>
      <c r="AO23" s="85"/>
      <c r="AP23" s="85"/>
      <c r="AQ23" s="85"/>
      <c r="AR23" s="85"/>
      <c r="AS23" s="85"/>
      <c r="AT23" s="85"/>
      <c r="AU23" s="85"/>
      <c r="AV23" s="85"/>
      <c r="AW23" s="85" t="s">
        <v>286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</row>
  </sheetData>
  <mergeCells count="25">
    <mergeCell ref="S23:AA23"/>
    <mergeCell ref="AO3:AR3"/>
    <mergeCell ref="BA3:BH3"/>
    <mergeCell ref="AS3:AZ3"/>
    <mergeCell ref="AN3:AN4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</mergeCells>
  <dataValidations count="1">
    <dataValidation type="whole" allowBlank="1" showInputMessage="1" showErrorMessage="1" errorTitle="嘿嘿！你粉混喔" error="數字必須素整數而且不得小於 0 也應該不會大於 50000000 吧" sqref="AK15:AM20 AP7:AR12 BB7:BH12 AT7:AZ12 U7:AA12 D15:J20 L7:R12 U15:AA20 AT15:AZ20 D7:J12 L15:R20 AK7:AM12 AP15:AR20 AC15:AI20 AC7:AI12 BB15:BH20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10.25390625" style="46" customWidth="1"/>
    <col min="3" max="3" width="9.875" style="46" customWidth="1"/>
    <col min="4" max="5" width="9.50390625" style="46" customWidth="1"/>
    <col min="6" max="6" width="9.375" style="46" customWidth="1"/>
    <col min="7" max="7" width="9.75390625" style="46" customWidth="1"/>
    <col min="8" max="8" width="11.625" style="46" customWidth="1"/>
    <col min="9" max="9" width="11.25390625" style="46" customWidth="1"/>
    <col min="10" max="10" width="11.50390625" style="46" customWidth="1"/>
    <col min="11" max="11" width="11.625" style="46" customWidth="1"/>
    <col min="12" max="12" width="11.875" style="46" customWidth="1"/>
    <col min="13" max="13" width="11.375" style="46" customWidth="1"/>
    <col min="14" max="14" width="11.50390625" style="46" customWidth="1"/>
    <col min="15" max="15" width="22.625" style="46" customWidth="1"/>
    <col min="16" max="16" width="8.625" style="46" customWidth="1"/>
    <col min="17" max="17" width="8.50390625" style="46" customWidth="1"/>
    <col min="18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7" t="s">
        <v>12</v>
      </c>
      <c r="B1" s="87"/>
      <c r="C1" s="87"/>
      <c r="D1" s="87"/>
      <c r="E1" s="87"/>
      <c r="F1" s="87"/>
      <c r="G1" s="87"/>
      <c r="H1" s="86" t="s">
        <v>13</v>
      </c>
      <c r="I1" s="86"/>
      <c r="J1" s="86"/>
      <c r="K1" s="86"/>
      <c r="L1" s="86"/>
      <c r="M1" s="86"/>
      <c r="N1" s="86"/>
      <c r="O1" s="87" t="s">
        <v>14</v>
      </c>
      <c r="P1" s="87"/>
      <c r="Q1" s="87"/>
      <c r="R1" s="87"/>
      <c r="S1" s="87"/>
      <c r="T1" s="87"/>
      <c r="U1" s="87"/>
      <c r="V1" s="87"/>
      <c r="W1" s="86" t="s">
        <v>15</v>
      </c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s="29" customFormat="1" ht="12.75" customHeight="1" thickBot="1">
      <c r="A2" s="70" t="s">
        <v>16</v>
      </c>
      <c r="B2" s="70"/>
      <c r="C2" s="70"/>
      <c r="D2" s="70"/>
      <c r="E2" s="70"/>
      <c r="F2" s="70"/>
      <c r="G2" s="70"/>
      <c r="H2" s="71" t="s">
        <v>351</v>
      </c>
      <c r="I2" s="71"/>
      <c r="J2" s="71"/>
      <c r="K2" s="71"/>
      <c r="L2" s="71"/>
      <c r="M2" s="71"/>
      <c r="N2" s="27" t="s">
        <v>17</v>
      </c>
      <c r="O2" s="72" t="s">
        <v>16</v>
      </c>
      <c r="P2" s="72"/>
      <c r="Q2" s="72"/>
      <c r="R2" s="72"/>
      <c r="S2" s="72"/>
      <c r="T2" s="72"/>
      <c r="U2" s="72"/>
      <c r="V2" s="72"/>
      <c r="W2" s="73" t="s">
        <v>351</v>
      </c>
      <c r="X2" s="73"/>
      <c r="Y2" s="73"/>
      <c r="Z2" s="73"/>
      <c r="AA2" s="73"/>
      <c r="AB2" s="73"/>
      <c r="AC2" s="73"/>
      <c r="AD2" s="73"/>
      <c r="AE2" s="28"/>
      <c r="AF2" s="28"/>
      <c r="AG2" s="27" t="s">
        <v>17</v>
      </c>
    </row>
    <row r="3" spans="1:33" s="32" customFormat="1" ht="24" customHeight="1">
      <c r="A3" s="74" t="s">
        <v>18</v>
      </c>
      <c r="B3" s="96" t="s">
        <v>19</v>
      </c>
      <c r="C3" s="98" t="s">
        <v>20</v>
      </c>
      <c r="D3" s="99"/>
      <c r="E3" s="99"/>
      <c r="F3" s="99"/>
      <c r="G3" s="99"/>
      <c r="H3" s="100" t="s">
        <v>21</v>
      </c>
      <c r="I3" s="101"/>
      <c r="J3" s="101"/>
      <c r="K3" s="101"/>
      <c r="L3" s="101"/>
      <c r="M3" s="101"/>
      <c r="N3" s="101"/>
      <c r="O3" s="74" t="s">
        <v>18</v>
      </c>
      <c r="P3" s="102" t="s">
        <v>22</v>
      </c>
      <c r="Q3" s="99"/>
      <c r="R3" s="99"/>
      <c r="S3" s="99"/>
      <c r="T3" s="99"/>
      <c r="U3" s="99"/>
      <c r="V3" s="96"/>
      <c r="W3" s="100" t="s">
        <v>23</v>
      </c>
      <c r="X3" s="101"/>
      <c r="Y3" s="101"/>
      <c r="Z3" s="101"/>
      <c r="AA3" s="103"/>
      <c r="AB3" s="104" t="s">
        <v>24</v>
      </c>
      <c r="AC3" s="104" t="s">
        <v>25</v>
      </c>
      <c r="AD3" s="106" t="s">
        <v>26</v>
      </c>
      <c r="AE3" s="106" t="s">
        <v>27</v>
      </c>
      <c r="AF3" s="108" t="s">
        <v>197</v>
      </c>
      <c r="AG3" s="108" t="s">
        <v>28</v>
      </c>
    </row>
    <row r="4" spans="1:33" s="32" customFormat="1" ht="48" customHeight="1" thickBot="1">
      <c r="A4" s="75"/>
      <c r="B4" s="97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75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105"/>
      <c r="AC4" s="105"/>
      <c r="AD4" s="107"/>
      <c r="AE4" s="107"/>
      <c r="AF4" s="109"/>
      <c r="AG4" s="109"/>
    </row>
    <row r="5" spans="1:33" s="38" customFormat="1" ht="24" customHeight="1">
      <c r="A5" s="36" t="s">
        <v>52</v>
      </c>
      <c r="B5" s="64">
        <f aca="true" t="shared" si="0" ref="B5:N5">SUM(B6+B7)</f>
        <v>26437</v>
      </c>
      <c r="C5" s="64">
        <f t="shared" si="0"/>
        <v>21439</v>
      </c>
      <c r="D5" s="64">
        <f t="shared" si="0"/>
        <v>2822</v>
      </c>
      <c r="E5" s="64">
        <f t="shared" si="0"/>
        <v>572</v>
      </c>
      <c r="F5" s="64">
        <f t="shared" si="0"/>
        <v>4584</v>
      </c>
      <c r="G5" s="64">
        <f t="shared" si="0"/>
        <v>787</v>
      </c>
      <c r="H5" s="64">
        <f t="shared" si="0"/>
        <v>514</v>
      </c>
      <c r="I5" s="64">
        <f t="shared" si="0"/>
        <v>1769</v>
      </c>
      <c r="J5" s="64">
        <f t="shared" si="0"/>
        <v>995</v>
      </c>
      <c r="K5" s="64">
        <f t="shared" si="0"/>
        <v>348</v>
      </c>
      <c r="L5" s="64">
        <f t="shared" si="0"/>
        <v>831</v>
      </c>
      <c r="M5" s="64">
        <f t="shared" si="0"/>
        <v>530</v>
      </c>
      <c r="N5" s="64">
        <f t="shared" si="0"/>
        <v>1924</v>
      </c>
      <c r="O5" s="36" t="s">
        <v>53</v>
      </c>
      <c r="P5" s="64">
        <f aca="true" t="shared" si="1" ref="P5:AG5">SUM(P6+P7)</f>
        <v>2450</v>
      </c>
      <c r="Q5" s="64">
        <f t="shared" si="1"/>
        <v>549</v>
      </c>
      <c r="R5" s="64">
        <f t="shared" si="1"/>
        <v>59</v>
      </c>
      <c r="S5" s="64">
        <f t="shared" si="1"/>
        <v>536</v>
      </c>
      <c r="T5" s="64">
        <f t="shared" si="1"/>
        <v>47</v>
      </c>
      <c r="U5" s="64">
        <f t="shared" si="1"/>
        <v>345</v>
      </c>
      <c r="V5" s="64">
        <f t="shared" si="1"/>
        <v>281</v>
      </c>
      <c r="W5" s="64">
        <f t="shared" si="1"/>
        <v>739</v>
      </c>
      <c r="X5" s="64">
        <f t="shared" si="1"/>
        <v>157</v>
      </c>
      <c r="Y5" s="64">
        <f t="shared" si="1"/>
        <v>526</v>
      </c>
      <c r="Z5" s="64">
        <f t="shared" si="1"/>
        <v>56</v>
      </c>
      <c r="AA5" s="64">
        <f t="shared" si="1"/>
        <v>18</v>
      </c>
      <c r="AB5" s="64">
        <f t="shared" si="1"/>
        <v>1141</v>
      </c>
      <c r="AC5" s="64">
        <f t="shared" si="1"/>
        <v>2802</v>
      </c>
      <c r="AD5" s="64">
        <f t="shared" si="1"/>
        <v>250</v>
      </c>
      <c r="AE5" s="64">
        <f t="shared" si="1"/>
        <v>304</v>
      </c>
      <c r="AF5" s="64">
        <f t="shared" si="1"/>
        <v>51</v>
      </c>
      <c r="AG5" s="64">
        <f t="shared" si="1"/>
        <v>450</v>
      </c>
    </row>
    <row r="6" spans="1:33" s="38" customFormat="1" ht="24" customHeight="1">
      <c r="A6" s="39" t="s">
        <v>54</v>
      </c>
      <c r="B6" s="48">
        <f aca="true" t="shared" si="2" ref="B6:AG7">SUM(B12+B15+B18+B21+B24+B27)</f>
        <v>25133</v>
      </c>
      <c r="C6" s="48">
        <f t="shared" si="2"/>
        <v>20359</v>
      </c>
      <c r="D6" s="48">
        <f t="shared" si="2"/>
        <v>2655</v>
      </c>
      <c r="E6" s="48">
        <f t="shared" si="2"/>
        <v>546</v>
      </c>
      <c r="F6" s="48">
        <f t="shared" si="2"/>
        <v>4331</v>
      </c>
      <c r="G6" s="48">
        <f t="shared" si="2"/>
        <v>746</v>
      </c>
      <c r="H6" s="48">
        <f t="shared" si="2"/>
        <v>477</v>
      </c>
      <c r="I6" s="48">
        <f t="shared" si="2"/>
        <v>1686</v>
      </c>
      <c r="J6" s="48">
        <f t="shared" si="2"/>
        <v>949</v>
      </c>
      <c r="K6" s="48">
        <f t="shared" si="2"/>
        <v>331</v>
      </c>
      <c r="L6" s="48">
        <f t="shared" si="2"/>
        <v>800</v>
      </c>
      <c r="M6" s="48">
        <f t="shared" si="2"/>
        <v>512</v>
      </c>
      <c r="N6" s="48">
        <f t="shared" si="2"/>
        <v>1842</v>
      </c>
      <c r="O6" s="39" t="s">
        <v>55</v>
      </c>
      <c r="P6" s="65">
        <f t="shared" si="2"/>
        <v>2360</v>
      </c>
      <c r="Q6" s="65">
        <f t="shared" si="2"/>
        <v>512</v>
      </c>
      <c r="R6" s="65">
        <f t="shared" si="2"/>
        <v>56</v>
      </c>
      <c r="S6" s="65">
        <f t="shared" si="2"/>
        <v>499</v>
      </c>
      <c r="T6" s="65">
        <f t="shared" si="2"/>
        <v>45</v>
      </c>
      <c r="U6" s="65">
        <f t="shared" si="2"/>
        <v>318</v>
      </c>
      <c r="V6" s="65">
        <f t="shared" si="2"/>
        <v>266</v>
      </c>
      <c r="W6" s="65">
        <f t="shared" si="2"/>
        <v>693</v>
      </c>
      <c r="X6" s="65">
        <f>SUM(X12+X15+X18+X21+X24+X27)</f>
        <v>154</v>
      </c>
      <c r="Y6" s="65">
        <f>SUM(Y12+Y15+Y18+Y21+Y24+Y27)</f>
        <v>511</v>
      </c>
      <c r="Z6" s="65">
        <f t="shared" si="2"/>
        <v>53</v>
      </c>
      <c r="AA6" s="65">
        <f t="shared" si="2"/>
        <v>17</v>
      </c>
      <c r="AB6" s="65">
        <f t="shared" si="2"/>
        <v>1054</v>
      </c>
      <c r="AC6" s="65">
        <f t="shared" si="2"/>
        <v>2696</v>
      </c>
      <c r="AD6" s="65">
        <f t="shared" si="2"/>
        <v>246</v>
      </c>
      <c r="AE6" s="65">
        <f t="shared" si="2"/>
        <v>296</v>
      </c>
      <c r="AF6" s="65">
        <f>SUM(AF12+AF15+AF18+AF21+AF24+AF27)</f>
        <v>45</v>
      </c>
      <c r="AG6" s="65">
        <f t="shared" si="2"/>
        <v>437</v>
      </c>
    </row>
    <row r="7" spans="1:35" s="38" customFormat="1" ht="12" customHeight="1">
      <c r="A7" s="40" t="s">
        <v>56</v>
      </c>
      <c r="B7" s="48">
        <f t="shared" si="2"/>
        <v>1304</v>
      </c>
      <c r="C7" s="48">
        <f t="shared" si="2"/>
        <v>1080</v>
      </c>
      <c r="D7" s="48">
        <f t="shared" si="2"/>
        <v>167</v>
      </c>
      <c r="E7" s="48">
        <f t="shared" si="2"/>
        <v>26</v>
      </c>
      <c r="F7" s="48">
        <f t="shared" si="2"/>
        <v>253</v>
      </c>
      <c r="G7" s="48">
        <f t="shared" si="2"/>
        <v>41</v>
      </c>
      <c r="H7" s="48">
        <f t="shared" si="2"/>
        <v>37</v>
      </c>
      <c r="I7" s="48">
        <f t="shared" si="2"/>
        <v>83</v>
      </c>
      <c r="J7" s="48">
        <f t="shared" si="2"/>
        <v>46</v>
      </c>
      <c r="K7" s="48">
        <f t="shared" si="2"/>
        <v>17</v>
      </c>
      <c r="L7" s="48">
        <f t="shared" si="2"/>
        <v>31</v>
      </c>
      <c r="M7" s="48">
        <f t="shared" si="2"/>
        <v>18</v>
      </c>
      <c r="N7" s="48">
        <f t="shared" si="2"/>
        <v>82</v>
      </c>
      <c r="O7" s="39" t="s">
        <v>57</v>
      </c>
      <c r="P7" s="65">
        <f t="shared" si="2"/>
        <v>90</v>
      </c>
      <c r="Q7" s="65">
        <f t="shared" si="2"/>
        <v>37</v>
      </c>
      <c r="R7" s="65">
        <f t="shared" si="2"/>
        <v>3</v>
      </c>
      <c r="S7" s="65">
        <f t="shared" si="2"/>
        <v>37</v>
      </c>
      <c r="T7" s="65">
        <f t="shared" si="2"/>
        <v>2</v>
      </c>
      <c r="U7" s="65">
        <f t="shared" si="2"/>
        <v>27</v>
      </c>
      <c r="V7" s="65">
        <f t="shared" si="2"/>
        <v>15</v>
      </c>
      <c r="W7" s="65">
        <f t="shared" si="2"/>
        <v>46</v>
      </c>
      <c r="X7" s="65">
        <f>SUM(X13+X16+X19+X22+X25+X28)</f>
        <v>3</v>
      </c>
      <c r="Y7" s="65">
        <f>SUM(Y13+Y16+Y19+Y22+Y25+Y28)</f>
        <v>15</v>
      </c>
      <c r="Z7" s="65">
        <f t="shared" si="2"/>
        <v>3</v>
      </c>
      <c r="AA7" s="65">
        <f>SUM(AA13+AA16+AA19+AA22+AA25+AA28)</f>
        <v>1</v>
      </c>
      <c r="AB7" s="65">
        <f t="shared" si="2"/>
        <v>87</v>
      </c>
      <c r="AC7" s="65">
        <f t="shared" si="2"/>
        <v>106</v>
      </c>
      <c r="AD7" s="65">
        <f t="shared" si="2"/>
        <v>4</v>
      </c>
      <c r="AE7" s="65">
        <f t="shared" si="2"/>
        <v>8</v>
      </c>
      <c r="AF7" s="65">
        <f>SUM(AF13+AF16+AF19+AF22+AF25+AF28)</f>
        <v>6</v>
      </c>
      <c r="AG7" s="65">
        <f t="shared" si="2"/>
        <v>13</v>
      </c>
      <c r="AH7" s="37"/>
      <c r="AI7" s="37"/>
    </row>
    <row r="8" spans="1:33" s="38" customFormat="1" ht="24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24" customHeight="1">
      <c r="A9" s="36" t="s">
        <v>60</v>
      </c>
      <c r="B9" s="21">
        <f>IF(B6+B7=0,0,B6/(B6+B7)*100)</f>
        <v>95.06751900745168</v>
      </c>
      <c r="C9" s="21">
        <f>IF(C6+C7=0,0,C6/(C6+C7)*100)</f>
        <v>94.96245160688464</v>
      </c>
      <c r="D9" s="21">
        <f aca="true" t="shared" si="3" ref="D9:N9">IF(D6+D7=0,0,D6/(D6+D7)*100)</f>
        <v>94.08221119773211</v>
      </c>
      <c r="E9" s="21">
        <f t="shared" si="3"/>
        <v>95.45454545454545</v>
      </c>
      <c r="F9" s="21">
        <f t="shared" si="3"/>
        <v>94.48080279232111</v>
      </c>
      <c r="G9" s="21">
        <f t="shared" si="3"/>
        <v>94.79034307496823</v>
      </c>
      <c r="H9" s="21">
        <f t="shared" si="3"/>
        <v>92.80155642023347</v>
      </c>
      <c r="I9" s="21">
        <f t="shared" si="3"/>
        <v>95.30808366308648</v>
      </c>
      <c r="J9" s="21">
        <f t="shared" si="3"/>
        <v>95.37688442211055</v>
      </c>
      <c r="K9" s="21">
        <f t="shared" si="3"/>
        <v>95.11494252873564</v>
      </c>
      <c r="L9" s="21">
        <f t="shared" si="3"/>
        <v>96.26955475330927</v>
      </c>
      <c r="M9" s="21">
        <f t="shared" si="3"/>
        <v>96.60377358490567</v>
      </c>
      <c r="N9" s="21">
        <f t="shared" si="3"/>
        <v>95.73804573804574</v>
      </c>
      <c r="O9" s="36" t="s">
        <v>64</v>
      </c>
      <c r="P9" s="21">
        <f>IF(P6+P7=0,0,P6/(P6+P7)*100)</f>
        <v>96.3265306122449</v>
      </c>
      <c r="Q9" s="21">
        <f>IF(Q6+Q7=0,0,Q6/(Q6+Q7)*100)</f>
        <v>93.26047358834244</v>
      </c>
      <c r="R9" s="21">
        <f aca="true" t="shared" si="4" ref="R9:X9">IF(R6+R7=0,0,R6/(R6+R7)*100)</f>
        <v>94.91525423728814</v>
      </c>
      <c r="S9" s="21">
        <f t="shared" si="4"/>
        <v>93.09701492537313</v>
      </c>
      <c r="T9" s="21">
        <f t="shared" si="4"/>
        <v>95.74468085106383</v>
      </c>
      <c r="U9" s="21">
        <f t="shared" si="4"/>
        <v>92.17391304347827</v>
      </c>
      <c r="V9" s="21">
        <f t="shared" si="4"/>
        <v>94.66192170818505</v>
      </c>
      <c r="W9" s="21">
        <f t="shared" si="4"/>
        <v>93.77537212449256</v>
      </c>
      <c r="X9" s="21">
        <f t="shared" si="4"/>
        <v>98.08917197452229</v>
      </c>
      <c r="Y9" s="21">
        <f aca="true" t="shared" si="5" ref="Y9:AG9">IF(Y6+Y7=0,0,Y6/(Y6+Y7)*100)</f>
        <v>97.14828897338404</v>
      </c>
      <c r="Z9" s="21">
        <f t="shared" si="5"/>
        <v>94.64285714285714</v>
      </c>
      <c r="AA9" s="21">
        <f t="shared" si="5"/>
        <v>94.44444444444444</v>
      </c>
      <c r="AB9" s="21">
        <f t="shared" si="5"/>
        <v>92.37510955302366</v>
      </c>
      <c r="AC9" s="21">
        <f t="shared" si="5"/>
        <v>96.21698786581014</v>
      </c>
      <c r="AD9" s="21">
        <f t="shared" si="5"/>
        <v>98.4</v>
      </c>
      <c r="AE9" s="21">
        <f t="shared" si="5"/>
        <v>97.36842105263158</v>
      </c>
      <c r="AF9" s="21">
        <f t="shared" si="5"/>
        <v>88.23529411764706</v>
      </c>
      <c r="AG9" s="21">
        <f t="shared" si="5"/>
        <v>97.11111111111111</v>
      </c>
    </row>
    <row r="10" spans="1:33" s="38" customFormat="1" ht="12" customHeight="1">
      <c r="A10" s="36" t="s">
        <v>62</v>
      </c>
      <c r="B10" s="21">
        <f>IF(B6+B7=0,0,B7/(B6+B7)*100)</f>
        <v>4.932480992548323</v>
      </c>
      <c r="C10" s="21">
        <f>IF(C6+C7=0,0,C7/(C6+C7)*100)</f>
        <v>5.037548393115351</v>
      </c>
      <c r="D10" s="21">
        <f aca="true" t="shared" si="6" ref="D10:N10">IF(D6+D7=0,0,D7/(D6+D7)*100)</f>
        <v>5.9177888022678955</v>
      </c>
      <c r="E10" s="21">
        <f t="shared" si="6"/>
        <v>4.545454545454546</v>
      </c>
      <c r="F10" s="21">
        <f t="shared" si="6"/>
        <v>5.519197207678883</v>
      </c>
      <c r="G10" s="21">
        <f t="shared" si="6"/>
        <v>5.209656925031767</v>
      </c>
      <c r="H10" s="21">
        <f t="shared" si="6"/>
        <v>7.198443579766536</v>
      </c>
      <c r="I10" s="21">
        <f t="shared" si="6"/>
        <v>4.69191633691351</v>
      </c>
      <c r="J10" s="21">
        <f t="shared" si="6"/>
        <v>4.623115577889447</v>
      </c>
      <c r="K10" s="21">
        <f>IF(K6+K7=0,0,K7/(K6+K7)*100)</f>
        <v>4.885057471264368</v>
      </c>
      <c r="L10" s="21">
        <f t="shared" si="6"/>
        <v>3.730445246690734</v>
      </c>
      <c r="M10" s="21">
        <f t="shared" si="6"/>
        <v>3.3962264150943398</v>
      </c>
      <c r="N10" s="21">
        <f t="shared" si="6"/>
        <v>4.261954261954262</v>
      </c>
      <c r="O10" s="36" t="s">
        <v>65</v>
      </c>
      <c r="P10" s="21">
        <f>IF(P6+P7=0,0,P7/(P6+P7)*100)</f>
        <v>3.6734693877551026</v>
      </c>
      <c r="Q10" s="21">
        <f>IF(Q6+Q7=0,0,Q7/(Q6+Q7)*100)</f>
        <v>6.739526411657559</v>
      </c>
      <c r="R10" s="21">
        <f aca="true" t="shared" si="7" ref="R10:X10">IF(R6+R7=0,0,R7/(R6+R7)*100)</f>
        <v>5.084745762711865</v>
      </c>
      <c r="S10" s="21">
        <f t="shared" si="7"/>
        <v>6.902985074626866</v>
      </c>
      <c r="T10" s="21">
        <f t="shared" si="7"/>
        <v>4.25531914893617</v>
      </c>
      <c r="U10" s="21">
        <f t="shared" si="7"/>
        <v>7.82608695652174</v>
      </c>
      <c r="V10" s="21">
        <f t="shared" si="7"/>
        <v>5.338078291814947</v>
      </c>
      <c r="W10" s="21">
        <f t="shared" si="7"/>
        <v>6.2246278755074425</v>
      </c>
      <c r="X10" s="21">
        <f t="shared" si="7"/>
        <v>1.910828025477707</v>
      </c>
      <c r="Y10" s="21">
        <f aca="true" t="shared" si="8" ref="Y10:AG10">IF(Y6+Y7=0,0,Y7/(Y6+Y7)*100)</f>
        <v>2.8517110266159698</v>
      </c>
      <c r="Z10" s="21">
        <f t="shared" si="8"/>
        <v>5.357142857142857</v>
      </c>
      <c r="AA10" s="21">
        <f t="shared" si="8"/>
        <v>5.555555555555555</v>
      </c>
      <c r="AB10" s="21">
        <f t="shared" si="8"/>
        <v>7.624890446976336</v>
      </c>
      <c r="AC10" s="21">
        <f t="shared" si="8"/>
        <v>3.7830121341898644</v>
      </c>
      <c r="AD10" s="21">
        <f t="shared" si="8"/>
        <v>1.6</v>
      </c>
      <c r="AE10" s="21">
        <f t="shared" si="8"/>
        <v>2.631578947368421</v>
      </c>
      <c r="AF10" s="21">
        <f t="shared" si="8"/>
        <v>11.76470588235294</v>
      </c>
      <c r="AG10" s="21">
        <f t="shared" si="8"/>
        <v>2.888888888888889</v>
      </c>
    </row>
    <row r="11" spans="1:33" s="38" customFormat="1" ht="24" customHeight="1">
      <c r="A11" s="36" t="s">
        <v>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8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24" customHeight="1">
      <c r="A12" s="36" t="s">
        <v>63</v>
      </c>
      <c r="B12" s="48">
        <f>SUM(C12,AB12:AG12)</f>
        <v>11812</v>
      </c>
      <c r="C12" s="48">
        <f>SUM(D12:N12,P12:AA12)</f>
        <v>9854</v>
      </c>
      <c r="D12" s="65">
        <v>785</v>
      </c>
      <c r="E12" s="65">
        <v>342</v>
      </c>
      <c r="F12" s="65">
        <v>1685</v>
      </c>
      <c r="G12" s="65">
        <v>240</v>
      </c>
      <c r="H12" s="65">
        <v>205</v>
      </c>
      <c r="I12" s="65">
        <v>909</v>
      </c>
      <c r="J12" s="65">
        <v>368</v>
      </c>
      <c r="K12" s="65">
        <v>137</v>
      </c>
      <c r="L12" s="65">
        <v>397</v>
      </c>
      <c r="M12" s="65">
        <v>256</v>
      </c>
      <c r="N12" s="65">
        <v>1237</v>
      </c>
      <c r="O12" s="36" t="s">
        <v>64</v>
      </c>
      <c r="P12" s="65">
        <v>1660</v>
      </c>
      <c r="Q12" s="65">
        <v>348</v>
      </c>
      <c r="R12" s="65">
        <v>29</v>
      </c>
      <c r="S12" s="65">
        <v>380</v>
      </c>
      <c r="T12" s="65">
        <v>24</v>
      </c>
      <c r="U12" s="65">
        <v>207</v>
      </c>
      <c r="V12" s="65">
        <v>56</v>
      </c>
      <c r="W12" s="65">
        <v>252</v>
      </c>
      <c r="X12" s="65">
        <v>60</v>
      </c>
      <c r="Y12" s="65">
        <v>257</v>
      </c>
      <c r="Z12" s="65">
        <v>9</v>
      </c>
      <c r="AA12" s="65">
        <v>11</v>
      </c>
      <c r="AB12" s="65">
        <v>86</v>
      </c>
      <c r="AC12" s="65">
        <v>1770</v>
      </c>
      <c r="AD12" s="65">
        <v>7</v>
      </c>
      <c r="AE12" s="65">
        <v>6</v>
      </c>
      <c r="AF12" s="65">
        <v>9</v>
      </c>
      <c r="AG12" s="65">
        <v>80</v>
      </c>
    </row>
    <row r="13" spans="1:33" s="38" customFormat="1" ht="12" customHeight="1">
      <c r="A13" s="36" t="s">
        <v>65</v>
      </c>
      <c r="B13" s="48">
        <f>SUM(C13,AB13:AG13)</f>
        <v>548</v>
      </c>
      <c r="C13" s="48">
        <f>SUM(D13:N13,P13:AA13)</f>
        <v>493</v>
      </c>
      <c r="D13" s="65">
        <v>37</v>
      </c>
      <c r="E13" s="65">
        <v>11</v>
      </c>
      <c r="F13" s="65">
        <v>126</v>
      </c>
      <c r="G13" s="65">
        <v>21</v>
      </c>
      <c r="H13" s="65">
        <v>14</v>
      </c>
      <c r="I13" s="65">
        <v>47</v>
      </c>
      <c r="J13" s="65">
        <v>23</v>
      </c>
      <c r="K13" s="65">
        <v>5</v>
      </c>
      <c r="L13" s="65">
        <v>11</v>
      </c>
      <c r="M13" s="65">
        <v>11</v>
      </c>
      <c r="N13" s="65">
        <v>57</v>
      </c>
      <c r="O13" s="36" t="s">
        <v>65</v>
      </c>
      <c r="P13" s="65">
        <v>47</v>
      </c>
      <c r="Q13" s="65">
        <v>23</v>
      </c>
      <c r="R13" s="65">
        <v>1</v>
      </c>
      <c r="S13" s="65">
        <v>23</v>
      </c>
      <c r="T13" s="65">
        <v>1</v>
      </c>
      <c r="U13" s="65">
        <v>14</v>
      </c>
      <c r="V13" s="65">
        <v>4</v>
      </c>
      <c r="W13" s="65">
        <v>13</v>
      </c>
      <c r="X13" s="65">
        <v>0</v>
      </c>
      <c r="Y13" s="65">
        <v>4</v>
      </c>
      <c r="Z13" s="65">
        <v>0</v>
      </c>
      <c r="AA13" s="65">
        <v>0</v>
      </c>
      <c r="AB13" s="65">
        <v>5</v>
      </c>
      <c r="AC13" s="65">
        <v>46</v>
      </c>
      <c r="AD13" s="65">
        <v>0</v>
      </c>
      <c r="AE13" s="65">
        <v>0</v>
      </c>
      <c r="AF13" s="65">
        <v>3</v>
      </c>
      <c r="AG13" s="65">
        <v>1</v>
      </c>
    </row>
    <row r="14" spans="1:33" s="38" customFormat="1" ht="24" customHeight="1">
      <c r="A14" s="36" t="s">
        <v>9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24" customHeight="1">
      <c r="A15" s="36" t="s">
        <v>63</v>
      </c>
      <c r="B15" s="48">
        <f>SUM(C15,AB15:AG15)</f>
        <v>4991</v>
      </c>
      <c r="C15" s="48">
        <f>SUM(D15:N15,P15:AA15)</f>
        <v>3863</v>
      </c>
      <c r="D15" s="65">
        <v>723</v>
      </c>
      <c r="E15" s="65">
        <v>141</v>
      </c>
      <c r="F15" s="65">
        <v>408</v>
      </c>
      <c r="G15" s="65">
        <v>84</v>
      </c>
      <c r="H15" s="65">
        <v>110</v>
      </c>
      <c r="I15" s="65">
        <v>325</v>
      </c>
      <c r="J15" s="65">
        <v>275</v>
      </c>
      <c r="K15" s="65">
        <v>99</v>
      </c>
      <c r="L15" s="65">
        <v>196</v>
      </c>
      <c r="M15" s="65">
        <v>77</v>
      </c>
      <c r="N15" s="65">
        <v>207</v>
      </c>
      <c r="O15" s="36" t="s">
        <v>64</v>
      </c>
      <c r="P15" s="65">
        <v>406</v>
      </c>
      <c r="Q15" s="65">
        <v>111</v>
      </c>
      <c r="R15" s="65">
        <v>19</v>
      </c>
      <c r="S15" s="65">
        <v>86</v>
      </c>
      <c r="T15" s="65">
        <v>14</v>
      </c>
      <c r="U15" s="65">
        <v>106</v>
      </c>
      <c r="V15" s="65">
        <v>79</v>
      </c>
      <c r="W15" s="65">
        <v>174</v>
      </c>
      <c r="X15" s="65">
        <v>68</v>
      </c>
      <c r="Y15" s="65">
        <v>122</v>
      </c>
      <c r="Z15" s="65">
        <v>28</v>
      </c>
      <c r="AA15" s="65">
        <v>5</v>
      </c>
      <c r="AB15" s="65">
        <v>527</v>
      </c>
      <c r="AC15" s="65">
        <v>599</v>
      </c>
      <c r="AD15" s="65">
        <v>2</v>
      </c>
      <c r="AE15" s="65">
        <v>0</v>
      </c>
      <c r="AF15" s="65">
        <v>0</v>
      </c>
      <c r="AG15" s="65">
        <v>0</v>
      </c>
    </row>
    <row r="16" spans="1:33" s="38" customFormat="1" ht="12" customHeight="1">
      <c r="A16" s="36" t="s">
        <v>65</v>
      </c>
      <c r="B16" s="48">
        <f>SUM(C16,AB16:AG16)</f>
        <v>340</v>
      </c>
      <c r="C16" s="48">
        <f>SUM(D16:N16,P16:AA16)</f>
        <v>238</v>
      </c>
      <c r="D16" s="65">
        <v>37</v>
      </c>
      <c r="E16" s="65">
        <v>10</v>
      </c>
      <c r="F16" s="65">
        <v>19</v>
      </c>
      <c r="G16" s="65">
        <v>6</v>
      </c>
      <c r="H16" s="65">
        <v>17</v>
      </c>
      <c r="I16" s="65">
        <v>18</v>
      </c>
      <c r="J16" s="65">
        <v>11</v>
      </c>
      <c r="K16" s="65">
        <v>5</v>
      </c>
      <c r="L16" s="65">
        <v>10</v>
      </c>
      <c r="M16" s="65">
        <v>6</v>
      </c>
      <c r="N16" s="65">
        <v>10</v>
      </c>
      <c r="O16" s="36" t="s">
        <v>65</v>
      </c>
      <c r="P16" s="65">
        <v>27</v>
      </c>
      <c r="Q16" s="65">
        <v>11</v>
      </c>
      <c r="R16" s="65">
        <v>2</v>
      </c>
      <c r="S16" s="65">
        <v>8</v>
      </c>
      <c r="T16" s="65">
        <v>1</v>
      </c>
      <c r="U16" s="65">
        <v>11</v>
      </c>
      <c r="V16" s="65">
        <v>4</v>
      </c>
      <c r="W16" s="65">
        <v>12</v>
      </c>
      <c r="X16" s="65">
        <v>2</v>
      </c>
      <c r="Y16" s="65">
        <v>9</v>
      </c>
      <c r="Z16" s="65">
        <v>2</v>
      </c>
      <c r="AA16" s="65">
        <v>0</v>
      </c>
      <c r="AB16" s="65">
        <v>63</v>
      </c>
      <c r="AC16" s="65">
        <v>39</v>
      </c>
      <c r="AD16" s="65">
        <v>0</v>
      </c>
      <c r="AE16" s="65">
        <v>0</v>
      </c>
      <c r="AF16" s="65">
        <v>0</v>
      </c>
      <c r="AG16" s="65">
        <v>0</v>
      </c>
    </row>
    <row r="17" spans="1:33" s="38" customFormat="1" ht="24" customHeight="1">
      <c r="A17" s="36" t="s">
        <v>10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24" customHeight="1">
      <c r="A18" s="36" t="s">
        <v>63</v>
      </c>
      <c r="B18" s="48">
        <f>SUM(C18,AB18:AG18)</f>
        <v>0</v>
      </c>
      <c r="C18" s="48">
        <f>SUM(D18:N18,P18:AA18)</f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36" t="s">
        <v>64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</row>
    <row r="19" spans="1:33" s="38" customFormat="1" ht="12" customHeight="1">
      <c r="A19" s="36" t="s">
        <v>65</v>
      </c>
      <c r="B19" s="48">
        <f>SUM(C19,AB19:AG19)</f>
        <v>0</v>
      </c>
      <c r="C19" s="48">
        <f>SUM(D19:N19,P19:AA19)</f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36" t="s">
        <v>65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</row>
    <row r="20" spans="1:33" s="38" customFormat="1" ht="24" customHeight="1">
      <c r="A20" s="36" t="s">
        <v>66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67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24" customHeight="1">
      <c r="A21" s="36" t="s">
        <v>63</v>
      </c>
      <c r="B21" s="48">
        <f>SUM(C21,AB21:AG21)</f>
        <v>7770</v>
      </c>
      <c r="C21" s="48">
        <f>SUM(D21:N21,P21:AA21)</f>
        <v>6399</v>
      </c>
      <c r="D21" s="65">
        <v>1020</v>
      </c>
      <c r="E21" s="65">
        <v>63</v>
      </c>
      <c r="F21" s="65">
        <v>2214</v>
      </c>
      <c r="G21" s="65">
        <v>419</v>
      </c>
      <c r="H21" s="65">
        <v>158</v>
      </c>
      <c r="I21" s="65">
        <v>427</v>
      </c>
      <c r="J21" s="65">
        <v>306</v>
      </c>
      <c r="K21" s="65">
        <v>94</v>
      </c>
      <c r="L21" s="65">
        <v>207</v>
      </c>
      <c r="M21" s="65">
        <v>177</v>
      </c>
      <c r="N21" s="65">
        <v>397</v>
      </c>
      <c r="O21" s="36" t="s">
        <v>64</v>
      </c>
      <c r="P21" s="65">
        <v>294</v>
      </c>
      <c r="Q21" s="65">
        <v>53</v>
      </c>
      <c r="R21" s="65">
        <v>8</v>
      </c>
      <c r="S21" s="65">
        <v>29</v>
      </c>
      <c r="T21" s="65">
        <v>7</v>
      </c>
      <c r="U21" s="65">
        <v>0</v>
      </c>
      <c r="V21" s="65">
        <v>112</v>
      </c>
      <c r="W21" s="65">
        <v>249</v>
      </c>
      <c r="X21" s="65">
        <v>24</v>
      </c>
      <c r="Y21" s="65">
        <v>124</v>
      </c>
      <c r="Z21" s="65">
        <v>16</v>
      </c>
      <c r="AA21" s="65">
        <v>1</v>
      </c>
      <c r="AB21" s="65">
        <v>215</v>
      </c>
      <c r="AC21" s="65">
        <v>236</v>
      </c>
      <c r="AD21" s="65">
        <v>237</v>
      </c>
      <c r="AE21" s="65">
        <v>290</v>
      </c>
      <c r="AF21" s="65">
        <v>36</v>
      </c>
      <c r="AG21" s="65">
        <v>357</v>
      </c>
    </row>
    <row r="22" spans="1:33" s="38" customFormat="1" ht="12" customHeight="1">
      <c r="A22" s="36" t="s">
        <v>65</v>
      </c>
      <c r="B22" s="48">
        <f>SUM(C22,AB22:AG22)</f>
        <v>371</v>
      </c>
      <c r="C22" s="48">
        <f>SUM(D22:N22,P22:AA22)</f>
        <v>319</v>
      </c>
      <c r="D22" s="65">
        <v>70</v>
      </c>
      <c r="E22" s="65">
        <v>5</v>
      </c>
      <c r="F22" s="65">
        <v>108</v>
      </c>
      <c r="G22" s="65">
        <v>14</v>
      </c>
      <c r="H22" s="65">
        <v>6</v>
      </c>
      <c r="I22" s="65">
        <v>18</v>
      </c>
      <c r="J22" s="65">
        <v>12</v>
      </c>
      <c r="K22" s="65">
        <v>7</v>
      </c>
      <c r="L22" s="65">
        <v>10</v>
      </c>
      <c r="M22" s="65">
        <v>1</v>
      </c>
      <c r="N22" s="65">
        <v>15</v>
      </c>
      <c r="O22" s="36" t="s">
        <v>65</v>
      </c>
      <c r="P22" s="65">
        <v>16</v>
      </c>
      <c r="Q22" s="65">
        <v>3</v>
      </c>
      <c r="R22" s="65">
        <v>0</v>
      </c>
      <c r="S22" s="65">
        <v>5</v>
      </c>
      <c r="T22" s="65">
        <v>0</v>
      </c>
      <c r="U22" s="65">
        <v>0</v>
      </c>
      <c r="V22" s="65">
        <v>7</v>
      </c>
      <c r="W22" s="65">
        <v>17</v>
      </c>
      <c r="X22" s="65">
        <v>1</v>
      </c>
      <c r="Y22" s="65">
        <v>2</v>
      </c>
      <c r="Z22" s="65">
        <v>1</v>
      </c>
      <c r="AA22" s="65">
        <v>1</v>
      </c>
      <c r="AB22" s="65">
        <v>7</v>
      </c>
      <c r="AC22" s="65">
        <v>18</v>
      </c>
      <c r="AD22" s="65">
        <v>4</v>
      </c>
      <c r="AE22" s="65">
        <v>8</v>
      </c>
      <c r="AF22" s="65">
        <v>3</v>
      </c>
      <c r="AG22" s="65">
        <v>12</v>
      </c>
    </row>
    <row r="23" spans="1:33" s="38" customFormat="1" ht="24" customHeight="1">
      <c r="A23" s="36" t="s">
        <v>68</v>
      </c>
      <c r="B23" s="48"/>
      <c r="C23" s="4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6" t="s">
        <v>68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38" customFormat="1" ht="24" customHeight="1">
      <c r="A24" s="36" t="s">
        <v>63</v>
      </c>
      <c r="B24" s="48">
        <f>SUM(C24,AB24:AG24)</f>
        <v>2</v>
      </c>
      <c r="C24" s="48">
        <f>SUM(D24:N24,P24:AA24)</f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36" t="s">
        <v>64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2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</row>
    <row r="25" spans="1:33" s="38" customFormat="1" ht="12" customHeight="1">
      <c r="A25" s="36" t="s">
        <v>65</v>
      </c>
      <c r="B25" s="48">
        <f>SUM(C25,AB25:AG25)</f>
        <v>0</v>
      </c>
      <c r="C25" s="48">
        <f>SUM(D25:N25,P25:AA25)</f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36" t="s">
        <v>65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</row>
    <row r="26" spans="1:33" s="38" customFormat="1" ht="24" customHeight="1">
      <c r="A26" s="36" t="s">
        <v>69</v>
      </c>
      <c r="B26" s="48"/>
      <c r="C26" s="48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36" t="s">
        <v>70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38" customFormat="1" ht="24" customHeight="1">
      <c r="A27" s="36" t="s">
        <v>63</v>
      </c>
      <c r="B27" s="48">
        <f>SUM(C27,AB27:AG27)</f>
        <v>558</v>
      </c>
      <c r="C27" s="48">
        <f>SUM(D27:N27,P27:AA27)</f>
        <v>243</v>
      </c>
      <c r="D27" s="65">
        <v>127</v>
      </c>
      <c r="E27" s="65">
        <v>0</v>
      </c>
      <c r="F27" s="65">
        <v>24</v>
      </c>
      <c r="G27" s="65">
        <v>3</v>
      </c>
      <c r="H27" s="65">
        <v>4</v>
      </c>
      <c r="I27" s="65">
        <v>25</v>
      </c>
      <c r="J27" s="65">
        <v>0</v>
      </c>
      <c r="K27" s="65">
        <v>1</v>
      </c>
      <c r="L27" s="65">
        <v>0</v>
      </c>
      <c r="M27" s="65">
        <v>2</v>
      </c>
      <c r="N27" s="65">
        <v>1</v>
      </c>
      <c r="O27" s="36" t="s">
        <v>64</v>
      </c>
      <c r="P27" s="65">
        <v>0</v>
      </c>
      <c r="Q27" s="65">
        <v>0</v>
      </c>
      <c r="R27" s="65">
        <v>0</v>
      </c>
      <c r="S27" s="65">
        <v>4</v>
      </c>
      <c r="T27" s="65">
        <v>0</v>
      </c>
      <c r="U27" s="65">
        <v>5</v>
      </c>
      <c r="V27" s="65">
        <v>19</v>
      </c>
      <c r="W27" s="65">
        <v>18</v>
      </c>
      <c r="X27" s="65">
        <v>2</v>
      </c>
      <c r="Y27" s="65">
        <v>8</v>
      </c>
      <c r="Z27" s="65">
        <v>0</v>
      </c>
      <c r="AA27" s="65">
        <v>0</v>
      </c>
      <c r="AB27" s="65">
        <v>224</v>
      </c>
      <c r="AC27" s="65">
        <v>91</v>
      </c>
      <c r="AD27" s="65">
        <v>0</v>
      </c>
      <c r="AE27" s="65">
        <v>0</v>
      </c>
      <c r="AF27" s="65">
        <v>0</v>
      </c>
      <c r="AG27" s="65">
        <v>0</v>
      </c>
    </row>
    <row r="28" spans="1:33" s="38" customFormat="1" ht="12" customHeight="1" thickBot="1">
      <c r="A28" s="42" t="s">
        <v>65</v>
      </c>
      <c r="B28" s="48">
        <f>SUM(C28,AB28:AG28)</f>
        <v>45</v>
      </c>
      <c r="C28" s="48">
        <f>SUM(D28:N28,P28:AA28)</f>
        <v>30</v>
      </c>
      <c r="D28" s="65">
        <v>23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36" t="s">
        <v>65</v>
      </c>
      <c r="P28" s="65">
        <v>0</v>
      </c>
      <c r="Q28" s="65">
        <v>0</v>
      </c>
      <c r="R28" s="65">
        <v>0</v>
      </c>
      <c r="S28" s="65">
        <v>1</v>
      </c>
      <c r="T28" s="65">
        <v>0</v>
      </c>
      <c r="U28" s="65">
        <v>2</v>
      </c>
      <c r="V28" s="65">
        <v>0</v>
      </c>
      <c r="W28" s="65">
        <v>4</v>
      </c>
      <c r="X28" s="65">
        <v>0</v>
      </c>
      <c r="Y28" s="65">
        <v>0</v>
      </c>
      <c r="Z28" s="65">
        <v>0</v>
      </c>
      <c r="AA28" s="65">
        <v>0</v>
      </c>
      <c r="AB28" s="65">
        <v>12</v>
      </c>
      <c r="AC28" s="65">
        <v>3</v>
      </c>
      <c r="AD28" s="65">
        <v>0</v>
      </c>
      <c r="AE28" s="65">
        <v>0</v>
      </c>
      <c r="AF28" s="65">
        <v>0</v>
      </c>
      <c r="AG28" s="65">
        <v>0</v>
      </c>
    </row>
    <row r="29" spans="1:33" s="38" customFormat="1" ht="23.25" customHeight="1">
      <c r="A29" s="92" t="s">
        <v>71</v>
      </c>
      <c r="B29" s="92"/>
      <c r="C29" s="92"/>
      <c r="D29" s="92"/>
      <c r="E29" s="92"/>
      <c r="F29" s="92"/>
      <c r="G29" s="9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="38" customFormat="1" ht="53.25" customHeight="1">
      <c r="A30" s="44"/>
    </row>
    <row r="31" spans="1:33" s="38" customFormat="1" ht="12" customHeight="1">
      <c r="A31" s="110" t="s">
        <v>72</v>
      </c>
      <c r="B31" s="111"/>
      <c r="C31" s="111"/>
      <c r="D31" s="111"/>
      <c r="E31" s="111"/>
      <c r="F31" s="111"/>
      <c r="G31" s="111"/>
      <c r="H31" s="110" t="s">
        <v>73</v>
      </c>
      <c r="I31" s="111"/>
      <c r="J31" s="111"/>
      <c r="K31" s="111"/>
      <c r="L31" s="111"/>
      <c r="M31" s="111"/>
      <c r="N31" s="111"/>
      <c r="O31" s="110" t="s">
        <v>74</v>
      </c>
      <c r="P31" s="111"/>
      <c r="Q31" s="111"/>
      <c r="R31" s="111"/>
      <c r="S31" s="111"/>
      <c r="T31" s="111"/>
      <c r="U31" s="111"/>
      <c r="V31" s="111"/>
      <c r="W31" s="110" t="s">
        <v>75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</sheetData>
  <mergeCells count="26">
    <mergeCell ref="W31:AG31"/>
    <mergeCell ref="A29:G29"/>
    <mergeCell ref="A31:G31"/>
    <mergeCell ref="H31:N31"/>
    <mergeCell ref="O31:V31"/>
    <mergeCell ref="AC3:AC4"/>
    <mergeCell ref="AD3:AD4"/>
    <mergeCell ref="AE3:AE4"/>
    <mergeCell ref="AG3:AG4"/>
    <mergeCell ref="AF3:AF4"/>
    <mergeCell ref="O3:O4"/>
    <mergeCell ref="P3:V3"/>
    <mergeCell ref="W3:AA3"/>
    <mergeCell ref="AB3:AB4"/>
    <mergeCell ref="A3:A4"/>
    <mergeCell ref="B3:B4"/>
    <mergeCell ref="C3:G3"/>
    <mergeCell ref="H3:N3"/>
    <mergeCell ref="A2:G2"/>
    <mergeCell ref="H2:M2"/>
    <mergeCell ref="O2:V2"/>
    <mergeCell ref="W2:AD2"/>
    <mergeCell ref="A1:G1"/>
    <mergeCell ref="H1:N1"/>
    <mergeCell ref="O1:V1"/>
    <mergeCell ref="W1:AG1"/>
  </mergeCells>
  <dataValidations count="1">
    <dataValidation type="whole" allowBlank="1" showInputMessage="1" showErrorMessage="1" errorTitle="嘿嘿！你粉混喔" error="數字必須素整數而且不得小於 0 也應該不會大於 50000000 吧" sqref="D18:N19 D27:N28 D12:N13 P24:AG25 P27:AG28 D15:N16 D21:N22 P15:AG16 P18:AG19 P12:AG13 D24:N25 P21:AG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875" style="46" customWidth="1"/>
    <col min="3" max="3" width="8.875" style="46" customWidth="1"/>
    <col min="4" max="4" width="9.25390625" style="46" customWidth="1"/>
    <col min="5" max="7" width="8.50390625" style="46" customWidth="1"/>
    <col min="8" max="8" width="8.125" style="46" customWidth="1"/>
    <col min="9" max="15" width="11.375" style="46" customWidth="1"/>
    <col min="16" max="16" width="18.625" style="46" customWidth="1"/>
    <col min="17" max="17" width="8.875" style="46" customWidth="1"/>
    <col min="18" max="19" width="8.75390625" style="46" customWidth="1"/>
    <col min="20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7" t="s">
        <v>76</v>
      </c>
      <c r="B1" s="87"/>
      <c r="C1" s="87"/>
      <c r="D1" s="87"/>
      <c r="E1" s="87"/>
      <c r="F1" s="87"/>
      <c r="G1" s="87"/>
      <c r="H1" s="87"/>
      <c r="I1" s="1" t="s">
        <v>77</v>
      </c>
      <c r="J1" s="1"/>
      <c r="K1" s="1"/>
      <c r="L1" s="1"/>
      <c r="M1" s="1"/>
      <c r="N1" s="1"/>
      <c r="O1" s="1"/>
      <c r="P1" s="87" t="s">
        <v>76</v>
      </c>
      <c r="Q1" s="87"/>
      <c r="R1" s="87"/>
      <c r="S1" s="87"/>
      <c r="T1" s="87"/>
      <c r="U1" s="87"/>
      <c r="V1" s="87"/>
      <c r="W1" s="87"/>
      <c r="X1" s="1" t="s">
        <v>78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9" customFormat="1" ht="12.75" customHeight="1" thickBot="1">
      <c r="A2" s="112" t="s">
        <v>16</v>
      </c>
      <c r="B2" s="112"/>
      <c r="C2" s="112"/>
      <c r="D2" s="112"/>
      <c r="E2" s="112"/>
      <c r="F2" s="112"/>
      <c r="G2" s="112"/>
      <c r="H2" s="112"/>
      <c r="I2" s="47" t="s">
        <v>351</v>
      </c>
      <c r="J2" s="47"/>
      <c r="K2" s="47"/>
      <c r="L2" s="47"/>
      <c r="M2" s="47"/>
      <c r="N2" s="47"/>
      <c r="O2" s="27" t="s">
        <v>0</v>
      </c>
      <c r="P2" s="112" t="s">
        <v>16</v>
      </c>
      <c r="Q2" s="112"/>
      <c r="R2" s="112"/>
      <c r="S2" s="112"/>
      <c r="T2" s="112"/>
      <c r="U2" s="112"/>
      <c r="V2" s="112"/>
      <c r="W2" s="112"/>
      <c r="X2" s="47" t="s">
        <v>351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74" t="s">
        <v>79</v>
      </c>
      <c r="B3" s="113" t="s">
        <v>80</v>
      </c>
      <c r="C3" s="106" t="s">
        <v>81</v>
      </c>
      <c r="D3" s="98" t="s">
        <v>20</v>
      </c>
      <c r="E3" s="99"/>
      <c r="F3" s="99"/>
      <c r="G3" s="99"/>
      <c r="H3" s="99"/>
      <c r="I3" s="31" t="s">
        <v>82</v>
      </c>
      <c r="J3" s="30"/>
      <c r="K3" s="30"/>
      <c r="L3" s="30"/>
      <c r="M3" s="30"/>
      <c r="N3" s="30"/>
      <c r="O3" s="30"/>
      <c r="P3" s="74" t="s">
        <v>83</v>
      </c>
      <c r="Q3" s="102" t="s">
        <v>84</v>
      </c>
      <c r="R3" s="99"/>
      <c r="S3" s="99"/>
      <c r="T3" s="99"/>
      <c r="U3" s="99"/>
      <c r="V3" s="99"/>
      <c r="W3" s="99"/>
      <c r="X3" s="100" t="s">
        <v>85</v>
      </c>
      <c r="Y3" s="101"/>
      <c r="Z3" s="101"/>
      <c r="AA3" s="101"/>
      <c r="AB3" s="103"/>
      <c r="AC3" s="104" t="s">
        <v>86</v>
      </c>
      <c r="AD3" s="104" t="s">
        <v>87</v>
      </c>
      <c r="AE3" s="106" t="s">
        <v>88</v>
      </c>
      <c r="AF3" s="106" t="s">
        <v>89</v>
      </c>
      <c r="AG3" s="108" t="s">
        <v>198</v>
      </c>
      <c r="AH3" s="108" t="s">
        <v>90</v>
      </c>
    </row>
    <row r="4" spans="1:34" s="32" customFormat="1" ht="48" customHeight="1" thickBot="1">
      <c r="A4" s="75"/>
      <c r="B4" s="97"/>
      <c r="C4" s="105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75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5"/>
      <c r="AD4" s="105"/>
      <c r="AE4" s="105"/>
      <c r="AF4" s="105"/>
      <c r="AG4" s="109"/>
      <c r="AH4" s="109"/>
    </row>
    <row r="5" spans="1:34" s="38" customFormat="1" ht="46.5" customHeight="1">
      <c r="A5" s="36" t="s">
        <v>114</v>
      </c>
      <c r="B5" s="48">
        <f>SUM(B7:B12)</f>
        <v>42316</v>
      </c>
      <c r="C5" s="49"/>
      <c r="D5" s="48">
        <f aca="true" t="shared" si="0" ref="D5:O5">SUM(D7:D12)</f>
        <v>34841</v>
      </c>
      <c r="E5" s="48">
        <f t="shared" si="0"/>
        <v>4451</v>
      </c>
      <c r="F5" s="48">
        <f t="shared" si="0"/>
        <v>860</v>
      </c>
      <c r="G5" s="48">
        <f t="shared" si="0"/>
        <v>6349</v>
      </c>
      <c r="H5" s="48">
        <f t="shared" si="0"/>
        <v>1288</v>
      </c>
      <c r="I5" s="48">
        <f t="shared" si="0"/>
        <v>1022</v>
      </c>
      <c r="J5" s="48">
        <f t="shared" si="0"/>
        <v>3285</v>
      </c>
      <c r="K5" s="48">
        <f t="shared" si="0"/>
        <v>1897</v>
      </c>
      <c r="L5" s="48">
        <f t="shared" si="0"/>
        <v>637</v>
      </c>
      <c r="M5" s="48">
        <f t="shared" si="0"/>
        <v>1559</v>
      </c>
      <c r="N5" s="48">
        <f t="shared" si="0"/>
        <v>787</v>
      </c>
      <c r="O5" s="48">
        <f t="shared" si="0"/>
        <v>3029</v>
      </c>
      <c r="P5" s="36" t="s">
        <v>114</v>
      </c>
      <c r="Q5" s="48">
        <f aca="true" t="shared" si="1" ref="Q5:AH5">SUM(Q7:Q12)</f>
        <v>4126</v>
      </c>
      <c r="R5" s="48">
        <f t="shared" si="1"/>
        <v>879</v>
      </c>
      <c r="S5" s="48">
        <f t="shared" si="1"/>
        <v>132</v>
      </c>
      <c r="T5" s="48">
        <f t="shared" si="1"/>
        <v>757</v>
      </c>
      <c r="U5" s="48">
        <f t="shared" si="1"/>
        <v>68</v>
      </c>
      <c r="V5" s="48">
        <f t="shared" si="1"/>
        <v>547</v>
      </c>
      <c r="W5" s="48">
        <f t="shared" si="1"/>
        <v>415</v>
      </c>
      <c r="X5" s="48">
        <f t="shared" si="1"/>
        <v>1452</v>
      </c>
      <c r="Y5" s="48">
        <f t="shared" si="1"/>
        <v>334</v>
      </c>
      <c r="Z5" s="48">
        <f t="shared" si="1"/>
        <v>864</v>
      </c>
      <c r="AA5" s="48">
        <f t="shared" si="1"/>
        <v>84</v>
      </c>
      <c r="AB5" s="48">
        <f t="shared" si="1"/>
        <v>19</v>
      </c>
      <c r="AC5" s="48">
        <f t="shared" si="1"/>
        <v>1943</v>
      </c>
      <c r="AD5" s="48">
        <f t="shared" si="1"/>
        <v>4293</v>
      </c>
      <c r="AE5" s="48">
        <f t="shared" si="1"/>
        <v>282</v>
      </c>
      <c r="AF5" s="48">
        <f t="shared" si="1"/>
        <v>315</v>
      </c>
      <c r="AG5" s="48">
        <f>SUM(AG7:AG12)</f>
        <v>138</v>
      </c>
      <c r="AH5" s="48">
        <f t="shared" si="1"/>
        <v>504</v>
      </c>
    </row>
    <row r="6" spans="1:34" s="38" customFormat="1" ht="46.5" customHeight="1">
      <c r="A6" s="36" t="s">
        <v>115</v>
      </c>
      <c r="B6" s="37"/>
      <c r="C6" s="21">
        <f>SUM(C7:C12)</f>
        <v>100.00000000000001</v>
      </c>
      <c r="D6" s="21">
        <f>IF(D5&gt;$B$5,999,IF($B$5=0,0,D5/$B$5*100))</f>
        <v>82.33528688911996</v>
      </c>
      <c r="E6" s="21">
        <f aca="true" t="shared" si="2" ref="E6:O6">IF(E5&gt;$B$5,999,IF($B$5=0,0,E5/$B$5*100))</f>
        <v>10.518480007562152</v>
      </c>
      <c r="F6" s="21">
        <f t="shared" si="2"/>
        <v>2.032328197372152</v>
      </c>
      <c r="G6" s="21">
        <f t="shared" si="2"/>
        <v>15.003781075716041</v>
      </c>
      <c r="H6" s="21">
        <f t="shared" si="2"/>
        <v>3.043765951413177</v>
      </c>
      <c r="I6" s="21">
        <f t="shared" si="2"/>
        <v>2.4151621136213253</v>
      </c>
      <c r="J6" s="21">
        <f t="shared" si="2"/>
        <v>7.763021079497117</v>
      </c>
      <c r="K6" s="21">
        <f t="shared" si="2"/>
        <v>4.482937895831364</v>
      </c>
      <c r="L6" s="21">
        <f t="shared" si="2"/>
        <v>1.5053407694489083</v>
      </c>
      <c r="M6" s="21">
        <f t="shared" si="2"/>
        <v>3.684185650817658</v>
      </c>
      <c r="N6" s="21">
        <f t="shared" si="2"/>
        <v>1.8598166178277717</v>
      </c>
      <c r="O6" s="21">
        <f t="shared" si="2"/>
        <v>7.158048964930523</v>
      </c>
      <c r="P6" s="36" t="s">
        <v>115</v>
      </c>
      <c r="Q6" s="21">
        <f aca="true" t="shared" si="3" ref="Q6:AH6">IF(Q5&gt;$B$5,999,IF($B$5=0,0,Q5/$B$5*100))</f>
        <v>9.750449002741279</v>
      </c>
      <c r="R6" s="21">
        <f t="shared" si="3"/>
        <v>2.077228471500142</v>
      </c>
      <c r="S6" s="21">
        <f t="shared" si="3"/>
        <v>0.31193874657340015</v>
      </c>
      <c r="T6" s="21">
        <f t="shared" si="3"/>
        <v>1.788921448151999</v>
      </c>
      <c r="U6" s="21">
        <f t="shared" si="3"/>
        <v>0.16069571793175158</v>
      </c>
      <c r="V6" s="21">
        <f t="shared" si="3"/>
        <v>1.29265526042159</v>
      </c>
      <c r="W6" s="21">
        <f t="shared" si="3"/>
        <v>0.9807165138481897</v>
      </c>
      <c r="X6" s="21">
        <f t="shared" si="3"/>
        <v>3.4313262123074013</v>
      </c>
      <c r="Y6" s="21">
        <f t="shared" si="3"/>
        <v>0.7892995557236033</v>
      </c>
      <c r="Z6" s="21">
        <f t="shared" si="3"/>
        <v>2.0417808866622553</v>
      </c>
      <c r="AA6" s="21">
        <f t="shared" si="3"/>
        <v>0.19850647509216374</v>
      </c>
      <c r="AB6" s="21">
        <f t="shared" si="3"/>
        <v>0.044900274127989415</v>
      </c>
      <c r="AC6" s="21">
        <f t="shared" si="3"/>
        <v>4.591643822667549</v>
      </c>
      <c r="AD6" s="21">
        <f t="shared" si="3"/>
        <v>10.145098780603082</v>
      </c>
      <c r="AE6" s="21">
        <f t="shared" si="3"/>
        <v>0.666414594952264</v>
      </c>
      <c r="AF6" s="21">
        <f t="shared" si="3"/>
        <v>0.744399281595614</v>
      </c>
      <c r="AG6" s="21">
        <f t="shared" si="3"/>
        <v>0.32611778050855467</v>
      </c>
      <c r="AH6" s="21">
        <f t="shared" si="3"/>
        <v>1.1910388505529823</v>
      </c>
    </row>
    <row r="7" spans="1:34" s="38" customFormat="1" ht="49.5" customHeight="1">
      <c r="A7" s="36" t="s">
        <v>116</v>
      </c>
      <c r="B7" s="48">
        <f aca="true" t="shared" si="4" ref="B7:B12">SUM(D7,AC7:AH7)</f>
        <v>22128</v>
      </c>
      <c r="C7" s="21">
        <f aca="true" t="shared" si="5" ref="C7:C12">B7/$B$5*100</f>
        <v>52.292277152849984</v>
      </c>
      <c r="D7" s="48">
        <f aca="true" t="shared" si="6" ref="D7:D12">SUM(E7:O7,Q7:AB7)</f>
        <v>18755</v>
      </c>
      <c r="E7" s="48">
        <v>1516</v>
      </c>
      <c r="F7" s="48">
        <v>507</v>
      </c>
      <c r="G7" s="48">
        <v>3149</v>
      </c>
      <c r="H7" s="48">
        <v>562</v>
      </c>
      <c r="I7" s="48">
        <v>513</v>
      </c>
      <c r="J7" s="48">
        <v>2000</v>
      </c>
      <c r="K7" s="48">
        <v>840</v>
      </c>
      <c r="L7" s="48">
        <v>285</v>
      </c>
      <c r="M7" s="48">
        <v>805</v>
      </c>
      <c r="N7" s="48">
        <v>414</v>
      </c>
      <c r="O7" s="48">
        <v>2216</v>
      </c>
      <c r="P7" s="36" t="s">
        <v>116</v>
      </c>
      <c r="Q7" s="48">
        <v>3059</v>
      </c>
      <c r="R7" s="48">
        <v>616</v>
      </c>
      <c r="S7" s="48">
        <v>60</v>
      </c>
      <c r="T7" s="48">
        <v>559</v>
      </c>
      <c r="U7" s="48">
        <v>37</v>
      </c>
      <c r="V7" s="48">
        <v>277</v>
      </c>
      <c r="W7" s="48">
        <v>98</v>
      </c>
      <c r="X7" s="48">
        <v>634</v>
      </c>
      <c r="Y7" s="48">
        <v>88</v>
      </c>
      <c r="Z7" s="48">
        <v>495</v>
      </c>
      <c r="AA7" s="48">
        <v>12</v>
      </c>
      <c r="AB7" s="48">
        <v>13</v>
      </c>
      <c r="AC7" s="48">
        <v>304</v>
      </c>
      <c r="AD7" s="48">
        <v>2785</v>
      </c>
      <c r="AE7" s="48">
        <v>24</v>
      </c>
      <c r="AF7" s="48">
        <v>20</v>
      </c>
      <c r="AG7" s="48">
        <v>84</v>
      </c>
      <c r="AH7" s="48">
        <v>156</v>
      </c>
    </row>
    <row r="8" spans="1:34" s="38" customFormat="1" ht="49.5" customHeight="1">
      <c r="A8" s="36" t="s">
        <v>117</v>
      </c>
      <c r="B8" s="48">
        <f t="shared" si="4"/>
        <v>10825</v>
      </c>
      <c r="C8" s="21">
        <f t="shared" si="5"/>
        <v>25.581340391341335</v>
      </c>
      <c r="D8" s="48">
        <f t="shared" si="6"/>
        <v>8528</v>
      </c>
      <c r="E8" s="48">
        <v>1490</v>
      </c>
      <c r="F8" s="48">
        <v>285</v>
      </c>
      <c r="G8" s="48">
        <v>819</v>
      </c>
      <c r="H8" s="48">
        <v>248</v>
      </c>
      <c r="I8" s="48">
        <v>293</v>
      </c>
      <c r="J8" s="48">
        <v>777</v>
      </c>
      <c r="K8" s="48">
        <v>705</v>
      </c>
      <c r="L8" s="48">
        <v>247</v>
      </c>
      <c r="M8" s="48">
        <v>511</v>
      </c>
      <c r="N8" s="48">
        <v>193</v>
      </c>
      <c r="O8" s="48">
        <v>383</v>
      </c>
      <c r="P8" s="36" t="s">
        <v>117</v>
      </c>
      <c r="Q8" s="48">
        <v>759</v>
      </c>
      <c r="R8" s="48">
        <v>197</v>
      </c>
      <c r="S8" s="48">
        <v>60</v>
      </c>
      <c r="T8" s="48">
        <v>159</v>
      </c>
      <c r="U8" s="48">
        <v>24</v>
      </c>
      <c r="V8" s="48">
        <v>203</v>
      </c>
      <c r="W8" s="48">
        <v>217</v>
      </c>
      <c r="X8" s="48">
        <v>478</v>
      </c>
      <c r="Y8" s="48">
        <v>216</v>
      </c>
      <c r="Z8" s="48">
        <v>204</v>
      </c>
      <c r="AA8" s="48">
        <v>55</v>
      </c>
      <c r="AB8" s="48">
        <v>5</v>
      </c>
      <c r="AC8" s="48">
        <v>1123</v>
      </c>
      <c r="AD8" s="48">
        <v>1170</v>
      </c>
      <c r="AE8" s="48">
        <v>3</v>
      </c>
      <c r="AF8" s="48">
        <v>0</v>
      </c>
      <c r="AG8" s="48">
        <v>0</v>
      </c>
      <c r="AH8" s="48">
        <v>1</v>
      </c>
    </row>
    <row r="9" spans="1:34" s="38" customFormat="1" ht="49.5" customHeight="1">
      <c r="A9" s="36" t="s">
        <v>118</v>
      </c>
      <c r="B9" s="48">
        <f t="shared" si="4"/>
        <v>1</v>
      </c>
      <c r="C9" s="21">
        <f t="shared" si="5"/>
        <v>0.0023631723225257585</v>
      </c>
      <c r="D9" s="48">
        <f t="shared" si="6"/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36" t="s">
        <v>118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1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9.5" customHeight="1">
      <c r="A10" s="36" t="s">
        <v>119</v>
      </c>
      <c r="B10" s="48">
        <f t="shared" si="4"/>
        <v>8657</v>
      </c>
      <c r="C10" s="21">
        <f t="shared" si="5"/>
        <v>20.457982796105494</v>
      </c>
      <c r="D10" s="48">
        <f t="shared" si="6"/>
        <v>7246</v>
      </c>
      <c r="E10" s="48">
        <v>1291</v>
      </c>
      <c r="F10" s="48">
        <v>68</v>
      </c>
      <c r="G10" s="48">
        <v>2349</v>
      </c>
      <c r="H10" s="48">
        <v>475</v>
      </c>
      <c r="I10" s="48">
        <v>211</v>
      </c>
      <c r="J10" s="48">
        <v>473</v>
      </c>
      <c r="K10" s="48">
        <v>349</v>
      </c>
      <c r="L10" s="48">
        <v>103</v>
      </c>
      <c r="M10" s="48">
        <v>242</v>
      </c>
      <c r="N10" s="48">
        <v>177</v>
      </c>
      <c r="O10" s="48">
        <v>429</v>
      </c>
      <c r="P10" s="36" t="s">
        <v>119</v>
      </c>
      <c r="Q10" s="48">
        <v>307</v>
      </c>
      <c r="R10" s="48">
        <v>66</v>
      </c>
      <c r="S10" s="48">
        <v>12</v>
      </c>
      <c r="T10" s="48">
        <v>34</v>
      </c>
      <c r="U10" s="48">
        <v>7</v>
      </c>
      <c r="V10" s="48">
        <v>62</v>
      </c>
      <c r="W10" s="48">
        <v>77</v>
      </c>
      <c r="X10" s="48">
        <v>311</v>
      </c>
      <c r="Y10" s="48">
        <v>28</v>
      </c>
      <c r="Z10" s="48">
        <v>157</v>
      </c>
      <c r="AA10" s="48">
        <v>17</v>
      </c>
      <c r="AB10" s="48">
        <v>1</v>
      </c>
      <c r="AC10" s="48">
        <v>227</v>
      </c>
      <c r="AD10" s="48">
        <v>234</v>
      </c>
      <c r="AE10" s="48">
        <v>255</v>
      </c>
      <c r="AF10" s="48">
        <v>294</v>
      </c>
      <c r="AG10" s="48">
        <v>54</v>
      </c>
      <c r="AH10" s="48">
        <v>347</v>
      </c>
    </row>
    <row r="11" spans="1:34" s="38" customFormat="1" ht="49.5" customHeight="1">
      <c r="A11" s="36" t="s">
        <v>120</v>
      </c>
      <c r="B11" s="48">
        <f t="shared" si="4"/>
        <v>52</v>
      </c>
      <c r="C11" s="21">
        <f t="shared" si="5"/>
        <v>0.12288496077133945</v>
      </c>
      <c r="D11" s="48">
        <f t="shared" si="6"/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36" t="s">
        <v>120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52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9.5" customHeight="1" thickBot="1">
      <c r="A12" s="36" t="s">
        <v>121</v>
      </c>
      <c r="B12" s="48">
        <f t="shared" si="4"/>
        <v>653</v>
      </c>
      <c r="C12" s="21">
        <f t="shared" si="5"/>
        <v>1.5431515266093203</v>
      </c>
      <c r="D12" s="48">
        <f t="shared" si="6"/>
        <v>312</v>
      </c>
      <c r="E12" s="48">
        <v>154</v>
      </c>
      <c r="F12" s="48">
        <v>0</v>
      </c>
      <c r="G12" s="48">
        <v>32</v>
      </c>
      <c r="H12" s="48">
        <v>3</v>
      </c>
      <c r="I12" s="48">
        <v>5</v>
      </c>
      <c r="J12" s="48">
        <v>35</v>
      </c>
      <c r="K12" s="48">
        <v>3</v>
      </c>
      <c r="L12" s="48">
        <v>2</v>
      </c>
      <c r="M12" s="48">
        <v>1</v>
      </c>
      <c r="N12" s="48">
        <v>3</v>
      </c>
      <c r="O12" s="48">
        <v>1</v>
      </c>
      <c r="P12" s="36" t="s">
        <v>121</v>
      </c>
      <c r="Q12" s="48">
        <v>1</v>
      </c>
      <c r="R12" s="48">
        <v>0</v>
      </c>
      <c r="S12" s="48">
        <v>0</v>
      </c>
      <c r="T12" s="48">
        <v>5</v>
      </c>
      <c r="U12" s="48">
        <v>0</v>
      </c>
      <c r="V12" s="48">
        <v>5</v>
      </c>
      <c r="W12" s="48">
        <v>23</v>
      </c>
      <c r="X12" s="48">
        <v>29</v>
      </c>
      <c r="Y12" s="48">
        <v>2</v>
      </c>
      <c r="Z12" s="48">
        <v>8</v>
      </c>
      <c r="AA12" s="48">
        <v>0</v>
      </c>
      <c r="AB12" s="48">
        <v>0</v>
      </c>
      <c r="AC12" s="48">
        <v>236</v>
      </c>
      <c r="AD12" s="48">
        <v>104</v>
      </c>
      <c r="AE12" s="48">
        <v>0</v>
      </c>
      <c r="AF12" s="48">
        <v>1</v>
      </c>
      <c r="AG12" s="48">
        <v>0</v>
      </c>
      <c r="AH12" s="48">
        <v>0</v>
      </c>
    </row>
    <row r="13" spans="1:34" s="29" customFormat="1" ht="22.5" customHeight="1">
      <c r="A13" s="114" t="s">
        <v>122</v>
      </c>
      <c r="B13" s="114"/>
      <c r="C13" s="114"/>
      <c r="D13" s="114"/>
      <c r="E13" s="114"/>
      <c r="F13" s="114"/>
      <c r="G13" s="114"/>
      <c r="H13" s="114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="38" customFormat="1" ht="144" customHeight="1">
      <c r="A14" s="38" t="s">
        <v>123</v>
      </c>
    </row>
    <row r="15" spans="1:34" s="38" customFormat="1" ht="11.25" customHeight="1">
      <c r="A15" s="110" t="s">
        <v>124</v>
      </c>
      <c r="B15" s="111"/>
      <c r="C15" s="111"/>
      <c r="D15" s="111"/>
      <c r="E15" s="111"/>
      <c r="F15" s="111"/>
      <c r="G15" s="111"/>
      <c r="H15" s="111"/>
      <c r="I15" s="111" t="s">
        <v>125</v>
      </c>
      <c r="J15" s="111"/>
      <c r="K15" s="111"/>
      <c r="L15" s="111"/>
      <c r="M15" s="111"/>
      <c r="N15" s="111"/>
      <c r="O15" s="111"/>
      <c r="P15" s="111" t="s">
        <v>126</v>
      </c>
      <c r="Q15" s="111"/>
      <c r="R15" s="111"/>
      <c r="S15" s="111"/>
      <c r="T15" s="111"/>
      <c r="U15" s="111"/>
      <c r="V15" s="111"/>
      <c r="W15" s="111"/>
      <c r="X15" s="111" t="s">
        <v>127</v>
      </c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</sheetData>
  <mergeCells count="22">
    <mergeCell ref="X15:AH15"/>
    <mergeCell ref="A13:H13"/>
    <mergeCell ref="A15:H15"/>
    <mergeCell ref="I15:O15"/>
    <mergeCell ref="P15:W15"/>
    <mergeCell ref="AD3:AD4"/>
    <mergeCell ref="AE3:AE4"/>
    <mergeCell ref="AF3:AF4"/>
    <mergeCell ref="AH3:AH4"/>
    <mergeCell ref="AG3:AG4"/>
    <mergeCell ref="P3:P4"/>
    <mergeCell ref="Q3:W3"/>
    <mergeCell ref="X3:AB3"/>
    <mergeCell ref="AC3:AC4"/>
    <mergeCell ref="A3:A4"/>
    <mergeCell ref="B3:B4"/>
    <mergeCell ref="C3:C4"/>
    <mergeCell ref="D3:H3"/>
    <mergeCell ref="A1:H1"/>
    <mergeCell ref="P1:W1"/>
    <mergeCell ref="A2:H2"/>
    <mergeCell ref="P2:W2"/>
  </mergeCells>
  <dataValidations count="1">
    <dataValidation type="whole" allowBlank="1" showInputMessage="1" showErrorMessage="1" errorTitle="嘿嘿！你粉混喔" error="數字必須素整數而且不得小於 0 也應該不會大於 50000000 吧" sqref="E7:O12 Q7:AH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9.375" style="25" customWidth="1"/>
    <col min="4" max="8" width="8.625" style="25" customWidth="1"/>
    <col min="9" max="9" width="8.25390625" style="25" customWidth="1"/>
    <col min="10" max="10" width="8.125" style="25" customWidth="1"/>
    <col min="11" max="11" width="8.375" style="25" customWidth="1"/>
    <col min="12" max="14" width="8.25390625" style="25" customWidth="1"/>
    <col min="15" max="17" width="8.125" style="25" customWidth="1"/>
    <col min="18" max="18" width="8.25390625" style="25" customWidth="1"/>
    <col min="19" max="19" width="18.625" style="24" customWidth="1"/>
    <col min="20" max="20" width="11.625" style="25" customWidth="1"/>
    <col min="21" max="25" width="10.125" style="25" customWidth="1"/>
    <col min="26" max="27" width="8.125" style="25" customWidth="1"/>
    <col min="28" max="33" width="8.25390625" style="25" customWidth="1"/>
    <col min="34" max="34" width="8.125" style="25" customWidth="1"/>
    <col min="35" max="35" width="8.25390625" style="25" customWidth="1"/>
    <col min="36" max="36" width="18.625" style="25" customWidth="1"/>
    <col min="37" max="37" width="11.25390625" style="25" customWidth="1"/>
    <col min="38" max="38" width="10.625" style="25" customWidth="1"/>
    <col min="39" max="42" width="10.125" style="25" customWidth="1"/>
    <col min="43" max="44" width="8.125" style="25" customWidth="1"/>
    <col min="45" max="50" width="8.25390625" style="25" customWidth="1"/>
    <col min="51" max="52" width="8.125" style="25" customWidth="1"/>
    <col min="53" max="53" width="18.625" style="25" customWidth="1"/>
    <col min="54" max="59" width="10.25390625" style="25" customWidth="1"/>
    <col min="60" max="69" width="8.25390625" style="25" customWidth="1"/>
    <col min="70" max="16384" width="9.00390625" style="25" customWidth="1"/>
  </cols>
  <sheetData>
    <row r="1" spans="1:69" s="2" customFormat="1" ht="45" customHeight="1">
      <c r="A1" s="87" t="s">
        <v>299</v>
      </c>
      <c r="B1" s="87"/>
      <c r="C1" s="87"/>
      <c r="D1" s="87"/>
      <c r="E1" s="87"/>
      <c r="F1" s="87"/>
      <c r="G1" s="87"/>
      <c r="H1" s="87"/>
      <c r="I1" s="86" t="s">
        <v>199</v>
      </c>
      <c r="J1" s="86"/>
      <c r="K1" s="86"/>
      <c r="L1" s="86"/>
      <c r="M1" s="86"/>
      <c r="N1" s="1"/>
      <c r="O1" s="1"/>
      <c r="P1" s="1"/>
      <c r="Q1" s="1"/>
      <c r="R1" s="1"/>
      <c r="S1" s="87" t="s">
        <v>299</v>
      </c>
      <c r="T1" s="87"/>
      <c r="U1" s="87"/>
      <c r="V1" s="87"/>
      <c r="W1" s="87"/>
      <c r="X1" s="87"/>
      <c r="Y1" s="87"/>
      <c r="Z1" s="86" t="s">
        <v>291</v>
      </c>
      <c r="AA1" s="86"/>
      <c r="AB1" s="86"/>
      <c r="AC1" s="86"/>
      <c r="AD1" s="86"/>
      <c r="AE1" s="1"/>
      <c r="AF1" s="1"/>
      <c r="AG1" s="1"/>
      <c r="AH1" s="1"/>
      <c r="AI1" s="1"/>
      <c r="AJ1" s="87" t="s">
        <v>300</v>
      </c>
      <c r="AK1" s="87"/>
      <c r="AL1" s="87"/>
      <c r="AM1" s="87"/>
      <c r="AN1" s="87"/>
      <c r="AO1" s="87"/>
      <c r="AP1" s="87"/>
      <c r="AQ1" s="86" t="s">
        <v>292</v>
      </c>
      <c r="AR1" s="86"/>
      <c r="AS1" s="86"/>
      <c r="AT1" s="86"/>
      <c r="AU1" s="86"/>
      <c r="AV1" s="86"/>
      <c r="AW1" s="86"/>
      <c r="AX1" s="86"/>
      <c r="AY1" s="86"/>
      <c r="AZ1" s="86"/>
      <c r="BA1" s="87" t="s">
        <v>287</v>
      </c>
      <c r="BB1" s="87"/>
      <c r="BC1" s="87"/>
      <c r="BD1" s="87"/>
      <c r="BE1" s="87"/>
      <c r="BF1" s="87"/>
      <c r="BG1" s="87"/>
      <c r="BH1" s="86" t="s">
        <v>301</v>
      </c>
      <c r="BI1" s="86"/>
      <c r="BJ1" s="86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62"/>
      <c r="C2" s="62"/>
      <c r="D2" s="62"/>
      <c r="E2" s="62"/>
      <c r="F2" s="62"/>
      <c r="G2" s="62"/>
      <c r="H2" s="62" t="s">
        <v>302</v>
      </c>
      <c r="I2" s="3" t="s">
        <v>351</v>
      </c>
      <c r="J2" s="62"/>
      <c r="L2" s="4"/>
      <c r="M2" s="4"/>
      <c r="N2" s="4"/>
      <c r="O2" s="4"/>
      <c r="P2" s="4"/>
      <c r="Q2" s="4"/>
      <c r="R2" s="6" t="s">
        <v>0</v>
      </c>
      <c r="T2" s="62"/>
      <c r="U2" s="62"/>
      <c r="V2" s="62"/>
      <c r="W2" s="62"/>
      <c r="X2" s="62"/>
      <c r="Y2" s="62" t="s">
        <v>302</v>
      </c>
      <c r="Z2" s="3" t="s">
        <v>351</v>
      </c>
      <c r="AA2" s="62"/>
      <c r="AC2" s="4"/>
      <c r="AD2" s="4"/>
      <c r="AE2" s="4"/>
      <c r="AF2" s="4"/>
      <c r="AG2" s="4"/>
      <c r="AH2" s="4"/>
      <c r="AI2" s="6" t="s">
        <v>0</v>
      </c>
      <c r="AJ2" s="116" t="s">
        <v>16</v>
      </c>
      <c r="AK2" s="116"/>
      <c r="AL2" s="116"/>
      <c r="AM2" s="116"/>
      <c r="AN2" s="116"/>
      <c r="AO2" s="116"/>
      <c r="AP2" s="116"/>
      <c r="AQ2" s="117" t="s">
        <v>351</v>
      </c>
      <c r="AR2" s="117"/>
      <c r="AS2" s="117"/>
      <c r="AT2" s="63"/>
      <c r="AU2" s="63"/>
      <c r="AV2" s="63"/>
      <c r="AW2" s="63"/>
      <c r="AX2" s="63"/>
      <c r="AY2" s="63"/>
      <c r="AZ2" s="63"/>
      <c r="BA2" s="3"/>
      <c r="BC2" s="4"/>
      <c r="BD2" s="4"/>
      <c r="BG2" s="6" t="s">
        <v>302</v>
      </c>
      <c r="BH2" s="4" t="s">
        <v>351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80" t="s">
        <v>1</v>
      </c>
      <c r="B3" s="93" t="s">
        <v>2</v>
      </c>
      <c r="C3" s="84" t="s">
        <v>303</v>
      </c>
      <c r="D3" s="83"/>
      <c r="E3" s="83"/>
      <c r="F3" s="83"/>
      <c r="G3" s="83"/>
      <c r="H3" s="83"/>
      <c r="I3" s="83"/>
      <c r="J3" s="93"/>
      <c r="K3" s="83" t="s">
        <v>328</v>
      </c>
      <c r="L3" s="95"/>
      <c r="M3" s="95"/>
      <c r="N3" s="95"/>
      <c r="O3" s="95"/>
      <c r="P3" s="95"/>
      <c r="Q3" s="95"/>
      <c r="R3" s="67"/>
      <c r="S3" s="80" t="s">
        <v>1</v>
      </c>
      <c r="T3" s="84" t="s">
        <v>329</v>
      </c>
      <c r="U3" s="83"/>
      <c r="V3" s="83"/>
      <c r="W3" s="83"/>
      <c r="X3" s="83"/>
      <c r="Y3" s="83"/>
      <c r="Z3" s="83"/>
      <c r="AA3" s="93"/>
      <c r="AB3" s="83" t="s">
        <v>304</v>
      </c>
      <c r="AC3" s="95"/>
      <c r="AD3" s="95"/>
      <c r="AE3" s="95"/>
      <c r="AF3" s="95"/>
      <c r="AG3" s="95"/>
      <c r="AH3" s="95"/>
      <c r="AI3" s="67"/>
      <c r="AJ3" s="80" t="s">
        <v>1</v>
      </c>
      <c r="AK3" s="82" t="s">
        <v>305</v>
      </c>
      <c r="AL3" s="68"/>
      <c r="AM3" s="68"/>
      <c r="AN3" s="68"/>
      <c r="AO3" s="68"/>
      <c r="AP3" s="68"/>
      <c r="AQ3" s="68"/>
      <c r="AR3" s="69"/>
      <c r="AS3" s="83" t="s">
        <v>306</v>
      </c>
      <c r="AT3" s="95"/>
      <c r="AU3" s="95"/>
      <c r="AV3" s="95"/>
      <c r="AW3" s="95"/>
      <c r="AX3" s="95"/>
      <c r="AY3" s="95"/>
      <c r="AZ3" s="67"/>
      <c r="BA3" s="80" t="s">
        <v>1</v>
      </c>
      <c r="BB3" s="83" t="s">
        <v>293</v>
      </c>
      <c r="BC3" s="95"/>
      <c r="BD3" s="95"/>
      <c r="BE3" s="95"/>
      <c r="BF3" s="95"/>
      <c r="BG3" s="95"/>
      <c r="BH3" s="95"/>
      <c r="BI3" s="67"/>
      <c r="BJ3" s="83" t="s">
        <v>307</v>
      </c>
      <c r="BK3" s="95"/>
      <c r="BL3" s="95"/>
      <c r="BM3" s="95"/>
      <c r="BN3" s="95"/>
      <c r="BO3" s="95"/>
      <c r="BP3" s="95"/>
      <c r="BQ3" s="95"/>
    </row>
    <row r="4" spans="1:69" s="10" customFormat="1" ht="48" customHeight="1" thickBot="1">
      <c r="A4" s="81"/>
      <c r="B4" s="94"/>
      <c r="C4" s="12" t="s">
        <v>3</v>
      </c>
      <c r="D4" s="12" t="s">
        <v>308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309</v>
      </c>
      <c r="J4" s="13" t="s">
        <v>310</v>
      </c>
      <c r="K4" s="11" t="s">
        <v>3</v>
      </c>
      <c r="L4" s="15" t="s">
        <v>311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309</v>
      </c>
      <c r="R4" s="13" t="s">
        <v>312</v>
      </c>
      <c r="S4" s="81"/>
      <c r="T4" s="12" t="s">
        <v>3</v>
      </c>
      <c r="U4" s="12" t="s">
        <v>308</v>
      </c>
      <c r="V4" s="12" t="s">
        <v>4</v>
      </c>
      <c r="W4" s="12" t="s">
        <v>5</v>
      </c>
      <c r="X4" s="13" t="s">
        <v>6</v>
      </c>
      <c r="Y4" s="13" t="s">
        <v>7</v>
      </c>
      <c r="Z4" s="14" t="s">
        <v>309</v>
      </c>
      <c r="AA4" s="13" t="s">
        <v>310</v>
      </c>
      <c r="AB4" s="11" t="s">
        <v>3</v>
      </c>
      <c r="AC4" s="15" t="s">
        <v>311</v>
      </c>
      <c r="AD4" s="15" t="s">
        <v>4</v>
      </c>
      <c r="AE4" s="15" t="s">
        <v>5</v>
      </c>
      <c r="AF4" s="16" t="s">
        <v>6</v>
      </c>
      <c r="AG4" s="16" t="s">
        <v>7</v>
      </c>
      <c r="AH4" s="13" t="s">
        <v>309</v>
      </c>
      <c r="AI4" s="13" t="s">
        <v>312</v>
      </c>
      <c r="AJ4" s="81"/>
      <c r="AK4" s="13" t="s">
        <v>313</v>
      </c>
      <c r="AL4" s="12" t="s">
        <v>314</v>
      </c>
      <c r="AM4" s="12" t="s">
        <v>4</v>
      </c>
      <c r="AN4" s="11" t="s">
        <v>5</v>
      </c>
      <c r="AO4" s="13" t="s">
        <v>6</v>
      </c>
      <c r="AP4" s="13" t="s">
        <v>7</v>
      </c>
      <c r="AQ4" s="14" t="s">
        <v>309</v>
      </c>
      <c r="AR4" s="13" t="s">
        <v>310</v>
      </c>
      <c r="AS4" s="11" t="s">
        <v>3</v>
      </c>
      <c r="AT4" s="11" t="s">
        <v>311</v>
      </c>
      <c r="AU4" s="15" t="s">
        <v>4</v>
      </c>
      <c r="AV4" s="15" t="s">
        <v>5</v>
      </c>
      <c r="AW4" s="16" t="s">
        <v>6</v>
      </c>
      <c r="AX4" s="16" t="s">
        <v>7</v>
      </c>
      <c r="AY4" s="13" t="s">
        <v>309</v>
      </c>
      <c r="AZ4" s="13" t="s">
        <v>312</v>
      </c>
      <c r="BA4" s="81"/>
      <c r="BB4" s="11" t="s">
        <v>315</v>
      </c>
      <c r="BC4" s="12" t="s">
        <v>311</v>
      </c>
      <c r="BD4" s="12" t="s">
        <v>4</v>
      </c>
      <c r="BE4" s="12" t="s">
        <v>5</v>
      </c>
      <c r="BF4" s="14" t="s">
        <v>6</v>
      </c>
      <c r="BG4" s="13" t="s">
        <v>7</v>
      </c>
      <c r="BH4" s="14" t="s">
        <v>309</v>
      </c>
      <c r="BI4" s="13" t="s">
        <v>312</v>
      </c>
      <c r="BJ4" s="11" t="s">
        <v>3</v>
      </c>
      <c r="BK4" s="12" t="s">
        <v>311</v>
      </c>
      <c r="BL4" s="12" t="s">
        <v>4</v>
      </c>
      <c r="BM4" s="12" t="s">
        <v>5</v>
      </c>
      <c r="BN4" s="13" t="s">
        <v>6</v>
      </c>
      <c r="BO4" s="16" t="s">
        <v>7</v>
      </c>
      <c r="BP4" s="13" t="s">
        <v>309</v>
      </c>
      <c r="BQ4" s="17" t="s">
        <v>312</v>
      </c>
    </row>
    <row r="5" spans="1:69" s="19" customFormat="1" ht="35.25" customHeight="1">
      <c r="A5" s="18" t="s">
        <v>316</v>
      </c>
      <c r="B5" s="48">
        <f aca="true" t="shared" si="0" ref="B5:R5">SUM(B6+B11)</f>
        <v>70265</v>
      </c>
      <c r="C5" s="48">
        <f t="shared" si="0"/>
        <v>129</v>
      </c>
      <c r="D5" s="48">
        <f t="shared" si="0"/>
        <v>128</v>
      </c>
      <c r="E5" s="48">
        <f t="shared" si="0"/>
        <v>0</v>
      </c>
      <c r="F5" s="48">
        <f t="shared" si="0"/>
        <v>1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2150</v>
      </c>
      <c r="L5" s="48">
        <f t="shared" si="0"/>
        <v>2150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316</v>
      </c>
      <c r="T5" s="48">
        <f aca="true" t="shared" si="1" ref="T5:AI5">SUM(T6+T11)</f>
        <v>2752</v>
      </c>
      <c r="U5" s="48">
        <f t="shared" si="1"/>
        <v>2751</v>
      </c>
      <c r="V5" s="48">
        <f t="shared" si="1"/>
        <v>1</v>
      </c>
      <c r="W5" s="48">
        <f t="shared" si="1"/>
        <v>0</v>
      </c>
      <c r="X5" s="48">
        <f t="shared" si="1"/>
        <v>0</v>
      </c>
      <c r="Y5" s="48">
        <f t="shared" si="1"/>
        <v>0</v>
      </c>
      <c r="Z5" s="48">
        <f t="shared" si="1"/>
        <v>0</v>
      </c>
      <c r="AA5" s="48">
        <f t="shared" si="1"/>
        <v>0</v>
      </c>
      <c r="AB5" s="48">
        <f t="shared" si="1"/>
        <v>2898</v>
      </c>
      <c r="AC5" s="48">
        <f t="shared" si="1"/>
        <v>2843</v>
      </c>
      <c r="AD5" s="48">
        <f t="shared" si="1"/>
        <v>40</v>
      </c>
      <c r="AE5" s="48">
        <f t="shared" si="1"/>
        <v>0</v>
      </c>
      <c r="AF5" s="48">
        <f t="shared" si="1"/>
        <v>0</v>
      </c>
      <c r="AG5" s="48">
        <f t="shared" si="1"/>
        <v>0</v>
      </c>
      <c r="AH5" s="48">
        <f t="shared" si="1"/>
        <v>0</v>
      </c>
      <c r="AI5" s="48">
        <f t="shared" si="1"/>
        <v>15</v>
      </c>
      <c r="AJ5" s="18" t="s">
        <v>316</v>
      </c>
      <c r="AK5" s="48">
        <f aca="true" t="shared" si="2" ref="AK5:AZ5">SUM(AK6+AK11)</f>
        <v>384</v>
      </c>
      <c r="AL5" s="48">
        <f t="shared" si="2"/>
        <v>380</v>
      </c>
      <c r="AM5" s="48">
        <f t="shared" si="2"/>
        <v>4</v>
      </c>
      <c r="AN5" s="48">
        <f t="shared" si="2"/>
        <v>0</v>
      </c>
      <c r="AO5" s="48">
        <f t="shared" si="2"/>
        <v>0</v>
      </c>
      <c r="AP5" s="48">
        <f t="shared" si="2"/>
        <v>0</v>
      </c>
      <c r="AQ5" s="48">
        <f t="shared" si="2"/>
        <v>0</v>
      </c>
      <c r="AR5" s="48">
        <f t="shared" si="2"/>
        <v>0</v>
      </c>
      <c r="AS5" s="48">
        <f t="shared" si="2"/>
        <v>1751</v>
      </c>
      <c r="AT5" s="48">
        <f t="shared" si="2"/>
        <v>1714</v>
      </c>
      <c r="AU5" s="48">
        <f t="shared" si="2"/>
        <v>24</v>
      </c>
      <c r="AV5" s="48">
        <f t="shared" si="2"/>
        <v>0</v>
      </c>
      <c r="AW5" s="48">
        <f t="shared" si="2"/>
        <v>0</v>
      </c>
      <c r="AX5" s="48">
        <f t="shared" si="2"/>
        <v>0</v>
      </c>
      <c r="AY5" s="48">
        <f t="shared" si="2"/>
        <v>0</v>
      </c>
      <c r="AZ5" s="48">
        <f t="shared" si="2"/>
        <v>13</v>
      </c>
      <c r="BA5" s="18" t="s">
        <v>316</v>
      </c>
      <c r="BB5" s="48">
        <f aca="true" t="shared" si="3" ref="BB5:BQ5">SUM(BB6+BB11)</f>
        <v>262</v>
      </c>
      <c r="BC5" s="48">
        <f t="shared" si="3"/>
        <v>261</v>
      </c>
      <c r="BD5" s="48">
        <f t="shared" si="3"/>
        <v>1</v>
      </c>
      <c r="BE5" s="48">
        <f t="shared" si="3"/>
        <v>0</v>
      </c>
      <c r="BF5" s="48">
        <f t="shared" si="3"/>
        <v>0</v>
      </c>
      <c r="BG5" s="48">
        <f t="shared" si="3"/>
        <v>0</v>
      </c>
      <c r="BH5" s="48">
        <f t="shared" si="3"/>
        <v>0</v>
      </c>
      <c r="BI5" s="48">
        <f t="shared" si="3"/>
        <v>0</v>
      </c>
      <c r="BJ5" s="48">
        <f t="shared" si="3"/>
        <v>59939</v>
      </c>
      <c r="BK5" s="48">
        <f t="shared" si="3"/>
        <v>50159</v>
      </c>
      <c r="BL5" s="48">
        <f t="shared" si="3"/>
        <v>969</v>
      </c>
      <c r="BM5" s="48">
        <f t="shared" si="3"/>
        <v>7698</v>
      </c>
      <c r="BN5" s="48">
        <f t="shared" si="3"/>
        <v>144</v>
      </c>
      <c r="BO5" s="48">
        <f t="shared" si="3"/>
        <v>423</v>
      </c>
      <c r="BP5" s="48">
        <f t="shared" si="3"/>
        <v>63</v>
      </c>
      <c r="BQ5" s="48">
        <f t="shared" si="3"/>
        <v>483</v>
      </c>
    </row>
    <row r="6" spans="1:69" s="19" customFormat="1" ht="45" customHeight="1">
      <c r="A6" s="18" t="s">
        <v>317</v>
      </c>
      <c r="B6" s="48">
        <f aca="true" t="shared" si="4" ref="B6:R6">SUM(B7:B10)</f>
        <v>69557</v>
      </c>
      <c r="C6" s="48">
        <f t="shared" si="4"/>
        <v>128</v>
      </c>
      <c r="D6" s="48">
        <f t="shared" si="4"/>
        <v>127</v>
      </c>
      <c r="E6" s="48">
        <f t="shared" si="4"/>
        <v>0</v>
      </c>
      <c r="F6" s="48">
        <f t="shared" si="4"/>
        <v>1</v>
      </c>
      <c r="G6" s="48">
        <f t="shared" si="4"/>
        <v>0</v>
      </c>
      <c r="H6" s="48">
        <f t="shared" si="4"/>
        <v>0</v>
      </c>
      <c r="I6" s="48">
        <f t="shared" si="4"/>
        <v>0</v>
      </c>
      <c r="J6" s="48">
        <f t="shared" si="4"/>
        <v>0</v>
      </c>
      <c r="K6" s="48">
        <f t="shared" si="4"/>
        <v>2143</v>
      </c>
      <c r="L6" s="48">
        <f t="shared" si="4"/>
        <v>2143</v>
      </c>
      <c r="M6" s="48">
        <f t="shared" si="4"/>
        <v>0</v>
      </c>
      <c r="N6" s="48">
        <f t="shared" si="4"/>
        <v>0</v>
      </c>
      <c r="O6" s="48">
        <f t="shared" si="4"/>
        <v>0</v>
      </c>
      <c r="P6" s="48">
        <f t="shared" si="4"/>
        <v>0</v>
      </c>
      <c r="Q6" s="48">
        <f t="shared" si="4"/>
        <v>0</v>
      </c>
      <c r="R6" s="48">
        <f t="shared" si="4"/>
        <v>0</v>
      </c>
      <c r="S6" s="18" t="s">
        <v>317</v>
      </c>
      <c r="T6" s="48">
        <f aca="true" t="shared" si="5" ref="T6:AI6">SUM(T7:T10)</f>
        <v>2729</v>
      </c>
      <c r="U6" s="48">
        <f t="shared" si="5"/>
        <v>2728</v>
      </c>
      <c r="V6" s="48">
        <f t="shared" si="5"/>
        <v>1</v>
      </c>
      <c r="W6" s="48">
        <f t="shared" si="5"/>
        <v>0</v>
      </c>
      <c r="X6" s="48">
        <f t="shared" si="5"/>
        <v>0</v>
      </c>
      <c r="Y6" s="48">
        <f t="shared" si="5"/>
        <v>0</v>
      </c>
      <c r="Z6" s="48">
        <f t="shared" si="5"/>
        <v>0</v>
      </c>
      <c r="AA6" s="48">
        <f t="shared" si="5"/>
        <v>0</v>
      </c>
      <c r="AB6" s="48">
        <f t="shared" si="5"/>
        <v>2831</v>
      </c>
      <c r="AC6" s="48">
        <f t="shared" si="5"/>
        <v>2776</v>
      </c>
      <c r="AD6" s="48">
        <f t="shared" si="5"/>
        <v>40</v>
      </c>
      <c r="AE6" s="48">
        <f t="shared" si="5"/>
        <v>0</v>
      </c>
      <c r="AF6" s="48">
        <f t="shared" si="5"/>
        <v>0</v>
      </c>
      <c r="AG6" s="48">
        <f t="shared" si="5"/>
        <v>0</v>
      </c>
      <c r="AH6" s="48">
        <f t="shared" si="5"/>
        <v>0</v>
      </c>
      <c r="AI6" s="48">
        <f t="shared" si="5"/>
        <v>15</v>
      </c>
      <c r="AJ6" s="18" t="s">
        <v>317</v>
      </c>
      <c r="AK6" s="48">
        <f aca="true" t="shared" si="6" ref="AK6:AZ6">SUM(AK7:AK10)</f>
        <v>363</v>
      </c>
      <c r="AL6" s="48">
        <f t="shared" si="6"/>
        <v>359</v>
      </c>
      <c r="AM6" s="48">
        <f t="shared" si="6"/>
        <v>4</v>
      </c>
      <c r="AN6" s="48">
        <f t="shared" si="6"/>
        <v>0</v>
      </c>
      <c r="AO6" s="48">
        <f t="shared" si="6"/>
        <v>0</v>
      </c>
      <c r="AP6" s="48">
        <f t="shared" si="6"/>
        <v>0</v>
      </c>
      <c r="AQ6" s="48">
        <f t="shared" si="6"/>
        <v>0</v>
      </c>
      <c r="AR6" s="48">
        <f t="shared" si="6"/>
        <v>0</v>
      </c>
      <c r="AS6" s="48">
        <f t="shared" si="6"/>
        <v>1734</v>
      </c>
      <c r="AT6" s="48">
        <f t="shared" si="6"/>
        <v>1697</v>
      </c>
      <c r="AU6" s="48">
        <f t="shared" si="6"/>
        <v>24</v>
      </c>
      <c r="AV6" s="48">
        <f t="shared" si="6"/>
        <v>0</v>
      </c>
      <c r="AW6" s="48">
        <f t="shared" si="6"/>
        <v>0</v>
      </c>
      <c r="AX6" s="48">
        <f t="shared" si="6"/>
        <v>0</v>
      </c>
      <c r="AY6" s="48">
        <f t="shared" si="6"/>
        <v>0</v>
      </c>
      <c r="AZ6" s="48">
        <f t="shared" si="6"/>
        <v>13</v>
      </c>
      <c r="BA6" s="18" t="s">
        <v>317</v>
      </c>
      <c r="BB6" s="48">
        <f aca="true" t="shared" si="7" ref="BB6:BG6">SUM(BB7:BB10)</f>
        <v>254</v>
      </c>
      <c r="BC6" s="48">
        <f t="shared" si="7"/>
        <v>253</v>
      </c>
      <c r="BD6" s="48">
        <f t="shared" si="7"/>
        <v>1</v>
      </c>
      <c r="BE6" s="48">
        <f t="shared" si="7"/>
        <v>0</v>
      </c>
      <c r="BF6" s="48">
        <f t="shared" si="7"/>
        <v>0</v>
      </c>
      <c r="BG6" s="48">
        <f t="shared" si="7"/>
        <v>0</v>
      </c>
      <c r="BH6" s="48"/>
      <c r="BI6" s="48">
        <f aca="true" t="shared" si="8" ref="BI6:BQ6">SUM(BI7:BI10)</f>
        <v>0</v>
      </c>
      <c r="BJ6" s="48">
        <f t="shared" si="8"/>
        <v>59375</v>
      </c>
      <c r="BK6" s="48">
        <f t="shared" si="8"/>
        <v>49616</v>
      </c>
      <c r="BL6" s="48">
        <f t="shared" si="8"/>
        <v>960</v>
      </c>
      <c r="BM6" s="48">
        <f t="shared" si="8"/>
        <v>7687</v>
      </c>
      <c r="BN6" s="48">
        <f t="shared" si="8"/>
        <v>143</v>
      </c>
      <c r="BO6" s="48">
        <f t="shared" si="8"/>
        <v>423</v>
      </c>
      <c r="BP6" s="48">
        <f t="shared" si="8"/>
        <v>63</v>
      </c>
      <c r="BQ6" s="48">
        <f t="shared" si="8"/>
        <v>483</v>
      </c>
    </row>
    <row r="7" spans="1:69" s="19" customFormat="1" ht="36" customHeight="1">
      <c r="A7" s="18" t="s">
        <v>318</v>
      </c>
      <c r="B7" s="48">
        <f>SUM(C7+K7+T7+AB7+AK7+AS7+BB7+BJ7)</f>
        <v>7616</v>
      </c>
      <c r="C7" s="48">
        <f>SUM(D7:J7)</f>
        <v>18</v>
      </c>
      <c r="D7" s="48">
        <v>18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f>SUM(L7:R7)</f>
        <v>198</v>
      </c>
      <c r="L7" s="48">
        <v>198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318</v>
      </c>
      <c r="T7" s="48">
        <f>SUM(U7:AA7)</f>
        <v>349</v>
      </c>
      <c r="U7" s="48">
        <v>348</v>
      </c>
      <c r="V7" s="48">
        <v>1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f>SUM(AC7:AI7)</f>
        <v>399</v>
      </c>
      <c r="AC7" s="48">
        <v>395</v>
      </c>
      <c r="AD7" s="48">
        <v>4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18" t="s">
        <v>318</v>
      </c>
      <c r="AK7" s="48">
        <f>SUM(AL7:AR7)</f>
        <v>11</v>
      </c>
      <c r="AL7" s="48">
        <v>11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f>SUM(AT7:AZ7)</f>
        <v>161</v>
      </c>
      <c r="AT7" s="48">
        <v>161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0</v>
      </c>
      <c r="BA7" s="18" t="s">
        <v>318</v>
      </c>
      <c r="BB7" s="48">
        <f>SUM(BC7:BI7)</f>
        <v>41</v>
      </c>
      <c r="BC7" s="48">
        <v>40</v>
      </c>
      <c r="BD7" s="48">
        <v>1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f>SUM(BK7:BQ7)</f>
        <v>6439</v>
      </c>
      <c r="BK7" s="48">
        <v>5853</v>
      </c>
      <c r="BL7" s="48">
        <v>164</v>
      </c>
      <c r="BM7" s="48">
        <v>283</v>
      </c>
      <c r="BN7" s="48">
        <v>9</v>
      </c>
      <c r="BO7" s="48">
        <v>108</v>
      </c>
      <c r="BP7" s="48">
        <v>0</v>
      </c>
      <c r="BQ7" s="48">
        <v>22</v>
      </c>
    </row>
    <row r="8" spans="1:69" s="19" customFormat="1" ht="36" customHeight="1">
      <c r="A8" s="18" t="s">
        <v>319</v>
      </c>
      <c r="B8" s="48">
        <f>SUM(C8+K8+T8+AB8+AK8+AS8+BB8+BJ8)</f>
        <v>30107</v>
      </c>
      <c r="C8" s="48">
        <f>SUM(D8:J8)</f>
        <v>104</v>
      </c>
      <c r="D8" s="48">
        <v>103</v>
      </c>
      <c r="E8" s="48">
        <v>0</v>
      </c>
      <c r="F8" s="48">
        <v>1</v>
      </c>
      <c r="G8" s="48">
        <v>0</v>
      </c>
      <c r="H8" s="48">
        <v>0</v>
      </c>
      <c r="I8" s="48">
        <v>0</v>
      </c>
      <c r="J8" s="48">
        <v>0</v>
      </c>
      <c r="K8" s="48">
        <f>SUM(L8:R8)</f>
        <v>1221</v>
      </c>
      <c r="L8" s="48">
        <v>1221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18" t="s">
        <v>319</v>
      </c>
      <c r="T8" s="48">
        <f>SUM(U8:AA8)</f>
        <v>1303</v>
      </c>
      <c r="U8" s="48">
        <v>1303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f>SUM(AC8:AI8)</f>
        <v>1150</v>
      </c>
      <c r="AC8" s="48">
        <v>1115</v>
      </c>
      <c r="AD8" s="48">
        <v>35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18" t="s">
        <v>319</v>
      </c>
      <c r="AK8" s="48">
        <f>SUM(AL8:AR8)</f>
        <v>185</v>
      </c>
      <c r="AL8" s="48">
        <v>183</v>
      </c>
      <c r="AM8" s="48">
        <v>2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f>SUM(AT8:AZ8)</f>
        <v>501</v>
      </c>
      <c r="AT8" s="48">
        <v>478</v>
      </c>
      <c r="AU8" s="48">
        <v>23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18" t="s">
        <v>319</v>
      </c>
      <c r="BB8" s="48">
        <f>SUM(BC8:BI8)</f>
        <v>149</v>
      </c>
      <c r="BC8" s="48">
        <v>149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f>SUM(BK8:BQ8)</f>
        <v>25494</v>
      </c>
      <c r="BK8" s="48">
        <v>21172</v>
      </c>
      <c r="BL8" s="48">
        <v>652</v>
      </c>
      <c r="BM8" s="48">
        <v>3460</v>
      </c>
      <c r="BN8" s="48">
        <v>2</v>
      </c>
      <c r="BO8" s="48">
        <v>52</v>
      </c>
      <c r="BP8" s="48">
        <v>0</v>
      </c>
      <c r="BQ8" s="48">
        <v>156</v>
      </c>
    </row>
    <row r="9" spans="1:69" s="19" customFormat="1" ht="36" customHeight="1">
      <c r="A9" s="18" t="s">
        <v>320</v>
      </c>
      <c r="B9" s="48">
        <f>SUM(C9+K9+T9+AB9+AK9+AS9+BB9+BJ9)</f>
        <v>28805</v>
      </c>
      <c r="C9" s="48">
        <f>SUM(D9:J9)</f>
        <v>6</v>
      </c>
      <c r="D9" s="48">
        <v>6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>SUM(L9:R9)</f>
        <v>606</v>
      </c>
      <c r="L9" s="48">
        <v>606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 t="s">
        <v>320</v>
      </c>
      <c r="T9" s="48">
        <f>SUM(U9:AA9)</f>
        <v>963</v>
      </c>
      <c r="U9" s="48">
        <v>963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>SUM(AC9:AI9)</f>
        <v>1282</v>
      </c>
      <c r="AC9" s="48">
        <v>1266</v>
      </c>
      <c r="AD9" s="48">
        <v>1</v>
      </c>
      <c r="AE9" s="48">
        <v>0</v>
      </c>
      <c r="AF9" s="48">
        <v>0</v>
      </c>
      <c r="AG9" s="48">
        <v>0</v>
      </c>
      <c r="AH9" s="48">
        <v>0</v>
      </c>
      <c r="AI9" s="48">
        <v>15</v>
      </c>
      <c r="AJ9" s="18" t="s">
        <v>320</v>
      </c>
      <c r="AK9" s="48">
        <f>SUM(AL9:AR9)</f>
        <v>167</v>
      </c>
      <c r="AL9" s="48">
        <v>165</v>
      </c>
      <c r="AM9" s="48">
        <v>2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f>SUM(AT9:AZ9)</f>
        <v>808</v>
      </c>
      <c r="AT9" s="48">
        <v>794</v>
      </c>
      <c r="AU9" s="48">
        <v>1</v>
      </c>
      <c r="AV9" s="48">
        <v>0</v>
      </c>
      <c r="AW9" s="48">
        <v>0</v>
      </c>
      <c r="AX9" s="48">
        <v>0</v>
      </c>
      <c r="AY9" s="48">
        <v>0</v>
      </c>
      <c r="AZ9" s="48">
        <v>13</v>
      </c>
      <c r="BA9" s="18" t="s">
        <v>320</v>
      </c>
      <c r="BB9" s="48">
        <f>SUM(BC9:BI9)</f>
        <v>62</v>
      </c>
      <c r="BC9" s="48">
        <v>62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f>SUM(BK9:BQ9)</f>
        <v>24911</v>
      </c>
      <c r="BK9" s="48">
        <v>20250</v>
      </c>
      <c r="BL9" s="48">
        <v>96</v>
      </c>
      <c r="BM9" s="48">
        <v>3821</v>
      </c>
      <c r="BN9" s="48">
        <v>113</v>
      </c>
      <c r="BO9" s="48">
        <v>263</v>
      </c>
      <c r="BP9" s="48">
        <v>63</v>
      </c>
      <c r="BQ9" s="48">
        <v>305</v>
      </c>
    </row>
    <row r="10" spans="1:69" s="19" customFormat="1" ht="36" customHeight="1">
      <c r="A10" s="18" t="s">
        <v>321</v>
      </c>
      <c r="B10" s="48">
        <f>SUM(C10+K10+T10+AB10+AK10+AS10+BB10+BJ10)</f>
        <v>3029</v>
      </c>
      <c r="C10" s="48">
        <f>SUM(D10:J10)</f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>SUM(L10:R10)</f>
        <v>118</v>
      </c>
      <c r="L10" s="48">
        <v>118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321</v>
      </c>
      <c r="T10" s="48">
        <f>SUM(U10:AA10)</f>
        <v>114</v>
      </c>
      <c r="U10" s="48">
        <v>114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>SUM(AC10:AI10)</f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18" t="s">
        <v>321</v>
      </c>
      <c r="AK10" s="48">
        <f>SUM(AL10:AR10)</f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f>SUM(AT10:AZ10)</f>
        <v>264</v>
      </c>
      <c r="AT10" s="48">
        <v>264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18" t="s">
        <v>321</v>
      </c>
      <c r="BB10" s="48">
        <f>SUM(BC10:BI10)</f>
        <v>2</v>
      </c>
      <c r="BC10" s="48">
        <v>2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f>SUM(BK10:BQ10)</f>
        <v>2531</v>
      </c>
      <c r="BK10" s="48">
        <v>2341</v>
      </c>
      <c r="BL10" s="48">
        <v>48</v>
      </c>
      <c r="BM10" s="48">
        <v>123</v>
      </c>
      <c r="BN10" s="48">
        <v>19</v>
      </c>
      <c r="BO10" s="48">
        <v>0</v>
      </c>
      <c r="BP10" s="48">
        <v>0</v>
      </c>
      <c r="BQ10" s="48">
        <v>0</v>
      </c>
    </row>
    <row r="11" spans="1:70" s="19" customFormat="1" ht="54" customHeight="1">
      <c r="A11" s="18" t="s">
        <v>322</v>
      </c>
      <c r="B11" s="48">
        <f aca="true" t="shared" si="9" ref="B11:R11">SUM(B13:B16)</f>
        <v>708</v>
      </c>
      <c r="C11" s="48">
        <f t="shared" si="9"/>
        <v>1</v>
      </c>
      <c r="D11" s="48">
        <f t="shared" si="9"/>
        <v>1</v>
      </c>
      <c r="E11" s="48">
        <f t="shared" si="9"/>
        <v>0</v>
      </c>
      <c r="F11" s="48">
        <f t="shared" si="9"/>
        <v>0</v>
      </c>
      <c r="G11" s="48">
        <f t="shared" si="9"/>
        <v>0</v>
      </c>
      <c r="H11" s="48">
        <f t="shared" si="9"/>
        <v>0</v>
      </c>
      <c r="I11" s="48">
        <f t="shared" si="9"/>
        <v>0</v>
      </c>
      <c r="J11" s="48">
        <f t="shared" si="9"/>
        <v>0</v>
      </c>
      <c r="K11" s="48">
        <f t="shared" si="9"/>
        <v>7</v>
      </c>
      <c r="L11" s="48">
        <f t="shared" si="9"/>
        <v>7</v>
      </c>
      <c r="M11" s="48">
        <f t="shared" si="9"/>
        <v>0</v>
      </c>
      <c r="N11" s="48">
        <f t="shared" si="9"/>
        <v>0</v>
      </c>
      <c r="O11" s="48">
        <f t="shared" si="9"/>
        <v>0</v>
      </c>
      <c r="P11" s="48">
        <f t="shared" si="9"/>
        <v>0</v>
      </c>
      <c r="Q11" s="48">
        <f t="shared" si="9"/>
        <v>0</v>
      </c>
      <c r="R11" s="48">
        <f t="shared" si="9"/>
        <v>0</v>
      </c>
      <c r="S11" s="18" t="s">
        <v>322</v>
      </c>
      <c r="T11" s="48">
        <f aca="true" t="shared" si="10" ref="T11:AI11">SUM(T13:T16)</f>
        <v>23</v>
      </c>
      <c r="U11" s="48">
        <f t="shared" si="10"/>
        <v>23</v>
      </c>
      <c r="V11" s="48">
        <f t="shared" si="10"/>
        <v>0</v>
      </c>
      <c r="W11" s="48">
        <f t="shared" si="10"/>
        <v>0</v>
      </c>
      <c r="X11" s="48">
        <f t="shared" si="10"/>
        <v>0</v>
      </c>
      <c r="Y11" s="48">
        <f t="shared" si="10"/>
        <v>0</v>
      </c>
      <c r="Z11" s="48">
        <f t="shared" si="10"/>
        <v>0</v>
      </c>
      <c r="AA11" s="48">
        <f t="shared" si="10"/>
        <v>0</v>
      </c>
      <c r="AB11" s="48">
        <f t="shared" si="10"/>
        <v>67</v>
      </c>
      <c r="AC11" s="48">
        <f t="shared" si="10"/>
        <v>67</v>
      </c>
      <c r="AD11" s="48">
        <f t="shared" si="10"/>
        <v>0</v>
      </c>
      <c r="AE11" s="48">
        <f t="shared" si="10"/>
        <v>0</v>
      </c>
      <c r="AF11" s="48">
        <f t="shared" si="10"/>
        <v>0</v>
      </c>
      <c r="AG11" s="48">
        <f t="shared" si="10"/>
        <v>0</v>
      </c>
      <c r="AH11" s="48">
        <f t="shared" si="10"/>
        <v>0</v>
      </c>
      <c r="AI11" s="48">
        <f t="shared" si="10"/>
        <v>0</v>
      </c>
      <c r="AJ11" s="18" t="s">
        <v>322</v>
      </c>
      <c r="AK11" s="48">
        <f aca="true" t="shared" si="11" ref="AK11:AZ11">SUM(AK13:AK16)</f>
        <v>21</v>
      </c>
      <c r="AL11" s="48">
        <f t="shared" si="11"/>
        <v>21</v>
      </c>
      <c r="AM11" s="48">
        <f t="shared" si="11"/>
        <v>0</v>
      </c>
      <c r="AN11" s="48">
        <f t="shared" si="11"/>
        <v>0</v>
      </c>
      <c r="AO11" s="48">
        <f t="shared" si="11"/>
        <v>0</v>
      </c>
      <c r="AP11" s="48">
        <f t="shared" si="11"/>
        <v>0</v>
      </c>
      <c r="AQ11" s="48">
        <f t="shared" si="11"/>
        <v>0</v>
      </c>
      <c r="AR11" s="48">
        <f t="shared" si="11"/>
        <v>0</v>
      </c>
      <c r="AS11" s="48">
        <f t="shared" si="11"/>
        <v>17</v>
      </c>
      <c r="AT11" s="48">
        <f t="shared" si="11"/>
        <v>17</v>
      </c>
      <c r="AU11" s="48">
        <f t="shared" si="11"/>
        <v>0</v>
      </c>
      <c r="AV11" s="48">
        <f t="shared" si="11"/>
        <v>0</v>
      </c>
      <c r="AW11" s="48">
        <f t="shared" si="11"/>
        <v>0</v>
      </c>
      <c r="AX11" s="48">
        <f t="shared" si="11"/>
        <v>0</v>
      </c>
      <c r="AY11" s="48">
        <f t="shared" si="11"/>
        <v>0</v>
      </c>
      <c r="AZ11" s="48">
        <f t="shared" si="11"/>
        <v>0</v>
      </c>
      <c r="BA11" s="18" t="s">
        <v>322</v>
      </c>
      <c r="BB11" s="48">
        <f aca="true" t="shared" si="12" ref="BB11:BQ11">SUM(BB13:BB16)</f>
        <v>8</v>
      </c>
      <c r="BC11" s="48">
        <f t="shared" si="12"/>
        <v>8</v>
      </c>
      <c r="BD11" s="48">
        <f t="shared" si="12"/>
        <v>0</v>
      </c>
      <c r="BE11" s="48">
        <f t="shared" si="12"/>
        <v>0</v>
      </c>
      <c r="BF11" s="48">
        <f t="shared" si="12"/>
        <v>0</v>
      </c>
      <c r="BG11" s="48">
        <f t="shared" si="12"/>
        <v>0</v>
      </c>
      <c r="BH11" s="48">
        <f t="shared" si="12"/>
        <v>0</v>
      </c>
      <c r="BI11" s="48">
        <f t="shared" si="12"/>
        <v>0</v>
      </c>
      <c r="BJ11" s="48">
        <f t="shared" si="12"/>
        <v>564</v>
      </c>
      <c r="BK11" s="48">
        <f t="shared" si="12"/>
        <v>543</v>
      </c>
      <c r="BL11" s="48">
        <f t="shared" si="12"/>
        <v>9</v>
      </c>
      <c r="BM11" s="48">
        <f t="shared" si="12"/>
        <v>11</v>
      </c>
      <c r="BN11" s="48">
        <f t="shared" si="12"/>
        <v>1</v>
      </c>
      <c r="BO11" s="48">
        <f t="shared" si="12"/>
        <v>0</v>
      </c>
      <c r="BP11" s="48">
        <f t="shared" si="12"/>
        <v>0</v>
      </c>
      <c r="BQ11" s="48">
        <f t="shared" si="12"/>
        <v>0</v>
      </c>
      <c r="BR11" s="20"/>
    </row>
    <row r="12" spans="1:69" s="19" customFormat="1" ht="36" customHeight="1">
      <c r="A12" s="18" t="s">
        <v>323</v>
      </c>
      <c r="B12" s="48">
        <f aca="true" t="shared" si="13" ref="B12:R12">IF(B6=0,0,B11/B6*100)</f>
        <v>1.0178702359216183</v>
      </c>
      <c r="C12" s="21">
        <f t="shared" si="13"/>
        <v>0.78125</v>
      </c>
      <c r="D12" s="21">
        <f t="shared" si="13"/>
        <v>0.7874015748031495</v>
      </c>
      <c r="E12" s="21">
        <f t="shared" si="13"/>
        <v>0</v>
      </c>
      <c r="F12" s="21">
        <f t="shared" si="13"/>
        <v>0</v>
      </c>
      <c r="G12" s="21">
        <f t="shared" si="13"/>
        <v>0</v>
      </c>
      <c r="H12" s="21">
        <f t="shared" si="13"/>
        <v>0</v>
      </c>
      <c r="I12" s="21">
        <f t="shared" si="13"/>
        <v>0</v>
      </c>
      <c r="J12" s="21">
        <f t="shared" si="13"/>
        <v>0</v>
      </c>
      <c r="K12" s="21">
        <f t="shared" si="13"/>
        <v>0.3266448903406439</v>
      </c>
      <c r="L12" s="21">
        <f t="shared" si="13"/>
        <v>0.3266448903406439</v>
      </c>
      <c r="M12" s="21">
        <f t="shared" si="13"/>
        <v>0</v>
      </c>
      <c r="N12" s="21">
        <f t="shared" si="13"/>
        <v>0</v>
      </c>
      <c r="O12" s="21">
        <f t="shared" si="13"/>
        <v>0</v>
      </c>
      <c r="P12" s="21">
        <f t="shared" si="13"/>
        <v>0</v>
      </c>
      <c r="Q12" s="21">
        <f t="shared" si="13"/>
        <v>0</v>
      </c>
      <c r="R12" s="21">
        <f t="shared" si="13"/>
        <v>0</v>
      </c>
      <c r="S12" s="18" t="s">
        <v>323</v>
      </c>
      <c r="T12" s="21">
        <f aca="true" t="shared" si="14" ref="T12:AI12">IF(T6=0,0,T11/T6*100)</f>
        <v>0.8427995602784902</v>
      </c>
      <c r="U12" s="21">
        <f t="shared" si="14"/>
        <v>0.8431085043988269</v>
      </c>
      <c r="V12" s="21">
        <f t="shared" si="14"/>
        <v>0</v>
      </c>
      <c r="W12" s="21">
        <f t="shared" si="14"/>
        <v>0</v>
      </c>
      <c r="X12" s="21">
        <f t="shared" si="14"/>
        <v>0</v>
      </c>
      <c r="Y12" s="21">
        <f t="shared" si="14"/>
        <v>0</v>
      </c>
      <c r="Z12" s="21">
        <f t="shared" si="14"/>
        <v>0</v>
      </c>
      <c r="AA12" s="21">
        <f t="shared" si="14"/>
        <v>0</v>
      </c>
      <c r="AB12" s="21">
        <f t="shared" si="14"/>
        <v>2.3666548922642177</v>
      </c>
      <c r="AC12" s="21">
        <f t="shared" si="14"/>
        <v>2.413544668587896</v>
      </c>
      <c r="AD12" s="21">
        <f t="shared" si="14"/>
        <v>0</v>
      </c>
      <c r="AE12" s="21">
        <f t="shared" si="14"/>
        <v>0</v>
      </c>
      <c r="AF12" s="21">
        <f t="shared" si="14"/>
        <v>0</v>
      </c>
      <c r="AG12" s="21">
        <f t="shared" si="14"/>
        <v>0</v>
      </c>
      <c r="AH12" s="21">
        <f t="shared" si="14"/>
        <v>0</v>
      </c>
      <c r="AI12" s="21">
        <f t="shared" si="14"/>
        <v>0</v>
      </c>
      <c r="AJ12" s="18" t="s">
        <v>323</v>
      </c>
      <c r="AK12" s="21">
        <f aca="true" t="shared" si="15" ref="AK12:AZ12">IF(AK6=0,0,AK11/AK6*100)</f>
        <v>5.785123966942149</v>
      </c>
      <c r="AL12" s="21">
        <f t="shared" si="15"/>
        <v>5.8495821727019495</v>
      </c>
      <c r="AM12" s="21">
        <f t="shared" si="15"/>
        <v>0</v>
      </c>
      <c r="AN12" s="21">
        <f t="shared" si="15"/>
        <v>0</v>
      </c>
      <c r="AO12" s="21">
        <f t="shared" si="15"/>
        <v>0</v>
      </c>
      <c r="AP12" s="21">
        <f t="shared" si="15"/>
        <v>0</v>
      </c>
      <c r="AQ12" s="21">
        <f t="shared" si="15"/>
        <v>0</v>
      </c>
      <c r="AR12" s="21">
        <f t="shared" si="15"/>
        <v>0</v>
      </c>
      <c r="AS12" s="21">
        <f t="shared" si="15"/>
        <v>0.9803921568627451</v>
      </c>
      <c r="AT12" s="21">
        <f t="shared" si="15"/>
        <v>1.0017678255745435</v>
      </c>
      <c r="AU12" s="21">
        <f t="shared" si="15"/>
        <v>0</v>
      </c>
      <c r="AV12" s="21">
        <f t="shared" si="15"/>
        <v>0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18" t="s">
        <v>323</v>
      </c>
      <c r="BB12" s="21">
        <f aca="true" t="shared" si="16" ref="BB12:BQ12">IF(BB6=0,0,BB11/BB6*100)</f>
        <v>3.149606299212598</v>
      </c>
      <c r="BC12" s="21">
        <f t="shared" si="16"/>
        <v>3.1620553359683794</v>
      </c>
      <c r="BD12" s="21">
        <f t="shared" si="16"/>
        <v>0</v>
      </c>
      <c r="BE12" s="21">
        <f t="shared" si="16"/>
        <v>0</v>
      </c>
      <c r="BF12" s="21">
        <f t="shared" si="16"/>
        <v>0</v>
      </c>
      <c r="BG12" s="21">
        <f t="shared" si="16"/>
        <v>0</v>
      </c>
      <c r="BH12" s="21">
        <f t="shared" si="16"/>
        <v>0</v>
      </c>
      <c r="BI12" s="21">
        <f t="shared" si="16"/>
        <v>0</v>
      </c>
      <c r="BJ12" s="21">
        <f t="shared" si="16"/>
        <v>0.9498947368421053</v>
      </c>
      <c r="BK12" s="21">
        <f t="shared" si="16"/>
        <v>1.0944050306352788</v>
      </c>
      <c r="BL12" s="21">
        <f t="shared" si="16"/>
        <v>0.9375</v>
      </c>
      <c r="BM12" s="21">
        <f t="shared" si="16"/>
        <v>0.14309873812930923</v>
      </c>
      <c r="BN12" s="21">
        <f t="shared" si="16"/>
        <v>0.6993006993006993</v>
      </c>
      <c r="BO12" s="21">
        <f t="shared" si="16"/>
        <v>0</v>
      </c>
      <c r="BP12" s="21">
        <f t="shared" si="16"/>
        <v>0</v>
      </c>
      <c r="BQ12" s="21">
        <f t="shared" si="16"/>
        <v>0</v>
      </c>
    </row>
    <row r="13" spans="1:69" s="19" customFormat="1" ht="36" customHeight="1">
      <c r="A13" s="18" t="s">
        <v>318</v>
      </c>
      <c r="B13" s="48">
        <f>SUM(C13+K13+T13+AB13+AK13+AS13+BB13+BJ13)</f>
        <v>136</v>
      </c>
      <c r="C13" s="48">
        <f>SUM(D13:J13)</f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f>SUM(L13:R13)</f>
        <v>6</v>
      </c>
      <c r="L13" s="48">
        <v>6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18" t="s">
        <v>318</v>
      </c>
      <c r="T13" s="48">
        <f>SUM(U13:AA13)</f>
        <v>2</v>
      </c>
      <c r="U13" s="48">
        <v>2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f>SUM(AC13:AI13)</f>
        <v>20</v>
      </c>
      <c r="AC13" s="48">
        <v>20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18" t="s">
        <v>318</v>
      </c>
      <c r="AK13" s="48">
        <f>SUM(AL13:AR13)</f>
        <v>1</v>
      </c>
      <c r="AL13" s="48">
        <v>1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f>SUM(AT13:AZ13)</f>
        <v>4</v>
      </c>
      <c r="AT13" s="48">
        <v>4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18" t="s">
        <v>318</v>
      </c>
      <c r="BB13" s="48">
        <f>SUM(BC13:BI13)</f>
        <v>1</v>
      </c>
      <c r="BC13" s="48">
        <v>1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f>SUM(BK13:BQ13)</f>
        <v>102</v>
      </c>
      <c r="BK13" s="48">
        <v>97</v>
      </c>
      <c r="BL13" s="48">
        <v>4</v>
      </c>
      <c r="BM13" s="48">
        <v>1</v>
      </c>
      <c r="BN13" s="48">
        <v>0</v>
      </c>
      <c r="BO13" s="48">
        <v>0</v>
      </c>
      <c r="BP13" s="48">
        <v>0</v>
      </c>
      <c r="BQ13" s="48">
        <v>0</v>
      </c>
    </row>
    <row r="14" spans="1:69" s="19" customFormat="1" ht="36" customHeight="1">
      <c r="A14" s="18" t="s">
        <v>319</v>
      </c>
      <c r="B14" s="48">
        <f>SUM(C14+K14+T14+AB14+AK14+AS14+BB14+BJ14)</f>
        <v>261</v>
      </c>
      <c r="C14" s="48">
        <f>SUM(D14:J14)</f>
        <v>1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>SUM(L14:R14)</f>
        <v>1</v>
      </c>
      <c r="L14" s="48">
        <v>1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18" t="s">
        <v>319</v>
      </c>
      <c r="T14" s="48">
        <f>SUM(U14:AA14)</f>
        <v>17</v>
      </c>
      <c r="U14" s="48">
        <v>17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f>SUM(AC14:AI14)</f>
        <v>26</v>
      </c>
      <c r="AC14" s="48">
        <v>26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18" t="s">
        <v>319</v>
      </c>
      <c r="AK14" s="48">
        <f>SUM(AL14:AR14)</f>
        <v>12</v>
      </c>
      <c r="AL14" s="48">
        <v>12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f>SUM(AT14:AZ14)</f>
        <v>5</v>
      </c>
      <c r="AT14" s="48">
        <v>5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18" t="s">
        <v>319</v>
      </c>
      <c r="BB14" s="48">
        <f>SUM(BC14:BI14)</f>
        <v>6</v>
      </c>
      <c r="BC14" s="48">
        <v>6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f>SUM(BK14:BQ14)</f>
        <v>193</v>
      </c>
      <c r="BK14" s="48">
        <v>186</v>
      </c>
      <c r="BL14" s="48">
        <v>4</v>
      </c>
      <c r="BM14" s="48">
        <v>3</v>
      </c>
      <c r="BN14" s="48">
        <v>0</v>
      </c>
      <c r="BO14" s="48">
        <v>0</v>
      </c>
      <c r="BP14" s="48">
        <v>0</v>
      </c>
      <c r="BQ14" s="48">
        <v>0</v>
      </c>
    </row>
    <row r="15" spans="1:69" s="19" customFormat="1" ht="36" customHeight="1">
      <c r="A15" s="18" t="s">
        <v>320</v>
      </c>
      <c r="B15" s="48">
        <f>SUM(C15+K15+T15+AB15+AK15+AS15+BB15+BJ15)</f>
        <v>288</v>
      </c>
      <c r="C15" s="48">
        <f>SUM(D15:J15)</f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>SUM(L15:R15)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320</v>
      </c>
      <c r="T15" s="48">
        <f>SUM(U15:AA15)</f>
        <v>4</v>
      </c>
      <c r="U15" s="48">
        <v>4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f>SUM(AC15:AI15)</f>
        <v>21</v>
      </c>
      <c r="AC15" s="48">
        <v>21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18" t="s">
        <v>320</v>
      </c>
      <c r="AK15" s="48">
        <f>SUM(AL15:AR15)</f>
        <v>8</v>
      </c>
      <c r="AL15" s="48">
        <v>8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f>SUM(AT15:AZ15)</f>
        <v>5</v>
      </c>
      <c r="AT15" s="48">
        <v>5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18" t="s">
        <v>320</v>
      </c>
      <c r="BB15" s="48">
        <f>SUM(BC15:BI15)</f>
        <v>1</v>
      </c>
      <c r="BC15" s="48">
        <v>1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f>SUM(BK15:BQ15)</f>
        <v>249</v>
      </c>
      <c r="BK15" s="48">
        <v>241</v>
      </c>
      <c r="BL15" s="48">
        <v>0</v>
      </c>
      <c r="BM15" s="48">
        <v>7</v>
      </c>
      <c r="BN15" s="48">
        <v>1</v>
      </c>
      <c r="BO15" s="48">
        <v>0</v>
      </c>
      <c r="BP15" s="48">
        <v>0</v>
      </c>
      <c r="BQ15" s="48">
        <v>0</v>
      </c>
    </row>
    <row r="16" spans="1:69" s="19" customFormat="1" ht="36" customHeight="1" thickBot="1">
      <c r="A16" s="18" t="s">
        <v>321</v>
      </c>
      <c r="B16" s="48">
        <f>SUM(C16+K16+T16+AB16+AK16+AS16+BB16+BJ16)</f>
        <v>23</v>
      </c>
      <c r="C16" s="48">
        <f>SUM(D16:J16)</f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SUM(L16:R16)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18" t="s">
        <v>321</v>
      </c>
      <c r="T16" s="48">
        <f>SUM(U16:AA16)</f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>SUM(AC16:AI16)</f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18" t="s">
        <v>321</v>
      </c>
      <c r="AK16" s="48">
        <f>SUM(AL16:AR16)</f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f>SUM(AT16:AZ16)</f>
        <v>3</v>
      </c>
      <c r="AT16" s="48">
        <v>3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18" t="s">
        <v>321</v>
      </c>
      <c r="BB16" s="48">
        <f>SUM(BC16:BI16)</f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f>SUM(BK16:BQ16)</f>
        <v>20</v>
      </c>
      <c r="BK16" s="48">
        <v>19</v>
      </c>
      <c r="BL16" s="48">
        <v>1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</row>
    <row r="17" spans="1:69" s="19" customFormat="1" ht="12" customHeight="1">
      <c r="A17" s="92" t="s">
        <v>324</v>
      </c>
      <c r="B17" s="92"/>
      <c r="C17" s="92"/>
      <c r="D17" s="92"/>
      <c r="E17" s="92"/>
      <c r="F17" s="92"/>
      <c r="G17" s="9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2" t="s">
        <v>324</v>
      </c>
      <c r="T17" s="92"/>
      <c r="U17" s="92"/>
      <c r="V17" s="92"/>
      <c r="W17" s="92"/>
      <c r="X17" s="9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19" s="19" customFormat="1" ht="64.5" customHeight="1">
      <c r="A18" s="23"/>
      <c r="S18" s="23"/>
    </row>
    <row r="19" spans="1:69" s="19" customFormat="1" ht="11.25" customHeight="1">
      <c r="A19" s="85" t="s">
        <v>325</v>
      </c>
      <c r="B19" s="85"/>
      <c r="C19" s="85"/>
      <c r="D19" s="85"/>
      <c r="E19" s="85"/>
      <c r="F19" s="85"/>
      <c r="G19" s="85"/>
      <c r="H19" s="85"/>
      <c r="I19" s="85" t="s">
        <v>326</v>
      </c>
      <c r="J19" s="85"/>
      <c r="K19" s="85"/>
      <c r="L19" s="85"/>
      <c r="M19" s="85"/>
      <c r="N19" s="85"/>
      <c r="O19" s="85"/>
      <c r="P19" s="85"/>
      <c r="Q19" s="85"/>
      <c r="R19" s="85"/>
      <c r="S19" s="85" t="s">
        <v>327</v>
      </c>
      <c r="T19" s="85"/>
      <c r="U19" s="85"/>
      <c r="V19" s="85"/>
      <c r="W19" s="85"/>
      <c r="X19" s="85"/>
      <c r="Y19" s="85"/>
      <c r="Z19" s="85" t="s">
        <v>294</v>
      </c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295</v>
      </c>
      <c r="AK19" s="85"/>
      <c r="AL19" s="85"/>
      <c r="AM19" s="85"/>
      <c r="AN19" s="85"/>
      <c r="AO19" s="85"/>
      <c r="AP19" s="85"/>
      <c r="AQ19" s="85" t="s">
        <v>296</v>
      </c>
      <c r="AR19" s="85"/>
      <c r="AS19" s="85"/>
      <c r="AT19" s="85"/>
      <c r="AU19" s="85"/>
      <c r="AV19" s="85"/>
      <c r="AW19" s="85"/>
      <c r="AX19" s="85"/>
      <c r="AY19" s="85"/>
      <c r="AZ19" s="85"/>
      <c r="BA19" s="115" t="s">
        <v>297</v>
      </c>
      <c r="BB19" s="115"/>
      <c r="BC19" s="115"/>
      <c r="BD19" s="115"/>
      <c r="BE19" s="115"/>
      <c r="BF19" s="115"/>
      <c r="BG19" s="115"/>
      <c r="BH19" s="85" t="s">
        <v>298</v>
      </c>
      <c r="BI19" s="85"/>
      <c r="BJ19" s="85"/>
      <c r="BK19" s="85"/>
      <c r="BL19" s="85"/>
      <c r="BM19" s="85"/>
      <c r="BN19" s="85"/>
      <c r="BO19" s="85"/>
      <c r="BP19" s="85"/>
      <c r="BQ19" s="85"/>
    </row>
  </sheetData>
  <mergeCells count="33">
    <mergeCell ref="A17:G17"/>
    <mergeCell ref="A19:H19"/>
    <mergeCell ref="I19:R19"/>
    <mergeCell ref="A1:H1"/>
    <mergeCell ref="I1:M1"/>
    <mergeCell ref="A3:A4"/>
    <mergeCell ref="B3:B4"/>
    <mergeCell ref="C3:J3"/>
    <mergeCell ref="K3:R3"/>
    <mergeCell ref="AQ1:AZ1"/>
    <mergeCell ref="S19:Y19"/>
    <mergeCell ref="Z19:AI19"/>
    <mergeCell ref="BA3:BA4"/>
    <mergeCell ref="AQ2:AS2"/>
    <mergeCell ref="AJ19:AP19"/>
    <mergeCell ref="AQ19:AZ19"/>
    <mergeCell ref="BA1:BG1"/>
    <mergeCell ref="BJ3:BQ3"/>
    <mergeCell ref="S17:X17"/>
    <mergeCell ref="AJ3:AJ4"/>
    <mergeCell ref="AK3:AR3"/>
    <mergeCell ref="BB3:BI3"/>
    <mergeCell ref="AS3:AZ3"/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</mergeCells>
  <dataValidations count="1">
    <dataValidation type="whole" allowBlank="1" showInputMessage="1" showErrorMessage="1" errorTitle="嘿嘿！你粉混喔" error="數字必須素整數而且不得小於 0 也應該不會大於 50000000 吧" sqref="BC7:BI10 D13:J16 AT13:AZ16 D7:J10 AT7:AZ10 BC13:BI16 AC7:AI10 U7:AA10 L13:R16 L7:R10 U13:AA16 AC13:AI16 AL7:AR10 AL13:AR16 BK13:BQ16 BH6 BK7:BQ1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9.625" style="46" customWidth="1"/>
    <col min="3" max="3" width="10.00390625" style="46" customWidth="1"/>
    <col min="4" max="4" width="9.75390625" style="46" customWidth="1"/>
    <col min="5" max="7" width="9.125" style="46" customWidth="1"/>
    <col min="8" max="8" width="11.75390625" style="46" customWidth="1"/>
    <col min="9" max="9" width="11.25390625" style="46" customWidth="1"/>
    <col min="10" max="10" width="11.50390625" style="46" customWidth="1"/>
    <col min="11" max="11" width="11.375" style="46" customWidth="1"/>
    <col min="12" max="12" width="10.75390625" style="46" customWidth="1"/>
    <col min="13" max="13" width="11.00390625" style="46" customWidth="1"/>
    <col min="14" max="14" width="10.75390625" style="46" customWidth="1"/>
    <col min="15" max="15" width="22.625" style="46" customWidth="1"/>
    <col min="16" max="16" width="8.875" style="46" customWidth="1"/>
    <col min="17" max="18" width="8.50390625" style="46" customWidth="1"/>
    <col min="19" max="19" width="8.75390625" style="46" customWidth="1"/>
    <col min="20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7" t="s">
        <v>129</v>
      </c>
      <c r="B1" s="87"/>
      <c r="C1" s="87"/>
      <c r="D1" s="87"/>
      <c r="E1" s="87"/>
      <c r="F1" s="87"/>
      <c r="G1" s="87"/>
      <c r="H1" s="86" t="s">
        <v>13</v>
      </c>
      <c r="I1" s="86"/>
      <c r="J1" s="86"/>
      <c r="K1" s="86"/>
      <c r="L1" s="86"/>
      <c r="M1" s="86"/>
      <c r="N1" s="86"/>
      <c r="O1" s="87" t="s">
        <v>352</v>
      </c>
      <c r="P1" s="87"/>
      <c r="Q1" s="87"/>
      <c r="R1" s="87"/>
      <c r="S1" s="87"/>
      <c r="T1" s="87"/>
      <c r="U1" s="87"/>
      <c r="V1" s="87"/>
      <c r="W1" s="1" t="s">
        <v>15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9" customFormat="1" ht="12.75" customHeight="1" thickBot="1">
      <c r="A2" s="70" t="s">
        <v>16</v>
      </c>
      <c r="B2" s="70"/>
      <c r="C2" s="70"/>
      <c r="D2" s="70"/>
      <c r="E2" s="70"/>
      <c r="F2" s="70"/>
      <c r="G2" s="70"/>
      <c r="H2" s="71" t="s">
        <v>351</v>
      </c>
      <c r="I2" s="71"/>
      <c r="J2" s="71"/>
      <c r="K2" s="71"/>
      <c r="L2" s="71"/>
      <c r="M2" s="71"/>
      <c r="N2" s="27" t="s">
        <v>17</v>
      </c>
      <c r="O2" s="72" t="s">
        <v>16</v>
      </c>
      <c r="P2" s="72"/>
      <c r="Q2" s="72"/>
      <c r="R2" s="72"/>
      <c r="S2" s="72"/>
      <c r="T2" s="72"/>
      <c r="U2" s="72"/>
      <c r="V2" s="72"/>
      <c r="W2" s="28" t="s">
        <v>351</v>
      </c>
      <c r="X2" s="28"/>
      <c r="Y2" s="28"/>
      <c r="Z2" s="28"/>
      <c r="AA2" s="28"/>
      <c r="AB2" s="28"/>
      <c r="AC2" s="28"/>
      <c r="AD2" s="28"/>
      <c r="AE2" s="28"/>
      <c r="AF2" s="28"/>
      <c r="AG2" s="27" t="s">
        <v>17</v>
      </c>
    </row>
    <row r="3" spans="1:33" s="32" customFormat="1" ht="24" customHeight="1">
      <c r="A3" s="74" t="s">
        <v>18</v>
      </c>
      <c r="B3" s="96" t="s">
        <v>19</v>
      </c>
      <c r="C3" s="118" t="s">
        <v>130</v>
      </c>
      <c r="D3" s="99"/>
      <c r="E3" s="99"/>
      <c r="F3" s="99"/>
      <c r="G3" s="99"/>
      <c r="H3" s="100" t="s">
        <v>131</v>
      </c>
      <c r="I3" s="101"/>
      <c r="J3" s="101"/>
      <c r="K3" s="101"/>
      <c r="L3" s="101"/>
      <c r="M3" s="101"/>
      <c r="N3" s="101"/>
      <c r="O3" s="74" t="s">
        <v>18</v>
      </c>
      <c r="P3" s="102" t="s">
        <v>132</v>
      </c>
      <c r="Q3" s="99"/>
      <c r="R3" s="99"/>
      <c r="S3" s="99"/>
      <c r="T3" s="99"/>
      <c r="U3" s="99"/>
      <c r="V3" s="99"/>
      <c r="W3" s="100" t="s">
        <v>85</v>
      </c>
      <c r="X3" s="101"/>
      <c r="Y3" s="101"/>
      <c r="Z3" s="101"/>
      <c r="AA3" s="103"/>
      <c r="AB3" s="104" t="s">
        <v>24</v>
      </c>
      <c r="AC3" s="104" t="s">
        <v>25</v>
      </c>
      <c r="AD3" s="106" t="s">
        <v>26</v>
      </c>
      <c r="AE3" s="106" t="s">
        <v>27</v>
      </c>
      <c r="AF3" s="119" t="s">
        <v>197</v>
      </c>
      <c r="AG3" s="108" t="s">
        <v>200</v>
      </c>
    </row>
    <row r="4" spans="1:33" s="32" customFormat="1" ht="48" customHeight="1" thickBot="1">
      <c r="A4" s="75"/>
      <c r="B4" s="97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75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105"/>
      <c r="AC4" s="105"/>
      <c r="AD4" s="107"/>
      <c r="AE4" s="107"/>
      <c r="AF4" s="120"/>
      <c r="AG4" s="109"/>
    </row>
    <row r="5" spans="1:33" s="38" customFormat="1" ht="24" customHeight="1">
      <c r="A5" s="36" t="s">
        <v>52</v>
      </c>
      <c r="B5" s="64">
        <f>SUM(B6+B7)</f>
        <v>59939</v>
      </c>
      <c r="C5" s="64">
        <f aca="true" t="shared" si="0" ref="C5:H5">SUM(C6+C7)</f>
        <v>50159</v>
      </c>
      <c r="D5" s="64">
        <f t="shared" si="0"/>
        <v>2074</v>
      </c>
      <c r="E5" s="64">
        <f t="shared" si="0"/>
        <v>508</v>
      </c>
      <c r="F5" s="64">
        <f t="shared" si="0"/>
        <v>9346</v>
      </c>
      <c r="G5" s="64">
        <f t="shared" si="0"/>
        <v>1062</v>
      </c>
      <c r="H5" s="64">
        <f t="shared" si="0"/>
        <v>1900</v>
      </c>
      <c r="I5" s="64">
        <f aca="true" t="shared" si="1" ref="I5:N5">SUM(I6+I7)</f>
        <v>1749</v>
      </c>
      <c r="J5" s="64">
        <f t="shared" si="1"/>
        <v>2231</v>
      </c>
      <c r="K5" s="64">
        <f t="shared" si="1"/>
        <v>378</v>
      </c>
      <c r="L5" s="64">
        <f t="shared" si="1"/>
        <v>12149</v>
      </c>
      <c r="M5" s="64">
        <f t="shared" si="1"/>
        <v>1160</v>
      </c>
      <c r="N5" s="64">
        <f t="shared" si="1"/>
        <v>3823</v>
      </c>
      <c r="O5" s="36" t="s">
        <v>53</v>
      </c>
      <c r="P5" s="64">
        <f aca="true" t="shared" si="2" ref="P5:AG5">SUM(P6+P7)</f>
        <v>11026</v>
      </c>
      <c r="Q5" s="64">
        <f t="shared" si="2"/>
        <v>588</v>
      </c>
      <c r="R5" s="64">
        <f t="shared" si="2"/>
        <v>77</v>
      </c>
      <c r="S5" s="64">
        <f t="shared" si="2"/>
        <v>307</v>
      </c>
      <c r="T5" s="64">
        <f t="shared" si="2"/>
        <v>70</v>
      </c>
      <c r="U5" s="64">
        <f t="shared" si="2"/>
        <v>169</v>
      </c>
      <c r="V5" s="64">
        <f t="shared" si="2"/>
        <v>277</v>
      </c>
      <c r="W5" s="64">
        <f t="shared" si="2"/>
        <v>643</v>
      </c>
      <c r="X5" s="64">
        <f t="shared" si="2"/>
        <v>214</v>
      </c>
      <c r="Y5" s="64">
        <f t="shared" si="2"/>
        <v>306</v>
      </c>
      <c r="Z5" s="64">
        <f t="shared" si="2"/>
        <v>72</v>
      </c>
      <c r="AA5" s="64">
        <f t="shared" si="2"/>
        <v>30</v>
      </c>
      <c r="AB5" s="64">
        <f t="shared" si="2"/>
        <v>969</v>
      </c>
      <c r="AC5" s="64">
        <f t="shared" si="2"/>
        <v>7698</v>
      </c>
      <c r="AD5" s="64">
        <f t="shared" si="2"/>
        <v>144</v>
      </c>
      <c r="AE5" s="64">
        <f t="shared" si="2"/>
        <v>423</v>
      </c>
      <c r="AF5" s="64">
        <f t="shared" si="2"/>
        <v>63</v>
      </c>
      <c r="AG5" s="64">
        <f t="shared" si="2"/>
        <v>483</v>
      </c>
    </row>
    <row r="6" spans="1:33" s="38" customFormat="1" ht="30" customHeight="1">
      <c r="A6" s="39" t="s">
        <v>54</v>
      </c>
      <c r="B6" s="48">
        <f>SUM(B12+B15+B18+B21)</f>
        <v>59339</v>
      </c>
      <c r="C6" s="48">
        <f>SUM(C12+C15+C18+C21)</f>
        <v>49581</v>
      </c>
      <c r="D6" s="48">
        <f aca="true" t="shared" si="3" ref="D6:AG6">SUM(D12+D15+D18+D21)</f>
        <v>2056</v>
      </c>
      <c r="E6" s="48">
        <f t="shared" si="3"/>
        <v>506</v>
      </c>
      <c r="F6" s="48">
        <f t="shared" si="3"/>
        <v>9240</v>
      </c>
      <c r="G6" s="48">
        <f t="shared" si="3"/>
        <v>1034</v>
      </c>
      <c r="H6" s="48">
        <f t="shared" si="3"/>
        <v>1897</v>
      </c>
      <c r="I6" s="48">
        <f t="shared" si="3"/>
        <v>1723</v>
      </c>
      <c r="J6" s="48">
        <f t="shared" si="3"/>
        <v>2213</v>
      </c>
      <c r="K6" s="48">
        <f t="shared" si="3"/>
        <v>373</v>
      </c>
      <c r="L6" s="48">
        <f t="shared" si="3"/>
        <v>12009</v>
      </c>
      <c r="M6" s="48">
        <f t="shared" si="3"/>
        <v>1156</v>
      </c>
      <c r="N6" s="48">
        <f t="shared" si="3"/>
        <v>3804</v>
      </c>
      <c r="O6" s="39" t="s">
        <v>55</v>
      </c>
      <c r="P6" s="48">
        <f t="shared" si="3"/>
        <v>10848</v>
      </c>
      <c r="Q6" s="48">
        <f t="shared" si="3"/>
        <v>583</v>
      </c>
      <c r="R6" s="48">
        <f t="shared" si="3"/>
        <v>77</v>
      </c>
      <c r="S6" s="48">
        <f t="shared" si="3"/>
        <v>299</v>
      </c>
      <c r="T6" s="48">
        <f t="shared" si="3"/>
        <v>70</v>
      </c>
      <c r="U6" s="48">
        <f t="shared" si="3"/>
        <v>168</v>
      </c>
      <c r="V6" s="48">
        <f t="shared" si="3"/>
        <v>277</v>
      </c>
      <c r="W6" s="48">
        <f t="shared" si="3"/>
        <v>638</v>
      </c>
      <c r="X6" s="48">
        <f t="shared" si="3"/>
        <v>213</v>
      </c>
      <c r="Y6" s="48">
        <f t="shared" si="3"/>
        <v>303</v>
      </c>
      <c r="Z6" s="48">
        <f t="shared" si="3"/>
        <v>64</v>
      </c>
      <c r="AA6" s="48">
        <f t="shared" si="3"/>
        <v>30</v>
      </c>
      <c r="AB6" s="48">
        <f t="shared" si="3"/>
        <v>959</v>
      </c>
      <c r="AC6" s="48">
        <f t="shared" si="3"/>
        <v>7687</v>
      </c>
      <c r="AD6" s="48">
        <f t="shared" si="3"/>
        <v>143</v>
      </c>
      <c r="AE6" s="48">
        <f t="shared" si="3"/>
        <v>423</v>
      </c>
      <c r="AF6" s="48">
        <f>SUM(AF12+AF15+AF18+AF21)</f>
        <v>63</v>
      </c>
      <c r="AG6" s="48">
        <f t="shared" si="3"/>
        <v>483</v>
      </c>
    </row>
    <row r="7" spans="1:35" s="38" customFormat="1" ht="18.75" customHeight="1">
      <c r="A7" s="40" t="s">
        <v>56</v>
      </c>
      <c r="B7" s="48">
        <f>SUM(B13+B16+B19+B22)</f>
        <v>600</v>
      </c>
      <c r="C7" s="48">
        <f>SUM(C13+C16+C19+C22)</f>
        <v>578</v>
      </c>
      <c r="D7" s="48">
        <f aca="true" t="shared" si="4" ref="D7:AG7">SUM(D13+D16+D19+D22)</f>
        <v>18</v>
      </c>
      <c r="E7" s="48">
        <f t="shared" si="4"/>
        <v>2</v>
      </c>
      <c r="F7" s="48">
        <f t="shared" si="4"/>
        <v>106</v>
      </c>
      <c r="G7" s="48">
        <f t="shared" si="4"/>
        <v>28</v>
      </c>
      <c r="H7" s="48">
        <f t="shared" si="4"/>
        <v>3</v>
      </c>
      <c r="I7" s="48">
        <f>SUM(I13+I16+I19+I22)</f>
        <v>26</v>
      </c>
      <c r="J7" s="48">
        <f t="shared" si="4"/>
        <v>18</v>
      </c>
      <c r="K7" s="48">
        <f t="shared" si="4"/>
        <v>5</v>
      </c>
      <c r="L7" s="48">
        <f t="shared" si="4"/>
        <v>140</v>
      </c>
      <c r="M7" s="48">
        <f t="shared" si="4"/>
        <v>4</v>
      </c>
      <c r="N7" s="48">
        <f t="shared" si="4"/>
        <v>19</v>
      </c>
      <c r="O7" s="39" t="s">
        <v>57</v>
      </c>
      <c r="P7" s="48">
        <f t="shared" si="4"/>
        <v>178</v>
      </c>
      <c r="Q7" s="48">
        <f t="shared" si="4"/>
        <v>5</v>
      </c>
      <c r="R7" s="48">
        <f t="shared" si="4"/>
        <v>0</v>
      </c>
      <c r="S7" s="48">
        <f t="shared" si="4"/>
        <v>8</v>
      </c>
      <c r="T7" s="48">
        <f t="shared" si="4"/>
        <v>0</v>
      </c>
      <c r="U7" s="48">
        <f t="shared" si="4"/>
        <v>1</v>
      </c>
      <c r="V7" s="48">
        <f t="shared" si="4"/>
        <v>0</v>
      </c>
      <c r="W7" s="48">
        <f t="shared" si="4"/>
        <v>5</v>
      </c>
      <c r="X7" s="48">
        <f t="shared" si="4"/>
        <v>1</v>
      </c>
      <c r="Y7" s="48">
        <f t="shared" si="4"/>
        <v>3</v>
      </c>
      <c r="Z7" s="48">
        <f t="shared" si="4"/>
        <v>8</v>
      </c>
      <c r="AA7" s="48">
        <f t="shared" si="4"/>
        <v>0</v>
      </c>
      <c r="AB7" s="48">
        <f t="shared" si="4"/>
        <v>10</v>
      </c>
      <c r="AC7" s="48">
        <f t="shared" si="4"/>
        <v>11</v>
      </c>
      <c r="AD7" s="48">
        <f t="shared" si="4"/>
        <v>1</v>
      </c>
      <c r="AE7" s="48">
        <f t="shared" si="4"/>
        <v>0</v>
      </c>
      <c r="AF7" s="48">
        <f>SUM(AF13+AF16+AF19+AF22)</f>
        <v>0</v>
      </c>
      <c r="AG7" s="48">
        <f t="shared" si="4"/>
        <v>0</v>
      </c>
      <c r="AH7" s="37"/>
      <c r="AI7" s="37"/>
    </row>
    <row r="8" spans="1:33" s="38" customFormat="1" ht="30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30" customHeight="1">
      <c r="A9" s="36" t="s">
        <v>60</v>
      </c>
      <c r="B9" s="21">
        <f>IF(B6+B7=0,0,B6/(B6+B7)*100)</f>
        <v>98.99898229867031</v>
      </c>
      <c r="C9" s="21">
        <f aca="true" t="shared" si="5" ref="C9:N9">IF(C6+C7=0,0,C6/(C6+C7)*100)</f>
        <v>98.84766442712176</v>
      </c>
      <c r="D9" s="21">
        <f t="shared" si="5"/>
        <v>99.1321118611379</v>
      </c>
      <c r="E9" s="21">
        <f t="shared" si="5"/>
        <v>99.60629921259843</v>
      </c>
      <c r="F9" s="21">
        <f t="shared" si="5"/>
        <v>98.86582495185105</v>
      </c>
      <c r="G9" s="21">
        <f t="shared" si="5"/>
        <v>97.36346516007532</v>
      </c>
      <c r="H9" s="21">
        <f t="shared" si="5"/>
        <v>99.8421052631579</v>
      </c>
      <c r="I9" s="41">
        <f t="shared" si="5"/>
        <v>98.5134362492853</v>
      </c>
      <c r="J9" s="41">
        <f t="shared" si="5"/>
        <v>99.19318691169879</v>
      </c>
      <c r="K9" s="41">
        <f t="shared" si="5"/>
        <v>98.67724867724867</v>
      </c>
      <c r="L9" s="41">
        <f t="shared" si="5"/>
        <v>98.84764178121657</v>
      </c>
      <c r="M9" s="41">
        <f t="shared" si="5"/>
        <v>99.6551724137931</v>
      </c>
      <c r="N9" s="41">
        <f t="shared" si="5"/>
        <v>99.50300810881507</v>
      </c>
      <c r="O9" s="36" t="s">
        <v>61</v>
      </c>
      <c r="P9" s="41">
        <f aca="true" t="shared" si="6" ref="P9:AG9">IF(P6+P7=0,0,P6/(P6+P7)*100)</f>
        <v>98.38563395610376</v>
      </c>
      <c r="Q9" s="41">
        <f t="shared" si="6"/>
        <v>99.14965986394559</v>
      </c>
      <c r="R9" s="41">
        <f t="shared" si="6"/>
        <v>100</v>
      </c>
      <c r="S9" s="41">
        <f t="shared" si="6"/>
        <v>97.39413680781759</v>
      </c>
      <c r="T9" s="41">
        <f t="shared" si="6"/>
        <v>100</v>
      </c>
      <c r="U9" s="41">
        <f t="shared" si="6"/>
        <v>99.40828402366864</v>
      </c>
      <c r="V9" s="41">
        <f t="shared" si="6"/>
        <v>100</v>
      </c>
      <c r="W9" s="41">
        <f t="shared" si="6"/>
        <v>99.22239502332815</v>
      </c>
      <c r="X9" s="41">
        <f t="shared" si="6"/>
        <v>99.53271028037383</v>
      </c>
      <c r="Y9" s="41">
        <f t="shared" si="6"/>
        <v>99.01960784313727</v>
      </c>
      <c r="Z9" s="41">
        <f t="shared" si="6"/>
        <v>88.88888888888889</v>
      </c>
      <c r="AA9" s="41">
        <f t="shared" si="6"/>
        <v>100</v>
      </c>
      <c r="AB9" s="41">
        <f t="shared" si="6"/>
        <v>98.96800825593395</v>
      </c>
      <c r="AC9" s="41">
        <f t="shared" si="6"/>
        <v>99.85710574175111</v>
      </c>
      <c r="AD9" s="41">
        <f t="shared" si="6"/>
        <v>99.30555555555556</v>
      </c>
      <c r="AE9" s="41">
        <f t="shared" si="6"/>
        <v>100</v>
      </c>
      <c r="AF9" s="41">
        <f>IF(AF6+AF7=0,0,AF6/(AF6+AF7)*100)</f>
        <v>100</v>
      </c>
      <c r="AG9" s="41">
        <f t="shared" si="6"/>
        <v>100</v>
      </c>
    </row>
    <row r="10" spans="1:33" s="38" customFormat="1" ht="18.75" customHeight="1">
      <c r="A10" s="36" t="s">
        <v>62</v>
      </c>
      <c r="B10" s="21">
        <f>IF(B6+B7=0,0,B7/(B6+B7)*100)</f>
        <v>1.0010177013296853</v>
      </c>
      <c r="C10" s="21">
        <f aca="true" t="shared" si="7" ref="C10:N10">IF(C6+C7=0,0,C7/(C6+C7)*100)</f>
        <v>1.1523355728782472</v>
      </c>
      <c r="D10" s="21">
        <f t="shared" si="7"/>
        <v>0.8678881388621021</v>
      </c>
      <c r="E10" s="21">
        <f t="shared" si="7"/>
        <v>0.39370078740157477</v>
      </c>
      <c r="F10" s="21">
        <f t="shared" si="7"/>
        <v>1.1341750481489408</v>
      </c>
      <c r="G10" s="21">
        <f t="shared" si="7"/>
        <v>2.6365348399246704</v>
      </c>
      <c r="H10" s="21">
        <f t="shared" si="7"/>
        <v>0.15789473684210525</v>
      </c>
      <c r="I10" s="41">
        <f t="shared" si="7"/>
        <v>1.4865637507146943</v>
      </c>
      <c r="J10" s="41">
        <f t="shared" si="7"/>
        <v>0.8068130883012102</v>
      </c>
      <c r="K10" s="41">
        <f t="shared" si="7"/>
        <v>1.3227513227513228</v>
      </c>
      <c r="L10" s="41">
        <f t="shared" si="7"/>
        <v>1.152358218783439</v>
      </c>
      <c r="M10" s="41">
        <f t="shared" si="7"/>
        <v>0.3448275862068966</v>
      </c>
      <c r="N10" s="41">
        <f t="shared" si="7"/>
        <v>0.4969918911849333</v>
      </c>
      <c r="O10" s="36" t="s">
        <v>62</v>
      </c>
      <c r="P10" s="41">
        <f aca="true" t="shared" si="8" ref="P10:AG10">IF(P6+P7=0,0,P7/(P6+P7)*100)</f>
        <v>1.6143660438962453</v>
      </c>
      <c r="Q10" s="41">
        <f t="shared" si="8"/>
        <v>0.8503401360544218</v>
      </c>
      <c r="R10" s="41">
        <f t="shared" si="8"/>
        <v>0</v>
      </c>
      <c r="S10" s="41">
        <f t="shared" si="8"/>
        <v>2.6058631921824107</v>
      </c>
      <c r="T10" s="41">
        <f t="shared" si="8"/>
        <v>0</v>
      </c>
      <c r="U10" s="41">
        <f t="shared" si="8"/>
        <v>0.591715976331361</v>
      </c>
      <c r="V10" s="41">
        <f t="shared" si="8"/>
        <v>0</v>
      </c>
      <c r="W10" s="41">
        <f t="shared" si="8"/>
        <v>0.7776049766718507</v>
      </c>
      <c r="X10" s="41">
        <f t="shared" si="8"/>
        <v>0.46728971962616817</v>
      </c>
      <c r="Y10" s="41">
        <f t="shared" si="8"/>
        <v>0.9803921568627451</v>
      </c>
      <c r="Z10" s="41">
        <f t="shared" si="8"/>
        <v>11.11111111111111</v>
      </c>
      <c r="AA10" s="41">
        <f t="shared" si="8"/>
        <v>0</v>
      </c>
      <c r="AB10" s="41">
        <f t="shared" si="8"/>
        <v>1.0319917440660475</v>
      </c>
      <c r="AC10" s="41">
        <f t="shared" si="8"/>
        <v>0.14289425824889582</v>
      </c>
      <c r="AD10" s="41">
        <f t="shared" si="8"/>
        <v>0.6944444444444444</v>
      </c>
      <c r="AE10" s="41">
        <f t="shared" si="8"/>
        <v>0</v>
      </c>
      <c r="AF10" s="41">
        <f>IF(AF6+AF7=0,0,AF7/(AF6+AF7)*100)</f>
        <v>0</v>
      </c>
      <c r="AG10" s="41">
        <f t="shared" si="8"/>
        <v>0</v>
      </c>
    </row>
    <row r="11" spans="1:33" s="38" customFormat="1" ht="30" customHeight="1">
      <c r="A11" s="36" t="s">
        <v>133</v>
      </c>
      <c r="B11" s="48"/>
      <c r="C11" s="4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133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30" customHeight="1">
      <c r="A12" s="36" t="s">
        <v>63</v>
      </c>
      <c r="B12" s="48">
        <f>SUM(C12,AB12:AG12)</f>
        <v>6433</v>
      </c>
      <c r="C12" s="48">
        <f>SUM(D12:N12,P12:AA12)</f>
        <v>5848</v>
      </c>
      <c r="D12" s="65">
        <v>544</v>
      </c>
      <c r="E12" s="65">
        <v>95</v>
      </c>
      <c r="F12" s="65">
        <v>1396</v>
      </c>
      <c r="G12" s="65">
        <v>204</v>
      </c>
      <c r="H12" s="65">
        <v>171</v>
      </c>
      <c r="I12" s="65">
        <v>376</v>
      </c>
      <c r="J12" s="65">
        <v>613</v>
      </c>
      <c r="K12" s="65">
        <v>126</v>
      </c>
      <c r="L12" s="65">
        <v>392</v>
      </c>
      <c r="M12" s="65">
        <v>274</v>
      </c>
      <c r="N12" s="65">
        <v>611</v>
      </c>
      <c r="O12" s="36" t="s">
        <v>63</v>
      </c>
      <c r="P12" s="65">
        <v>545</v>
      </c>
      <c r="Q12" s="65">
        <v>145</v>
      </c>
      <c r="R12" s="65">
        <v>21</v>
      </c>
      <c r="S12" s="65">
        <v>66</v>
      </c>
      <c r="T12" s="65">
        <v>14</v>
      </c>
      <c r="U12" s="65">
        <v>32</v>
      </c>
      <c r="V12" s="65">
        <v>33</v>
      </c>
      <c r="W12" s="65">
        <v>98</v>
      </c>
      <c r="X12" s="65">
        <v>18</v>
      </c>
      <c r="Y12" s="65">
        <v>53</v>
      </c>
      <c r="Z12" s="65">
        <v>18</v>
      </c>
      <c r="AA12" s="65">
        <v>3</v>
      </c>
      <c r="AB12" s="65">
        <v>163</v>
      </c>
      <c r="AC12" s="65">
        <v>283</v>
      </c>
      <c r="AD12" s="65">
        <v>9</v>
      </c>
      <c r="AE12" s="65">
        <v>108</v>
      </c>
      <c r="AF12" s="65">
        <v>0</v>
      </c>
      <c r="AG12" s="65">
        <v>22</v>
      </c>
    </row>
    <row r="13" spans="1:33" s="38" customFormat="1" ht="18.75" customHeight="1">
      <c r="A13" s="36" t="s">
        <v>65</v>
      </c>
      <c r="B13" s="48">
        <f>SUM(C13,AB13:AG13)</f>
        <v>108</v>
      </c>
      <c r="C13" s="48">
        <f>SUM(D13:N13,P13:AA13)</f>
        <v>102</v>
      </c>
      <c r="D13" s="65">
        <v>6</v>
      </c>
      <c r="E13" s="65">
        <v>2</v>
      </c>
      <c r="F13" s="65">
        <v>25</v>
      </c>
      <c r="G13" s="65">
        <v>3</v>
      </c>
      <c r="H13" s="65">
        <v>1</v>
      </c>
      <c r="I13" s="65">
        <v>4</v>
      </c>
      <c r="J13" s="65">
        <v>3</v>
      </c>
      <c r="K13" s="65">
        <v>1</v>
      </c>
      <c r="L13" s="65">
        <v>26</v>
      </c>
      <c r="M13" s="65">
        <v>3</v>
      </c>
      <c r="N13" s="65">
        <v>4</v>
      </c>
      <c r="O13" s="36" t="s">
        <v>65</v>
      </c>
      <c r="P13" s="65">
        <v>16</v>
      </c>
      <c r="Q13" s="65">
        <v>2</v>
      </c>
      <c r="R13" s="65">
        <v>0</v>
      </c>
      <c r="S13" s="65">
        <v>1</v>
      </c>
      <c r="T13" s="65">
        <v>0</v>
      </c>
      <c r="U13" s="65">
        <v>0</v>
      </c>
      <c r="V13" s="65">
        <v>0</v>
      </c>
      <c r="W13" s="65">
        <v>1</v>
      </c>
      <c r="X13" s="65">
        <v>0</v>
      </c>
      <c r="Y13" s="65">
        <v>1</v>
      </c>
      <c r="Z13" s="65">
        <v>3</v>
      </c>
      <c r="AA13" s="65">
        <v>0</v>
      </c>
      <c r="AB13" s="65">
        <v>5</v>
      </c>
      <c r="AC13" s="65">
        <v>1</v>
      </c>
      <c r="AD13" s="65">
        <v>0</v>
      </c>
      <c r="AE13" s="65">
        <v>0</v>
      </c>
      <c r="AF13" s="65">
        <v>0</v>
      </c>
      <c r="AG13" s="65">
        <v>0</v>
      </c>
    </row>
    <row r="14" spans="1:33" s="38" customFormat="1" ht="30" customHeight="1">
      <c r="A14" s="36" t="s">
        <v>134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134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30" customHeight="1">
      <c r="A15" s="36" t="s">
        <v>63</v>
      </c>
      <c r="B15" s="48">
        <f>SUM(C15,AB15:AG15)</f>
        <v>25480</v>
      </c>
      <c r="C15" s="48">
        <f>SUM(D15:N15,P15:AA15)</f>
        <v>21157</v>
      </c>
      <c r="D15" s="65">
        <v>1054</v>
      </c>
      <c r="E15" s="65">
        <v>266</v>
      </c>
      <c r="F15" s="65">
        <v>4785</v>
      </c>
      <c r="G15" s="65">
        <v>357</v>
      </c>
      <c r="H15" s="65">
        <v>561</v>
      </c>
      <c r="I15" s="65">
        <v>580</v>
      </c>
      <c r="J15" s="65">
        <v>1124</v>
      </c>
      <c r="K15" s="65">
        <v>103</v>
      </c>
      <c r="L15" s="65">
        <v>5064</v>
      </c>
      <c r="M15" s="65">
        <v>542</v>
      </c>
      <c r="N15" s="65">
        <v>1440</v>
      </c>
      <c r="O15" s="36" t="s">
        <v>63</v>
      </c>
      <c r="P15" s="65">
        <v>4147</v>
      </c>
      <c r="Q15" s="65">
        <v>234</v>
      </c>
      <c r="R15" s="65">
        <v>29</v>
      </c>
      <c r="S15" s="65">
        <v>167</v>
      </c>
      <c r="T15" s="65">
        <v>8</v>
      </c>
      <c r="U15" s="65">
        <v>94</v>
      </c>
      <c r="V15" s="65">
        <v>91</v>
      </c>
      <c r="W15" s="65">
        <v>244</v>
      </c>
      <c r="X15" s="65">
        <v>115</v>
      </c>
      <c r="Y15" s="65">
        <v>121</v>
      </c>
      <c r="Z15" s="65">
        <v>26</v>
      </c>
      <c r="AA15" s="65">
        <v>5</v>
      </c>
      <c r="AB15" s="65">
        <v>653</v>
      </c>
      <c r="AC15" s="65">
        <v>3460</v>
      </c>
      <c r="AD15" s="65">
        <v>2</v>
      </c>
      <c r="AE15" s="65">
        <v>52</v>
      </c>
      <c r="AF15" s="65">
        <v>0</v>
      </c>
      <c r="AG15" s="65">
        <v>156</v>
      </c>
    </row>
    <row r="16" spans="1:33" s="38" customFormat="1" ht="18.75" customHeight="1">
      <c r="A16" s="36" t="s">
        <v>65</v>
      </c>
      <c r="B16" s="48">
        <f>SUM(C16,AB16:AG16)</f>
        <v>207</v>
      </c>
      <c r="C16" s="48">
        <f>SUM(D16:N16,P16:AA16)</f>
        <v>201</v>
      </c>
      <c r="D16" s="65">
        <v>2</v>
      </c>
      <c r="E16" s="65">
        <v>0</v>
      </c>
      <c r="F16" s="65">
        <v>40</v>
      </c>
      <c r="G16" s="65">
        <v>23</v>
      </c>
      <c r="H16" s="65">
        <v>0</v>
      </c>
      <c r="I16" s="65">
        <v>4</v>
      </c>
      <c r="J16" s="65">
        <v>10</v>
      </c>
      <c r="K16" s="65">
        <v>4</v>
      </c>
      <c r="L16" s="65">
        <v>53</v>
      </c>
      <c r="M16" s="65">
        <v>0</v>
      </c>
      <c r="N16" s="65">
        <v>10</v>
      </c>
      <c r="O16" s="36" t="s">
        <v>65</v>
      </c>
      <c r="P16" s="65">
        <v>39</v>
      </c>
      <c r="Q16" s="65">
        <v>3</v>
      </c>
      <c r="R16" s="65">
        <v>0</v>
      </c>
      <c r="S16" s="65">
        <v>4</v>
      </c>
      <c r="T16" s="65">
        <v>0</v>
      </c>
      <c r="U16" s="65">
        <v>0</v>
      </c>
      <c r="V16" s="65">
        <v>0</v>
      </c>
      <c r="W16" s="65">
        <v>2</v>
      </c>
      <c r="X16" s="65">
        <v>1</v>
      </c>
      <c r="Y16" s="65">
        <v>1</v>
      </c>
      <c r="Z16" s="65">
        <v>5</v>
      </c>
      <c r="AA16" s="65">
        <v>0</v>
      </c>
      <c r="AB16" s="65">
        <v>3</v>
      </c>
      <c r="AC16" s="65">
        <v>3</v>
      </c>
      <c r="AD16" s="65">
        <v>0</v>
      </c>
      <c r="AE16" s="65">
        <v>0</v>
      </c>
      <c r="AF16" s="65">
        <v>0</v>
      </c>
      <c r="AG16" s="65">
        <v>0</v>
      </c>
    </row>
    <row r="17" spans="1:33" s="38" customFormat="1" ht="30" customHeight="1">
      <c r="A17" s="36" t="s">
        <v>128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128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30" customHeight="1">
      <c r="A18" s="36" t="s">
        <v>63</v>
      </c>
      <c r="B18" s="48">
        <f>SUM(C18,AB18:AG18)</f>
        <v>24900</v>
      </c>
      <c r="C18" s="48">
        <f>SUM(D18:N18,P18:AA18)</f>
        <v>20240</v>
      </c>
      <c r="D18" s="65">
        <v>421</v>
      </c>
      <c r="E18" s="65">
        <v>140</v>
      </c>
      <c r="F18" s="65">
        <v>2664</v>
      </c>
      <c r="G18" s="65">
        <v>430</v>
      </c>
      <c r="H18" s="65">
        <v>1088</v>
      </c>
      <c r="I18" s="65">
        <v>709</v>
      </c>
      <c r="J18" s="65">
        <v>448</v>
      </c>
      <c r="K18" s="65">
        <v>132</v>
      </c>
      <c r="L18" s="65">
        <v>6519</v>
      </c>
      <c r="M18" s="65">
        <v>306</v>
      </c>
      <c r="N18" s="65">
        <v>1548</v>
      </c>
      <c r="O18" s="36" t="s">
        <v>63</v>
      </c>
      <c r="P18" s="65">
        <v>4996</v>
      </c>
      <c r="Q18" s="65">
        <v>197</v>
      </c>
      <c r="R18" s="65">
        <v>19</v>
      </c>
      <c r="S18" s="65">
        <v>59</v>
      </c>
      <c r="T18" s="65">
        <v>6</v>
      </c>
      <c r="U18" s="65">
        <v>36</v>
      </c>
      <c r="V18" s="65">
        <v>139</v>
      </c>
      <c r="W18" s="65">
        <v>222</v>
      </c>
      <c r="X18" s="65">
        <v>54</v>
      </c>
      <c r="Y18" s="65">
        <v>97</v>
      </c>
      <c r="Z18" s="65">
        <v>10</v>
      </c>
      <c r="AA18" s="65">
        <v>0</v>
      </c>
      <c r="AB18" s="65">
        <v>95</v>
      </c>
      <c r="AC18" s="65">
        <v>3821</v>
      </c>
      <c r="AD18" s="65">
        <v>113</v>
      </c>
      <c r="AE18" s="65">
        <v>263</v>
      </c>
      <c r="AF18" s="65">
        <v>63</v>
      </c>
      <c r="AG18" s="65">
        <v>305</v>
      </c>
    </row>
    <row r="19" spans="1:33" s="38" customFormat="1" ht="18.75" customHeight="1">
      <c r="A19" s="36" t="s">
        <v>65</v>
      </c>
      <c r="B19" s="48">
        <f>SUM(C19,AB19:AG19)</f>
        <v>260</v>
      </c>
      <c r="C19" s="48">
        <f>SUM(D19:N19,P19:AA19)</f>
        <v>251</v>
      </c>
      <c r="D19" s="65">
        <v>9</v>
      </c>
      <c r="E19" s="65">
        <v>0</v>
      </c>
      <c r="F19" s="65">
        <v>27</v>
      </c>
      <c r="G19" s="65">
        <v>2</v>
      </c>
      <c r="H19" s="65">
        <v>1</v>
      </c>
      <c r="I19" s="65">
        <v>18</v>
      </c>
      <c r="J19" s="65">
        <v>5</v>
      </c>
      <c r="K19" s="65">
        <v>0</v>
      </c>
      <c r="L19" s="65">
        <v>60</v>
      </c>
      <c r="M19" s="65">
        <v>0</v>
      </c>
      <c r="N19" s="65">
        <v>5</v>
      </c>
      <c r="O19" s="36" t="s">
        <v>65</v>
      </c>
      <c r="P19" s="65">
        <v>118</v>
      </c>
      <c r="Q19" s="65">
        <v>0</v>
      </c>
      <c r="R19" s="65">
        <v>0</v>
      </c>
      <c r="S19" s="65">
        <v>2</v>
      </c>
      <c r="T19" s="65">
        <v>0</v>
      </c>
      <c r="U19" s="65">
        <v>1</v>
      </c>
      <c r="V19" s="65">
        <v>0</v>
      </c>
      <c r="W19" s="65">
        <v>2</v>
      </c>
      <c r="X19" s="65">
        <v>0</v>
      </c>
      <c r="Y19" s="65">
        <v>1</v>
      </c>
      <c r="Z19" s="65">
        <v>0</v>
      </c>
      <c r="AA19" s="65">
        <v>0</v>
      </c>
      <c r="AB19" s="65">
        <v>1</v>
      </c>
      <c r="AC19" s="65">
        <v>7</v>
      </c>
      <c r="AD19" s="65">
        <v>1</v>
      </c>
      <c r="AE19" s="65">
        <v>0</v>
      </c>
      <c r="AF19" s="65">
        <v>0</v>
      </c>
      <c r="AG19" s="65">
        <v>0</v>
      </c>
    </row>
    <row r="20" spans="1:33" s="38" customFormat="1" ht="30" customHeight="1">
      <c r="A20" s="36" t="s">
        <v>135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135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30" customHeight="1">
      <c r="A21" s="36" t="s">
        <v>63</v>
      </c>
      <c r="B21" s="48">
        <f>SUM(C21,AB21:AG21)</f>
        <v>2526</v>
      </c>
      <c r="C21" s="48">
        <f>SUM(D21:N21,P21:AA21)</f>
        <v>2336</v>
      </c>
      <c r="D21" s="65">
        <v>37</v>
      </c>
      <c r="E21" s="65">
        <v>5</v>
      </c>
      <c r="F21" s="65">
        <v>395</v>
      </c>
      <c r="G21" s="65">
        <v>43</v>
      </c>
      <c r="H21" s="65">
        <v>77</v>
      </c>
      <c r="I21" s="65">
        <v>58</v>
      </c>
      <c r="J21" s="65">
        <v>28</v>
      </c>
      <c r="K21" s="65">
        <v>12</v>
      </c>
      <c r="L21" s="65">
        <v>34</v>
      </c>
      <c r="M21" s="65">
        <v>34</v>
      </c>
      <c r="N21" s="65">
        <v>205</v>
      </c>
      <c r="O21" s="36" t="s">
        <v>63</v>
      </c>
      <c r="P21" s="65">
        <v>1160</v>
      </c>
      <c r="Q21" s="65">
        <v>7</v>
      </c>
      <c r="R21" s="65">
        <v>8</v>
      </c>
      <c r="S21" s="65">
        <v>7</v>
      </c>
      <c r="T21" s="65">
        <v>42</v>
      </c>
      <c r="U21" s="65">
        <v>6</v>
      </c>
      <c r="V21" s="65">
        <v>14</v>
      </c>
      <c r="W21" s="65">
        <v>74</v>
      </c>
      <c r="X21" s="65">
        <v>26</v>
      </c>
      <c r="Y21" s="65">
        <v>32</v>
      </c>
      <c r="Z21" s="65">
        <v>10</v>
      </c>
      <c r="AA21" s="65">
        <v>22</v>
      </c>
      <c r="AB21" s="65">
        <v>48</v>
      </c>
      <c r="AC21" s="65">
        <v>123</v>
      </c>
      <c r="AD21" s="65">
        <v>19</v>
      </c>
      <c r="AE21" s="65">
        <v>0</v>
      </c>
      <c r="AF21" s="65">
        <v>0</v>
      </c>
      <c r="AG21" s="65">
        <v>0</v>
      </c>
    </row>
    <row r="22" spans="1:33" s="38" customFormat="1" ht="18.75" customHeight="1" thickBot="1">
      <c r="A22" s="42" t="s">
        <v>65</v>
      </c>
      <c r="B22" s="48">
        <f>SUM(C22,AB22:AG22)</f>
        <v>25</v>
      </c>
      <c r="C22" s="48">
        <f>SUM(D22:N22,P22:AA22)</f>
        <v>24</v>
      </c>
      <c r="D22" s="65">
        <v>1</v>
      </c>
      <c r="E22" s="65">
        <v>0</v>
      </c>
      <c r="F22" s="65">
        <v>14</v>
      </c>
      <c r="G22" s="65">
        <v>0</v>
      </c>
      <c r="H22" s="65">
        <v>1</v>
      </c>
      <c r="I22" s="65">
        <v>0</v>
      </c>
      <c r="J22" s="65">
        <v>0</v>
      </c>
      <c r="K22" s="65">
        <v>0</v>
      </c>
      <c r="L22" s="65">
        <v>1</v>
      </c>
      <c r="M22" s="65">
        <v>1</v>
      </c>
      <c r="N22" s="65">
        <v>0</v>
      </c>
      <c r="O22" s="36" t="s">
        <v>65</v>
      </c>
      <c r="P22" s="65">
        <v>5</v>
      </c>
      <c r="Q22" s="65">
        <v>0</v>
      </c>
      <c r="R22" s="65">
        <v>0</v>
      </c>
      <c r="S22" s="65">
        <v>1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1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</row>
    <row r="23" spans="1:33" s="38" customFormat="1" ht="23.25" customHeight="1">
      <c r="A23" s="92" t="s">
        <v>71</v>
      </c>
      <c r="B23" s="92"/>
      <c r="C23" s="92"/>
      <c r="D23" s="92"/>
      <c r="E23" s="92"/>
      <c r="F23" s="92"/>
      <c r="G23" s="9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="38" customFormat="1" ht="57" customHeight="1">
      <c r="A24" s="44"/>
    </row>
    <row r="25" spans="1:33" s="38" customFormat="1" ht="12" customHeight="1">
      <c r="A25" s="110" t="s">
        <v>330</v>
      </c>
      <c r="B25" s="111"/>
      <c r="C25" s="111"/>
      <c r="D25" s="111"/>
      <c r="E25" s="111"/>
      <c r="F25" s="111"/>
      <c r="G25" s="111"/>
      <c r="H25" s="110" t="s">
        <v>331</v>
      </c>
      <c r="I25" s="111"/>
      <c r="J25" s="111"/>
      <c r="K25" s="111"/>
      <c r="L25" s="111"/>
      <c r="M25" s="111"/>
      <c r="N25" s="111"/>
      <c r="O25" s="110" t="s">
        <v>332</v>
      </c>
      <c r="P25" s="111"/>
      <c r="Q25" s="111"/>
      <c r="R25" s="111"/>
      <c r="S25" s="111"/>
      <c r="T25" s="111"/>
      <c r="U25" s="111"/>
      <c r="V25" s="111"/>
      <c r="W25" s="110" t="s">
        <v>333</v>
      </c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</row>
  </sheetData>
  <mergeCells count="24">
    <mergeCell ref="W25:AG25"/>
    <mergeCell ref="A23:G23"/>
    <mergeCell ref="A25:G25"/>
    <mergeCell ref="H25:N25"/>
    <mergeCell ref="O25:V25"/>
    <mergeCell ref="AC3:AC4"/>
    <mergeCell ref="AD3:AD4"/>
    <mergeCell ref="AE3:AE4"/>
    <mergeCell ref="AG3:AG4"/>
    <mergeCell ref="AF3:AF4"/>
    <mergeCell ref="O3:O4"/>
    <mergeCell ref="P3:V3"/>
    <mergeCell ref="W3:AA3"/>
    <mergeCell ref="AB3:AB4"/>
    <mergeCell ref="A3:A4"/>
    <mergeCell ref="B3:B4"/>
    <mergeCell ref="C3:G3"/>
    <mergeCell ref="H3:N3"/>
    <mergeCell ref="A1:G1"/>
    <mergeCell ref="H1:N1"/>
    <mergeCell ref="O1:V1"/>
    <mergeCell ref="A2:G2"/>
    <mergeCell ref="H2:M2"/>
    <mergeCell ref="O2:V2"/>
  </mergeCells>
  <dataValidations count="1">
    <dataValidation type="whole" allowBlank="1" showInputMessage="1" showErrorMessage="1" errorTitle="嘿嘿！你粉混喔" error="數字必須素整數而且不得小於 0 也應該不會大於 50000000 吧" sqref="P12:AG22 D12:N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10.25390625" style="46" customWidth="1"/>
    <col min="3" max="3" width="8.375" style="46" customWidth="1"/>
    <col min="4" max="4" width="9.50390625" style="46" customWidth="1"/>
    <col min="5" max="7" width="8.50390625" style="46" customWidth="1"/>
    <col min="8" max="8" width="8.125" style="46" customWidth="1"/>
    <col min="9" max="9" width="11.50390625" style="46" customWidth="1"/>
    <col min="10" max="10" width="10.875" style="46" customWidth="1"/>
    <col min="11" max="11" width="11.125" style="46" customWidth="1"/>
    <col min="12" max="12" width="11.25390625" style="46" customWidth="1"/>
    <col min="13" max="15" width="11.00390625" style="46" customWidth="1"/>
    <col min="16" max="16" width="18.625" style="46" customWidth="1"/>
    <col min="17" max="17" width="9.00390625" style="46" customWidth="1"/>
    <col min="18" max="18" width="9.125" style="46" customWidth="1"/>
    <col min="19" max="20" width="8.625" style="46" customWidth="1"/>
    <col min="21" max="21" width="8.375" style="46" customWidth="1"/>
    <col min="22" max="22" width="8.50390625" style="46" customWidth="1"/>
    <col min="23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7" t="s">
        <v>136</v>
      </c>
      <c r="B1" s="87"/>
      <c r="C1" s="87"/>
      <c r="D1" s="87"/>
      <c r="E1" s="87"/>
      <c r="F1" s="87"/>
      <c r="G1" s="87"/>
      <c r="H1" s="87"/>
      <c r="I1" s="86" t="s">
        <v>137</v>
      </c>
      <c r="J1" s="86"/>
      <c r="K1" s="86"/>
      <c r="L1" s="86"/>
      <c r="M1" s="86"/>
      <c r="N1" s="86"/>
      <c r="O1" s="86"/>
      <c r="P1" s="87" t="s">
        <v>136</v>
      </c>
      <c r="Q1" s="87"/>
      <c r="R1" s="87"/>
      <c r="S1" s="87"/>
      <c r="T1" s="87"/>
      <c r="U1" s="87"/>
      <c r="V1" s="87"/>
      <c r="W1" s="87"/>
      <c r="X1" s="86" t="s">
        <v>138</v>
      </c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" customFormat="1" ht="12.75" customHeight="1" thickBot="1">
      <c r="A2" s="112" t="s">
        <v>16</v>
      </c>
      <c r="B2" s="112"/>
      <c r="C2" s="112"/>
      <c r="D2" s="112"/>
      <c r="E2" s="112"/>
      <c r="F2" s="112"/>
      <c r="G2" s="112"/>
      <c r="H2" s="112"/>
      <c r="I2" s="47" t="s">
        <v>351</v>
      </c>
      <c r="J2" s="47"/>
      <c r="K2" s="47"/>
      <c r="L2" s="47"/>
      <c r="M2" s="47"/>
      <c r="N2" s="47"/>
      <c r="O2" s="27" t="s">
        <v>0</v>
      </c>
      <c r="P2" s="112" t="s">
        <v>16</v>
      </c>
      <c r="Q2" s="112"/>
      <c r="R2" s="112"/>
      <c r="S2" s="112"/>
      <c r="T2" s="112"/>
      <c r="U2" s="112"/>
      <c r="V2" s="112"/>
      <c r="W2" s="112"/>
      <c r="X2" s="47" t="s">
        <v>351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74" t="s">
        <v>79</v>
      </c>
      <c r="B3" s="113" t="s">
        <v>80</v>
      </c>
      <c r="C3" s="106" t="s">
        <v>81</v>
      </c>
      <c r="D3" s="98" t="s">
        <v>139</v>
      </c>
      <c r="E3" s="99"/>
      <c r="F3" s="99"/>
      <c r="G3" s="99"/>
      <c r="H3" s="99"/>
      <c r="I3" s="100" t="s">
        <v>140</v>
      </c>
      <c r="J3" s="100"/>
      <c r="K3" s="100"/>
      <c r="L3" s="100"/>
      <c r="M3" s="100"/>
      <c r="N3" s="100"/>
      <c r="O3" s="100"/>
      <c r="P3" s="74" t="s">
        <v>83</v>
      </c>
      <c r="Q3" s="102" t="s">
        <v>141</v>
      </c>
      <c r="R3" s="99"/>
      <c r="S3" s="99"/>
      <c r="T3" s="99"/>
      <c r="U3" s="99"/>
      <c r="V3" s="99"/>
      <c r="W3" s="99"/>
      <c r="X3" s="100" t="s">
        <v>85</v>
      </c>
      <c r="Y3" s="101"/>
      <c r="Z3" s="101"/>
      <c r="AA3" s="101"/>
      <c r="AB3" s="103"/>
      <c r="AC3" s="104" t="s">
        <v>86</v>
      </c>
      <c r="AD3" s="104" t="s">
        <v>87</v>
      </c>
      <c r="AE3" s="106" t="s">
        <v>88</v>
      </c>
      <c r="AF3" s="106" t="s">
        <v>89</v>
      </c>
      <c r="AG3" s="119" t="s">
        <v>197</v>
      </c>
      <c r="AH3" s="108" t="s">
        <v>90</v>
      </c>
    </row>
    <row r="4" spans="1:34" s="32" customFormat="1" ht="48" customHeight="1" thickBot="1">
      <c r="A4" s="75"/>
      <c r="B4" s="97"/>
      <c r="C4" s="105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75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5"/>
      <c r="AD4" s="105"/>
      <c r="AE4" s="105"/>
      <c r="AF4" s="105"/>
      <c r="AG4" s="120"/>
      <c r="AH4" s="109"/>
    </row>
    <row r="5" spans="1:34" s="38" customFormat="1" ht="38.25" customHeight="1">
      <c r="A5" s="36" t="s">
        <v>142</v>
      </c>
      <c r="B5" s="48">
        <f>SUM(B7:B18)</f>
        <v>6813</v>
      </c>
      <c r="C5" s="66"/>
      <c r="D5" s="48">
        <f aca="true" t="shared" si="0" ref="D5:O5">SUM(D7:D18)</f>
        <v>6207</v>
      </c>
      <c r="E5" s="48">
        <f t="shared" si="0"/>
        <v>587</v>
      </c>
      <c r="F5" s="48">
        <f t="shared" si="0"/>
        <v>102</v>
      </c>
      <c r="G5" s="48">
        <f t="shared" si="0"/>
        <v>1499</v>
      </c>
      <c r="H5" s="48">
        <f t="shared" si="0"/>
        <v>221</v>
      </c>
      <c r="I5" s="48">
        <f t="shared" si="0"/>
        <v>202</v>
      </c>
      <c r="J5" s="48">
        <f t="shared" si="0"/>
        <v>409</v>
      </c>
      <c r="K5" s="48">
        <f t="shared" si="0"/>
        <v>636</v>
      </c>
      <c r="L5" s="48">
        <f t="shared" si="0"/>
        <v>141</v>
      </c>
      <c r="M5" s="48">
        <f t="shared" si="0"/>
        <v>406</v>
      </c>
      <c r="N5" s="48">
        <f t="shared" si="0"/>
        <v>269</v>
      </c>
      <c r="O5" s="48">
        <f t="shared" si="0"/>
        <v>616</v>
      </c>
      <c r="P5" s="36" t="s">
        <v>142</v>
      </c>
      <c r="Q5" s="48">
        <f aca="true" t="shared" si="1" ref="Q5:AH5">SUM(Q7:Q18)</f>
        <v>576</v>
      </c>
      <c r="R5" s="48">
        <f t="shared" si="1"/>
        <v>165</v>
      </c>
      <c r="S5" s="48">
        <f t="shared" si="1"/>
        <v>24</v>
      </c>
      <c r="T5" s="48">
        <f t="shared" si="1"/>
        <v>64</v>
      </c>
      <c r="U5" s="48">
        <f t="shared" si="1"/>
        <v>14</v>
      </c>
      <c r="V5" s="48">
        <f t="shared" si="1"/>
        <v>37</v>
      </c>
      <c r="W5" s="48">
        <f t="shared" si="1"/>
        <v>39</v>
      </c>
      <c r="X5" s="48">
        <f t="shared" si="1"/>
        <v>100</v>
      </c>
      <c r="Y5" s="48">
        <f t="shared" si="1"/>
        <v>18</v>
      </c>
      <c r="Z5" s="48">
        <f t="shared" si="1"/>
        <v>60</v>
      </c>
      <c r="AA5" s="48">
        <f t="shared" si="1"/>
        <v>19</v>
      </c>
      <c r="AB5" s="48">
        <f t="shared" si="1"/>
        <v>3</v>
      </c>
      <c r="AC5" s="48">
        <f t="shared" si="1"/>
        <v>175</v>
      </c>
      <c r="AD5" s="48">
        <f t="shared" si="1"/>
        <v>287</v>
      </c>
      <c r="AE5" s="48">
        <f t="shared" si="1"/>
        <v>4</v>
      </c>
      <c r="AF5" s="48">
        <f t="shared" si="1"/>
        <v>115</v>
      </c>
      <c r="AG5" s="48">
        <f>SUM(AG7:AG18)</f>
        <v>0</v>
      </c>
      <c r="AH5" s="48">
        <f t="shared" si="1"/>
        <v>25</v>
      </c>
    </row>
    <row r="6" spans="1:34" s="38" customFormat="1" ht="33.75" customHeight="1">
      <c r="A6" s="36" t="s">
        <v>143</v>
      </c>
      <c r="B6" s="64"/>
      <c r="C6" s="21">
        <f>SUM(C7:C18)</f>
        <v>100</v>
      </c>
      <c r="D6" s="21">
        <f>IF(D5&gt;$B$5,999,IF($B$5=0,0,D5/$B$5*100))</f>
        <v>91.1052399823866</v>
      </c>
      <c r="E6" s="21">
        <f aca="true" t="shared" si="2" ref="E6:O6">IF(E5&gt;$B$5,999,IF($B$5=0,0,E5/$B$5*100))</f>
        <v>8.615881403199765</v>
      </c>
      <c r="F6" s="21">
        <f t="shared" si="2"/>
        <v>1.4971378247468077</v>
      </c>
      <c r="G6" s="21">
        <f t="shared" si="2"/>
        <v>22.002054895053575</v>
      </c>
      <c r="H6" s="21">
        <f t="shared" si="2"/>
        <v>3.2437986202847497</v>
      </c>
      <c r="I6" s="21">
        <f t="shared" si="2"/>
        <v>2.9649200058711287</v>
      </c>
      <c r="J6" s="21">
        <f t="shared" si="2"/>
        <v>6.003229120798474</v>
      </c>
      <c r="K6" s="21">
        <f t="shared" si="2"/>
        <v>9.335094671950682</v>
      </c>
      <c r="L6" s="21">
        <f t="shared" si="2"/>
        <v>2.0695728753852927</v>
      </c>
      <c r="M6" s="21">
        <f t="shared" si="2"/>
        <v>5.959195655364744</v>
      </c>
      <c r="N6" s="21">
        <f t="shared" si="2"/>
        <v>3.948334067224424</v>
      </c>
      <c r="O6" s="21">
        <f t="shared" si="2"/>
        <v>9.041538235725818</v>
      </c>
      <c r="P6" s="36" t="s">
        <v>143</v>
      </c>
      <c r="Q6" s="21">
        <f aca="true" t="shared" si="3" ref="Q6:AH6">IF(Q5&gt;$B$5,999,IF($B$5=0,0,Q5/$B$5*100))</f>
        <v>8.45442536327609</v>
      </c>
      <c r="R6" s="21">
        <f t="shared" si="3"/>
        <v>2.42184059885513</v>
      </c>
      <c r="S6" s="21">
        <f t="shared" si="3"/>
        <v>0.3522677234698371</v>
      </c>
      <c r="T6" s="21">
        <f t="shared" si="3"/>
        <v>0.9393805959195655</v>
      </c>
      <c r="U6" s="21">
        <f t="shared" si="3"/>
        <v>0.20548950535740496</v>
      </c>
      <c r="V6" s="21">
        <f t="shared" si="3"/>
        <v>0.5430794070159988</v>
      </c>
      <c r="W6" s="21">
        <f t="shared" si="3"/>
        <v>0.5724350506384853</v>
      </c>
      <c r="X6" s="21">
        <f t="shared" si="3"/>
        <v>1.4677821811243212</v>
      </c>
      <c r="Y6" s="21">
        <f t="shared" si="3"/>
        <v>0.26420079260237783</v>
      </c>
      <c r="Z6" s="21">
        <f t="shared" si="3"/>
        <v>0.8806693086745927</v>
      </c>
      <c r="AA6" s="21">
        <f t="shared" si="3"/>
        <v>0.278878614413621</v>
      </c>
      <c r="AB6" s="21">
        <f t="shared" si="3"/>
        <v>0.044033465433729636</v>
      </c>
      <c r="AC6" s="21">
        <f t="shared" si="3"/>
        <v>2.568618816967562</v>
      </c>
      <c r="AD6" s="21">
        <f t="shared" si="3"/>
        <v>4.2125348598268015</v>
      </c>
      <c r="AE6" s="21">
        <f t="shared" si="3"/>
        <v>0.05871128724497284</v>
      </c>
      <c r="AF6" s="21">
        <f t="shared" si="3"/>
        <v>1.6879495082929692</v>
      </c>
      <c r="AG6" s="21">
        <f t="shared" si="3"/>
        <v>0</v>
      </c>
      <c r="AH6" s="21">
        <f t="shared" si="3"/>
        <v>0.3669455452810803</v>
      </c>
    </row>
    <row r="7" spans="1:34" s="38" customFormat="1" ht="36.75" customHeight="1">
      <c r="A7" s="36" t="s">
        <v>144</v>
      </c>
      <c r="B7" s="48">
        <f aca="true" t="shared" si="4" ref="B7:B18">SUM(D7,AC7:AH7)</f>
        <v>36</v>
      </c>
      <c r="C7" s="21">
        <f>B7/$B$5*100</f>
        <v>0.5284015852047557</v>
      </c>
      <c r="D7" s="48">
        <f aca="true" t="shared" si="5" ref="D7:D18">SUM(E7:O7,Q7:AB7)</f>
        <v>36</v>
      </c>
      <c r="E7" s="48">
        <v>6</v>
      </c>
      <c r="F7" s="48">
        <v>0</v>
      </c>
      <c r="G7" s="48">
        <v>0</v>
      </c>
      <c r="H7" s="48">
        <v>0</v>
      </c>
      <c r="I7" s="48">
        <v>2</v>
      </c>
      <c r="J7" s="48">
        <v>3</v>
      </c>
      <c r="K7" s="48">
        <v>2</v>
      </c>
      <c r="L7" s="48">
        <v>2</v>
      </c>
      <c r="M7" s="48">
        <v>5</v>
      </c>
      <c r="N7" s="48">
        <v>0</v>
      </c>
      <c r="O7" s="48">
        <v>7</v>
      </c>
      <c r="P7" s="36" t="s">
        <v>144</v>
      </c>
      <c r="Q7" s="48">
        <v>4</v>
      </c>
      <c r="R7" s="48">
        <v>2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0</v>
      </c>
      <c r="Z7" s="48">
        <v>2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</row>
    <row r="8" spans="1:34" s="38" customFormat="1" ht="26.25" customHeight="1">
      <c r="A8" s="36" t="s">
        <v>145</v>
      </c>
      <c r="B8" s="48">
        <f t="shared" si="4"/>
        <v>32</v>
      </c>
      <c r="C8" s="21">
        <f aca="true" t="shared" si="6" ref="C8:C18">B8/$B$5*100</f>
        <v>0.46969029795978273</v>
      </c>
      <c r="D8" s="48">
        <f t="shared" si="5"/>
        <v>27</v>
      </c>
      <c r="E8" s="48">
        <v>0</v>
      </c>
      <c r="F8" s="48">
        <v>2</v>
      </c>
      <c r="G8" s="48">
        <v>1</v>
      </c>
      <c r="H8" s="48">
        <v>4</v>
      </c>
      <c r="I8" s="48">
        <v>1</v>
      </c>
      <c r="J8" s="48">
        <v>2</v>
      </c>
      <c r="K8" s="48">
        <v>0</v>
      </c>
      <c r="L8" s="48">
        <v>0</v>
      </c>
      <c r="M8" s="48">
        <v>5</v>
      </c>
      <c r="N8" s="48">
        <v>0</v>
      </c>
      <c r="O8" s="48">
        <v>0</v>
      </c>
      <c r="P8" s="36" t="s">
        <v>145</v>
      </c>
      <c r="Q8" s="48">
        <v>7</v>
      </c>
      <c r="R8" s="48">
        <v>1</v>
      </c>
      <c r="S8" s="48">
        <v>0</v>
      </c>
      <c r="T8" s="48">
        <v>0</v>
      </c>
      <c r="U8" s="48">
        <v>0</v>
      </c>
      <c r="V8" s="48">
        <v>0</v>
      </c>
      <c r="W8" s="48">
        <v>1</v>
      </c>
      <c r="X8" s="48">
        <v>2</v>
      </c>
      <c r="Y8" s="48">
        <v>0</v>
      </c>
      <c r="Z8" s="48">
        <v>1</v>
      </c>
      <c r="AA8" s="48">
        <v>0</v>
      </c>
      <c r="AB8" s="48">
        <v>0</v>
      </c>
      <c r="AC8" s="48">
        <v>4</v>
      </c>
      <c r="AD8" s="48">
        <v>1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26.25" customHeight="1">
      <c r="A9" s="36" t="s">
        <v>146</v>
      </c>
      <c r="B9" s="48">
        <f t="shared" si="4"/>
        <v>220</v>
      </c>
      <c r="C9" s="21">
        <f t="shared" si="6"/>
        <v>3.229120798473507</v>
      </c>
      <c r="D9" s="48">
        <f t="shared" si="5"/>
        <v>183</v>
      </c>
      <c r="E9" s="48">
        <v>10</v>
      </c>
      <c r="F9" s="48">
        <v>0</v>
      </c>
      <c r="G9" s="48">
        <v>21</v>
      </c>
      <c r="H9" s="48">
        <v>4</v>
      </c>
      <c r="I9" s="48">
        <v>4</v>
      </c>
      <c r="J9" s="48">
        <v>9</v>
      </c>
      <c r="K9" s="48">
        <v>4</v>
      </c>
      <c r="L9" s="48">
        <v>4</v>
      </c>
      <c r="M9" s="48">
        <v>44</v>
      </c>
      <c r="N9" s="48">
        <v>0</v>
      </c>
      <c r="O9" s="48">
        <v>25</v>
      </c>
      <c r="P9" s="36" t="s">
        <v>146</v>
      </c>
      <c r="Q9" s="48">
        <v>26</v>
      </c>
      <c r="R9" s="48">
        <v>10</v>
      </c>
      <c r="S9" s="48">
        <v>5</v>
      </c>
      <c r="T9" s="48">
        <v>0</v>
      </c>
      <c r="U9" s="48">
        <v>3</v>
      </c>
      <c r="V9" s="48">
        <v>2</v>
      </c>
      <c r="W9" s="48">
        <v>1</v>
      </c>
      <c r="X9" s="48">
        <v>0</v>
      </c>
      <c r="Y9" s="48">
        <v>0</v>
      </c>
      <c r="Z9" s="48">
        <v>4</v>
      </c>
      <c r="AA9" s="48">
        <v>7</v>
      </c>
      <c r="AB9" s="48">
        <v>0</v>
      </c>
      <c r="AC9" s="48">
        <v>4</v>
      </c>
      <c r="AD9" s="48">
        <v>26</v>
      </c>
      <c r="AE9" s="48">
        <v>0</v>
      </c>
      <c r="AF9" s="48">
        <v>3</v>
      </c>
      <c r="AG9" s="48">
        <v>0</v>
      </c>
      <c r="AH9" s="48">
        <v>4</v>
      </c>
    </row>
    <row r="10" spans="1:34" s="38" customFormat="1" ht="26.25" customHeight="1">
      <c r="A10" s="36" t="s">
        <v>147</v>
      </c>
      <c r="B10" s="48">
        <f t="shared" si="4"/>
        <v>2</v>
      </c>
      <c r="C10" s="21">
        <f t="shared" si="6"/>
        <v>0.02935564362248642</v>
      </c>
      <c r="D10" s="48">
        <f t="shared" si="5"/>
        <v>2</v>
      </c>
      <c r="E10" s="48">
        <v>0</v>
      </c>
      <c r="F10" s="48">
        <v>0</v>
      </c>
      <c r="G10" s="48">
        <v>2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36" t="s">
        <v>147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</row>
    <row r="11" spans="1:34" s="38" customFormat="1" ht="38.25" customHeight="1">
      <c r="A11" s="36" t="s">
        <v>148</v>
      </c>
      <c r="B11" s="48">
        <f t="shared" si="4"/>
        <v>3065</v>
      </c>
      <c r="C11" s="21">
        <f t="shared" si="6"/>
        <v>44.987523851460445</v>
      </c>
      <c r="D11" s="48">
        <f t="shared" si="5"/>
        <v>2768</v>
      </c>
      <c r="E11" s="48">
        <v>275</v>
      </c>
      <c r="F11" s="48">
        <v>70</v>
      </c>
      <c r="G11" s="48">
        <v>604</v>
      </c>
      <c r="H11" s="48">
        <v>80</v>
      </c>
      <c r="I11" s="48">
        <v>80</v>
      </c>
      <c r="J11" s="48">
        <v>221</v>
      </c>
      <c r="K11" s="48">
        <v>331</v>
      </c>
      <c r="L11" s="48">
        <v>89</v>
      </c>
      <c r="M11" s="48">
        <v>128</v>
      </c>
      <c r="N11" s="48">
        <v>107</v>
      </c>
      <c r="O11" s="48">
        <v>238</v>
      </c>
      <c r="P11" s="36" t="s">
        <v>148</v>
      </c>
      <c r="Q11" s="48">
        <v>219</v>
      </c>
      <c r="R11" s="48">
        <v>110</v>
      </c>
      <c r="S11" s="48">
        <v>10</v>
      </c>
      <c r="T11" s="48">
        <v>34</v>
      </c>
      <c r="U11" s="48">
        <v>11</v>
      </c>
      <c r="V11" s="48">
        <v>12</v>
      </c>
      <c r="W11" s="48">
        <v>24</v>
      </c>
      <c r="X11" s="48">
        <v>63</v>
      </c>
      <c r="Y11" s="48">
        <v>15</v>
      </c>
      <c r="Z11" s="48">
        <v>32</v>
      </c>
      <c r="AA11" s="48">
        <v>12</v>
      </c>
      <c r="AB11" s="48">
        <v>3</v>
      </c>
      <c r="AC11" s="48">
        <v>138</v>
      </c>
      <c r="AD11" s="48">
        <v>93</v>
      </c>
      <c r="AE11" s="48">
        <v>0</v>
      </c>
      <c r="AF11" s="48">
        <v>55</v>
      </c>
      <c r="AG11" s="48">
        <v>0</v>
      </c>
      <c r="AH11" s="48">
        <v>11</v>
      </c>
    </row>
    <row r="12" spans="1:34" s="38" customFormat="1" ht="26.25" customHeight="1">
      <c r="A12" s="36" t="s">
        <v>149</v>
      </c>
      <c r="B12" s="48">
        <f t="shared" si="4"/>
        <v>19</v>
      </c>
      <c r="C12" s="21">
        <f t="shared" si="6"/>
        <v>0.278878614413621</v>
      </c>
      <c r="D12" s="48">
        <f t="shared" si="5"/>
        <v>17</v>
      </c>
      <c r="E12" s="48">
        <v>0</v>
      </c>
      <c r="F12" s="48">
        <v>0</v>
      </c>
      <c r="G12" s="48">
        <v>1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2</v>
      </c>
      <c r="O12" s="48">
        <v>0</v>
      </c>
      <c r="P12" s="36" t="s">
        <v>149</v>
      </c>
      <c r="Q12" s="48">
        <v>1</v>
      </c>
      <c r="R12" s="48">
        <v>12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2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26.25" customHeight="1">
      <c r="A13" s="36" t="s">
        <v>150</v>
      </c>
      <c r="B13" s="48">
        <f t="shared" si="4"/>
        <v>3</v>
      </c>
      <c r="C13" s="21">
        <f t="shared" si="6"/>
        <v>0.044033465433729636</v>
      </c>
      <c r="D13" s="48">
        <f t="shared" si="5"/>
        <v>3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6" t="s">
        <v>150</v>
      </c>
      <c r="Q13" s="48">
        <v>1</v>
      </c>
      <c r="R13" s="48">
        <v>0</v>
      </c>
      <c r="S13" s="48">
        <v>0</v>
      </c>
      <c r="T13" s="48">
        <v>2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26.25" customHeight="1">
      <c r="A14" s="36" t="s">
        <v>151</v>
      </c>
      <c r="B14" s="48">
        <f t="shared" si="4"/>
        <v>383</v>
      </c>
      <c r="C14" s="21">
        <f t="shared" si="6"/>
        <v>5.62160575370615</v>
      </c>
      <c r="D14" s="48">
        <f t="shared" si="5"/>
        <v>352</v>
      </c>
      <c r="E14" s="48">
        <v>5</v>
      </c>
      <c r="F14" s="48">
        <v>6</v>
      </c>
      <c r="G14" s="48">
        <v>51</v>
      </c>
      <c r="H14" s="48">
        <v>15</v>
      </c>
      <c r="I14" s="48">
        <v>19</v>
      </c>
      <c r="J14" s="48">
        <v>37</v>
      </c>
      <c r="K14" s="48">
        <v>21</v>
      </c>
      <c r="L14" s="48">
        <v>6</v>
      </c>
      <c r="M14" s="48">
        <v>86</v>
      </c>
      <c r="N14" s="48">
        <v>10</v>
      </c>
      <c r="O14" s="48">
        <v>44</v>
      </c>
      <c r="P14" s="36" t="s">
        <v>151</v>
      </c>
      <c r="Q14" s="48">
        <v>33</v>
      </c>
      <c r="R14" s="48">
        <v>11</v>
      </c>
      <c r="S14" s="48">
        <v>1</v>
      </c>
      <c r="T14" s="48">
        <v>0</v>
      </c>
      <c r="U14" s="48">
        <v>0</v>
      </c>
      <c r="V14" s="48">
        <v>1</v>
      </c>
      <c r="W14" s="48">
        <v>0</v>
      </c>
      <c r="X14" s="48">
        <v>5</v>
      </c>
      <c r="Y14" s="48">
        <v>0</v>
      </c>
      <c r="Z14" s="48">
        <v>1</v>
      </c>
      <c r="AA14" s="48">
        <v>0</v>
      </c>
      <c r="AB14" s="48">
        <v>0</v>
      </c>
      <c r="AC14" s="48">
        <v>15</v>
      </c>
      <c r="AD14" s="48">
        <v>16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8.25" customHeight="1">
      <c r="A15" s="36" t="s">
        <v>152</v>
      </c>
      <c r="B15" s="48">
        <f t="shared" si="4"/>
        <v>650</v>
      </c>
      <c r="C15" s="21">
        <f t="shared" si="6"/>
        <v>9.540584177308087</v>
      </c>
      <c r="D15" s="48">
        <f t="shared" si="5"/>
        <v>548</v>
      </c>
      <c r="E15" s="48">
        <v>27</v>
      </c>
      <c r="F15" s="48">
        <v>9</v>
      </c>
      <c r="G15" s="48">
        <v>94</v>
      </c>
      <c r="H15" s="48">
        <v>11</v>
      </c>
      <c r="I15" s="48">
        <v>24</v>
      </c>
      <c r="J15" s="48">
        <v>37</v>
      </c>
      <c r="K15" s="48">
        <v>27</v>
      </c>
      <c r="L15" s="48">
        <v>3</v>
      </c>
      <c r="M15" s="48">
        <v>50</v>
      </c>
      <c r="N15" s="48">
        <v>28</v>
      </c>
      <c r="O15" s="48">
        <v>76</v>
      </c>
      <c r="P15" s="36" t="s">
        <v>152</v>
      </c>
      <c r="Q15" s="48">
        <v>112</v>
      </c>
      <c r="R15" s="48">
        <v>0</v>
      </c>
      <c r="S15" s="48">
        <v>7</v>
      </c>
      <c r="T15" s="48">
        <v>21</v>
      </c>
      <c r="U15" s="48">
        <v>0</v>
      </c>
      <c r="V15" s="48">
        <v>8</v>
      </c>
      <c r="W15" s="48">
        <v>6</v>
      </c>
      <c r="X15" s="48">
        <v>3</v>
      </c>
      <c r="Y15" s="48">
        <v>3</v>
      </c>
      <c r="Z15" s="48">
        <v>2</v>
      </c>
      <c r="AA15" s="48">
        <v>0</v>
      </c>
      <c r="AB15" s="48">
        <v>0</v>
      </c>
      <c r="AC15" s="48">
        <v>5</v>
      </c>
      <c r="AD15" s="48">
        <v>91</v>
      </c>
      <c r="AE15" s="48">
        <v>0</v>
      </c>
      <c r="AF15" s="48">
        <v>5</v>
      </c>
      <c r="AG15" s="48">
        <v>0</v>
      </c>
      <c r="AH15" s="48">
        <v>1</v>
      </c>
    </row>
    <row r="16" spans="1:34" s="38" customFormat="1" ht="26.25" customHeight="1">
      <c r="A16" s="36" t="s">
        <v>153</v>
      </c>
      <c r="B16" s="48">
        <f t="shared" si="4"/>
        <v>1770</v>
      </c>
      <c r="C16" s="21">
        <f t="shared" si="6"/>
        <v>25.979744605900486</v>
      </c>
      <c r="D16" s="48">
        <f t="shared" si="5"/>
        <v>1738</v>
      </c>
      <c r="E16" s="48">
        <v>216</v>
      </c>
      <c r="F16" s="48">
        <v>13</v>
      </c>
      <c r="G16" s="48">
        <v>645</v>
      </c>
      <c r="H16" s="48">
        <v>51</v>
      </c>
      <c r="I16" s="48">
        <v>48</v>
      </c>
      <c r="J16" s="48">
        <v>86</v>
      </c>
      <c r="K16" s="48">
        <v>141</v>
      </c>
      <c r="L16" s="48">
        <v>34</v>
      </c>
      <c r="M16" s="48">
        <v>77</v>
      </c>
      <c r="N16" s="48">
        <v>75</v>
      </c>
      <c r="O16" s="48">
        <v>179</v>
      </c>
      <c r="P16" s="36" t="s">
        <v>153</v>
      </c>
      <c r="Q16" s="48">
        <v>126</v>
      </c>
      <c r="R16" s="48">
        <v>10</v>
      </c>
      <c r="S16" s="48">
        <v>0</v>
      </c>
      <c r="T16" s="48">
        <v>0</v>
      </c>
      <c r="U16" s="48">
        <v>0</v>
      </c>
      <c r="V16" s="48">
        <v>7</v>
      </c>
      <c r="W16" s="48">
        <v>3</v>
      </c>
      <c r="X16" s="48">
        <v>24</v>
      </c>
      <c r="Y16" s="48">
        <v>0</v>
      </c>
      <c r="Z16" s="48">
        <v>3</v>
      </c>
      <c r="AA16" s="48">
        <v>0</v>
      </c>
      <c r="AB16" s="48">
        <v>0</v>
      </c>
      <c r="AC16" s="48">
        <v>0</v>
      </c>
      <c r="AD16" s="48">
        <v>21</v>
      </c>
      <c r="AE16" s="48">
        <v>2</v>
      </c>
      <c r="AF16" s="48">
        <v>5</v>
      </c>
      <c r="AG16" s="48">
        <v>0</v>
      </c>
      <c r="AH16" s="48">
        <v>4</v>
      </c>
    </row>
    <row r="17" spans="1:34" s="38" customFormat="1" ht="26.25" customHeight="1">
      <c r="A17" s="36" t="s">
        <v>154</v>
      </c>
      <c r="B17" s="48">
        <f t="shared" si="4"/>
        <v>443</v>
      </c>
      <c r="C17" s="21">
        <f t="shared" si="6"/>
        <v>6.502275062380742</v>
      </c>
      <c r="D17" s="48">
        <f t="shared" si="5"/>
        <v>374</v>
      </c>
      <c r="E17" s="48">
        <v>30</v>
      </c>
      <c r="F17" s="48">
        <v>1</v>
      </c>
      <c r="G17" s="48">
        <v>27</v>
      </c>
      <c r="H17" s="48">
        <v>49</v>
      </c>
      <c r="I17" s="48">
        <v>6</v>
      </c>
      <c r="J17" s="48">
        <v>11</v>
      </c>
      <c r="K17" s="48">
        <v>98</v>
      </c>
      <c r="L17" s="48">
        <v>1</v>
      </c>
      <c r="M17" s="48">
        <v>0</v>
      </c>
      <c r="N17" s="48">
        <v>45</v>
      </c>
      <c r="O17" s="48">
        <v>40</v>
      </c>
      <c r="P17" s="36" t="s">
        <v>154</v>
      </c>
      <c r="Q17" s="48">
        <v>34</v>
      </c>
      <c r="R17" s="48">
        <v>5</v>
      </c>
      <c r="S17" s="48">
        <v>0</v>
      </c>
      <c r="T17" s="48">
        <v>5</v>
      </c>
      <c r="U17" s="48">
        <v>0</v>
      </c>
      <c r="V17" s="48">
        <v>2</v>
      </c>
      <c r="W17" s="48">
        <v>4</v>
      </c>
      <c r="X17" s="48">
        <v>2</v>
      </c>
      <c r="Y17" s="48">
        <v>0</v>
      </c>
      <c r="Z17" s="48">
        <v>14</v>
      </c>
      <c r="AA17" s="48">
        <v>0</v>
      </c>
      <c r="AB17" s="48">
        <v>0</v>
      </c>
      <c r="AC17" s="48">
        <v>8</v>
      </c>
      <c r="AD17" s="48">
        <v>8</v>
      </c>
      <c r="AE17" s="48">
        <v>1</v>
      </c>
      <c r="AF17" s="48">
        <v>47</v>
      </c>
      <c r="AG17" s="48">
        <v>0</v>
      </c>
      <c r="AH17" s="48">
        <v>5</v>
      </c>
    </row>
    <row r="18" spans="1:34" s="38" customFormat="1" ht="26.25" customHeight="1" thickBot="1">
      <c r="A18" s="36" t="s">
        <v>155</v>
      </c>
      <c r="B18" s="48">
        <f t="shared" si="4"/>
        <v>190</v>
      </c>
      <c r="C18" s="21">
        <f t="shared" si="6"/>
        <v>2.7887861441362105</v>
      </c>
      <c r="D18" s="48">
        <f t="shared" si="5"/>
        <v>159</v>
      </c>
      <c r="E18" s="48">
        <v>18</v>
      </c>
      <c r="F18" s="48">
        <v>1</v>
      </c>
      <c r="G18" s="48">
        <v>53</v>
      </c>
      <c r="H18" s="48">
        <v>7</v>
      </c>
      <c r="I18" s="48">
        <v>17</v>
      </c>
      <c r="J18" s="48">
        <v>3</v>
      </c>
      <c r="K18" s="48">
        <v>12</v>
      </c>
      <c r="L18" s="48">
        <v>2</v>
      </c>
      <c r="M18" s="48">
        <v>11</v>
      </c>
      <c r="N18" s="48">
        <v>2</v>
      </c>
      <c r="O18" s="48">
        <v>7</v>
      </c>
      <c r="P18" s="36" t="s">
        <v>155</v>
      </c>
      <c r="Q18" s="48">
        <v>13</v>
      </c>
      <c r="R18" s="48">
        <v>4</v>
      </c>
      <c r="S18" s="48">
        <v>1</v>
      </c>
      <c r="T18" s="48">
        <v>2</v>
      </c>
      <c r="U18" s="48">
        <v>0</v>
      </c>
      <c r="V18" s="48">
        <v>5</v>
      </c>
      <c r="W18" s="48">
        <v>0</v>
      </c>
      <c r="X18" s="48">
        <v>0</v>
      </c>
      <c r="Y18" s="48">
        <v>0</v>
      </c>
      <c r="Z18" s="48">
        <v>1</v>
      </c>
      <c r="AA18" s="48">
        <v>0</v>
      </c>
      <c r="AB18" s="48">
        <v>0</v>
      </c>
      <c r="AC18" s="48">
        <v>1</v>
      </c>
      <c r="AD18" s="48">
        <v>29</v>
      </c>
      <c r="AE18" s="48">
        <v>1</v>
      </c>
      <c r="AF18" s="48">
        <v>0</v>
      </c>
      <c r="AG18" s="48">
        <v>0</v>
      </c>
      <c r="AH18" s="48">
        <v>0</v>
      </c>
    </row>
    <row r="19" spans="1:34" s="29" customFormat="1" ht="22.5" customHeight="1">
      <c r="A19" s="114" t="s">
        <v>122</v>
      </c>
      <c r="B19" s="114"/>
      <c r="C19" s="114"/>
      <c r="D19" s="114"/>
      <c r="E19" s="114"/>
      <c r="F19" s="114"/>
      <c r="G19" s="114"/>
      <c r="H19" s="114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="38" customFormat="1" ht="110.25" customHeight="1">
      <c r="A20" s="38" t="s">
        <v>123</v>
      </c>
    </row>
    <row r="21" spans="1:34" s="38" customFormat="1" ht="11.25" customHeight="1">
      <c r="A21" s="110" t="s">
        <v>334</v>
      </c>
      <c r="B21" s="111"/>
      <c r="C21" s="111"/>
      <c r="D21" s="111"/>
      <c r="E21" s="111"/>
      <c r="F21" s="111"/>
      <c r="G21" s="111"/>
      <c r="H21" s="111"/>
      <c r="I21" s="111" t="s">
        <v>335</v>
      </c>
      <c r="J21" s="111"/>
      <c r="K21" s="111"/>
      <c r="L21" s="111"/>
      <c r="M21" s="111"/>
      <c r="N21" s="111"/>
      <c r="O21" s="111"/>
      <c r="P21" s="111" t="s">
        <v>336</v>
      </c>
      <c r="Q21" s="111"/>
      <c r="R21" s="111"/>
      <c r="S21" s="111"/>
      <c r="T21" s="111"/>
      <c r="U21" s="111"/>
      <c r="V21" s="111"/>
      <c r="W21" s="111"/>
      <c r="X21" s="111" t="s">
        <v>337</v>
      </c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</sheetData>
  <mergeCells count="25">
    <mergeCell ref="AG3:AG4"/>
    <mergeCell ref="AF3:AF4"/>
    <mergeCell ref="AH3:AH4"/>
    <mergeCell ref="A19:H19"/>
    <mergeCell ref="X3:AB3"/>
    <mergeCell ref="AC3:AC4"/>
    <mergeCell ref="AD3:AD4"/>
    <mergeCell ref="AE3:AE4"/>
    <mergeCell ref="A21:H21"/>
    <mergeCell ref="I21:O21"/>
    <mergeCell ref="P21:W21"/>
    <mergeCell ref="X21:AH2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E7:O18 Q7:AH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375" style="46" customWidth="1"/>
    <col min="3" max="3" width="8.50390625" style="46" customWidth="1"/>
    <col min="4" max="4" width="9.125" style="46" customWidth="1"/>
    <col min="5" max="7" width="8.50390625" style="46" customWidth="1"/>
    <col min="8" max="8" width="8.125" style="46" customWidth="1"/>
    <col min="9" max="9" width="11.375" style="46" customWidth="1"/>
    <col min="10" max="11" width="11.25390625" style="46" customWidth="1"/>
    <col min="12" max="15" width="11.00390625" style="46" customWidth="1"/>
    <col min="16" max="16" width="18.625" style="46" customWidth="1"/>
    <col min="17" max="17" width="9.00390625" style="46" customWidth="1"/>
    <col min="18" max="19" width="8.875" style="46" customWidth="1"/>
    <col min="20" max="20" width="8.625" style="46" customWidth="1"/>
    <col min="21" max="22" width="8.50390625" style="46" customWidth="1"/>
    <col min="23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7" t="s">
        <v>156</v>
      </c>
      <c r="B1" s="87"/>
      <c r="C1" s="87"/>
      <c r="D1" s="87"/>
      <c r="E1" s="87"/>
      <c r="F1" s="87"/>
      <c r="G1" s="87"/>
      <c r="H1" s="87"/>
      <c r="I1" s="86" t="s">
        <v>137</v>
      </c>
      <c r="J1" s="86"/>
      <c r="K1" s="86"/>
      <c r="L1" s="86"/>
      <c r="M1" s="86"/>
      <c r="N1" s="86"/>
      <c r="O1" s="86"/>
      <c r="P1" s="87" t="s">
        <v>156</v>
      </c>
      <c r="Q1" s="87"/>
      <c r="R1" s="87"/>
      <c r="S1" s="87"/>
      <c r="T1" s="87"/>
      <c r="U1" s="87"/>
      <c r="V1" s="87"/>
      <c r="W1" s="87"/>
      <c r="X1" s="86" t="s">
        <v>138</v>
      </c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" customFormat="1" ht="12.75" customHeight="1" thickBot="1">
      <c r="A2" s="112" t="s">
        <v>16</v>
      </c>
      <c r="B2" s="112"/>
      <c r="C2" s="112"/>
      <c r="D2" s="112"/>
      <c r="E2" s="112"/>
      <c r="F2" s="112"/>
      <c r="G2" s="112"/>
      <c r="H2" s="112"/>
      <c r="I2" s="47" t="s">
        <v>351</v>
      </c>
      <c r="J2" s="47"/>
      <c r="K2" s="47"/>
      <c r="L2" s="47"/>
      <c r="M2" s="47"/>
      <c r="N2" s="47"/>
      <c r="O2" s="27" t="s">
        <v>0</v>
      </c>
      <c r="P2" s="112" t="s">
        <v>16</v>
      </c>
      <c r="Q2" s="112"/>
      <c r="R2" s="112"/>
      <c r="S2" s="112"/>
      <c r="T2" s="112"/>
      <c r="U2" s="112"/>
      <c r="V2" s="112"/>
      <c r="W2" s="112"/>
      <c r="X2" s="47" t="s">
        <v>351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74" t="s">
        <v>79</v>
      </c>
      <c r="B3" s="113" t="s">
        <v>80</v>
      </c>
      <c r="C3" s="106" t="s">
        <v>81</v>
      </c>
      <c r="D3" s="121" t="s">
        <v>157</v>
      </c>
      <c r="E3" s="101"/>
      <c r="F3" s="101"/>
      <c r="G3" s="101"/>
      <c r="H3" s="101"/>
      <c r="I3" s="100" t="s">
        <v>158</v>
      </c>
      <c r="J3" s="101"/>
      <c r="K3" s="101"/>
      <c r="L3" s="101"/>
      <c r="M3" s="101"/>
      <c r="N3" s="101"/>
      <c r="O3" s="101"/>
      <c r="P3" s="74" t="s">
        <v>83</v>
      </c>
      <c r="Q3" s="102" t="s">
        <v>159</v>
      </c>
      <c r="R3" s="99"/>
      <c r="S3" s="99"/>
      <c r="T3" s="99"/>
      <c r="U3" s="99"/>
      <c r="V3" s="99"/>
      <c r="W3" s="99"/>
      <c r="X3" s="100" t="s">
        <v>160</v>
      </c>
      <c r="Y3" s="101"/>
      <c r="Z3" s="101"/>
      <c r="AA3" s="101"/>
      <c r="AB3" s="103"/>
      <c r="AC3" s="104" t="s">
        <v>86</v>
      </c>
      <c r="AD3" s="104" t="s">
        <v>87</v>
      </c>
      <c r="AE3" s="106" t="s">
        <v>88</v>
      </c>
      <c r="AF3" s="106" t="s">
        <v>89</v>
      </c>
      <c r="AG3" s="119" t="s">
        <v>197</v>
      </c>
      <c r="AH3" s="108" t="s">
        <v>90</v>
      </c>
    </row>
    <row r="4" spans="1:34" s="32" customFormat="1" ht="48" customHeight="1" thickBot="1">
      <c r="A4" s="75"/>
      <c r="B4" s="97"/>
      <c r="C4" s="105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75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5"/>
      <c r="AD4" s="105"/>
      <c r="AE4" s="105"/>
      <c r="AF4" s="105"/>
      <c r="AG4" s="120"/>
      <c r="AH4" s="109"/>
    </row>
    <row r="5" spans="1:34" s="38" customFormat="1" ht="46.5" customHeight="1">
      <c r="A5" s="36" t="s">
        <v>142</v>
      </c>
      <c r="B5" s="48">
        <f>SUM(B7:B15)</f>
        <v>25768</v>
      </c>
      <c r="C5" s="66"/>
      <c r="D5" s="48">
        <f aca="true" t="shared" si="0" ref="D5:O5">SUM(D7:D15)</f>
        <v>21683</v>
      </c>
      <c r="E5" s="48">
        <f t="shared" si="0"/>
        <v>1250</v>
      </c>
      <c r="F5" s="48">
        <f t="shared" si="0"/>
        <v>281</v>
      </c>
      <c r="G5" s="48">
        <f t="shared" si="0"/>
        <v>5075</v>
      </c>
      <c r="H5" s="48">
        <f t="shared" si="0"/>
        <v>371</v>
      </c>
      <c r="I5" s="48">
        <f t="shared" si="0"/>
        <v>607</v>
      </c>
      <c r="J5" s="48">
        <f t="shared" si="0"/>
        <v>761</v>
      </c>
      <c r="K5" s="48">
        <f t="shared" si="0"/>
        <v>1137</v>
      </c>
      <c r="L5" s="48">
        <f t="shared" si="0"/>
        <v>106</v>
      </c>
      <c r="M5" s="48">
        <f t="shared" si="0"/>
        <v>4738</v>
      </c>
      <c r="N5" s="48">
        <f t="shared" si="0"/>
        <v>534</v>
      </c>
      <c r="O5" s="48">
        <f t="shared" si="0"/>
        <v>1512</v>
      </c>
      <c r="P5" s="36" t="s">
        <v>142</v>
      </c>
      <c r="Q5" s="48">
        <f aca="true" t="shared" si="1" ref="Q5:AH5">SUM(Q7:Q15)</f>
        <v>3998</v>
      </c>
      <c r="R5" s="48">
        <f t="shared" si="1"/>
        <v>280</v>
      </c>
      <c r="S5" s="48">
        <f t="shared" si="1"/>
        <v>29</v>
      </c>
      <c r="T5" s="48">
        <f t="shared" si="1"/>
        <v>178</v>
      </c>
      <c r="U5" s="48">
        <f t="shared" si="1"/>
        <v>8</v>
      </c>
      <c r="V5" s="48">
        <f t="shared" si="1"/>
        <v>137</v>
      </c>
      <c r="W5" s="48">
        <f t="shared" si="1"/>
        <v>117</v>
      </c>
      <c r="X5" s="48">
        <f t="shared" si="1"/>
        <v>255</v>
      </c>
      <c r="Y5" s="48">
        <f t="shared" si="1"/>
        <v>116</v>
      </c>
      <c r="Z5" s="48">
        <f t="shared" si="1"/>
        <v>139</v>
      </c>
      <c r="AA5" s="48">
        <f t="shared" si="1"/>
        <v>50</v>
      </c>
      <c r="AB5" s="48">
        <f t="shared" si="1"/>
        <v>4</v>
      </c>
      <c r="AC5" s="48">
        <f t="shared" si="1"/>
        <v>698</v>
      </c>
      <c r="AD5" s="48">
        <f t="shared" si="1"/>
        <v>3178</v>
      </c>
      <c r="AE5" s="48">
        <f t="shared" si="1"/>
        <v>0</v>
      </c>
      <c r="AF5" s="48">
        <f t="shared" si="1"/>
        <v>52</v>
      </c>
      <c r="AG5" s="48">
        <f>SUM(AG7:AG15)</f>
        <v>0</v>
      </c>
      <c r="AH5" s="48">
        <f t="shared" si="1"/>
        <v>157</v>
      </c>
    </row>
    <row r="6" spans="1:34" s="38" customFormat="1" ht="41.25" customHeight="1">
      <c r="A6" s="36" t="s">
        <v>143</v>
      </c>
      <c r="B6" s="64"/>
      <c r="C6" s="21">
        <f>SUM(C7:C15)</f>
        <v>100</v>
      </c>
      <c r="D6" s="21">
        <f>IF(D5&gt;$B$5,999,IF($B$5=0,0,D5/$B$5*100))</f>
        <v>84.14700403601366</v>
      </c>
      <c r="E6" s="21">
        <f aca="true" t="shared" si="2" ref="E6:O6">IF(E5&gt;$B$5,999,IF($B$5=0,0,E5/$B$5*100))</f>
        <v>4.850977957156163</v>
      </c>
      <c r="F6" s="21">
        <f t="shared" si="2"/>
        <v>1.0904998447687053</v>
      </c>
      <c r="G6" s="21">
        <f t="shared" si="2"/>
        <v>19.69497050605402</v>
      </c>
      <c r="H6" s="21">
        <f t="shared" si="2"/>
        <v>1.439770257683949</v>
      </c>
      <c r="I6" s="21">
        <f t="shared" si="2"/>
        <v>2.3556348959950326</v>
      </c>
      <c r="J6" s="21">
        <f t="shared" si="2"/>
        <v>2.953275380316672</v>
      </c>
      <c r="K6" s="21">
        <f t="shared" si="2"/>
        <v>4.412449549829246</v>
      </c>
      <c r="L6" s="21">
        <f t="shared" si="2"/>
        <v>0.4113629307668426</v>
      </c>
      <c r="M6" s="21">
        <f t="shared" si="2"/>
        <v>18.38714684880472</v>
      </c>
      <c r="N6" s="21">
        <f t="shared" si="2"/>
        <v>2.0723377832971126</v>
      </c>
      <c r="O6" s="21">
        <f t="shared" si="2"/>
        <v>5.867742936976095</v>
      </c>
      <c r="P6" s="36" t="s">
        <v>143</v>
      </c>
      <c r="Q6" s="21">
        <f aca="true" t="shared" si="3" ref="Q6:AH6">IF(Q5&gt;$B$5,999,IF($B$5=0,0,Q5/$B$5*100))</f>
        <v>15.51536789816827</v>
      </c>
      <c r="R6" s="21">
        <f t="shared" si="3"/>
        <v>1.0866190624029806</v>
      </c>
      <c r="S6" s="21">
        <f t="shared" si="3"/>
        <v>0.11254268860602297</v>
      </c>
      <c r="T6" s="21">
        <f t="shared" si="3"/>
        <v>0.6907792610990375</v>
      </c>
      <c r="U6" s="21">
        <f t="shared" si="3"/>
        <v>0.03104625892579944</v>
      </c>
      <c r="V6" s="21">
        <f t="shared" si="3"/>
        <v>0.5316671841043155</v>
      </c>
      <c r="W6" s="21">
        <f t="shared" si="3"/>
        <v>0.45405153678981686</v>
      </c>
      <c r="X6" s="21">
        <f t="shared" si="3"/>
        <v>0.9895995032598572</v>
      </c>
      <c r="Y6" s="21">
        <f t="shared" si="3"/>
        <v>0.4501707544240919</v>
      </c>
      <c r="Z6" s="21">
        <f t="shared" si="3"/>
        <v>0.5394287488357653</v>
      </c>
      <c r="AA6" s="21">
        <f t="shared" si="3"/>
        <v>0.1940391182862465</v>
      </c>
      <c r="AB6" s="21">
        <f t="shared" si="3"/>
        <v>0.01552312946289972</v>
      </c>
      <c r="AC6" s="21">
        <f t="shared" si="3"/>
        <v>2.7087860912760013</v>
      </c>
      <c r="AD6" s="21">
        <f t="shared" si="3"/>
        <v>12.333126358273828</v>
      </c>
      <c r="AE6" s="21">
        <f t="shared" si="3"/>
        <v>0</v>
      </c>
      <c r="AF6" s="21">
        <f t="shared" si="3"/>
        <v>0.20180068301769638</v>
      </c>
      <c r="AG6" s="21">
        <f t="shared" si="3"/>
        <v>0</v>
      </c>
      <c r="AH6" s="21">
        <f t="shared" si="3"/>
        <v>0.609282831418814</v>
      </c>
    </row>
    <row r="7" spans="1:34" s="38" customFormat="1" ht="49.5" customHeight="1">
      <c r="A7" s="36" t="s">
        <v>161</v>
      </c>
      <c r="B7" s="48">
        <f aca="true" t="shared" si="4" ref="B7:B15">SUM(D7,AC7:AH7)</f>
        <v>11140</v>
      </c>
      <c r="C7" s="21">
        <f>B7/$B$5*100</f>
        <v>43.23191555417572</v>
      </c>
      <c r="D7" s="48">
        <f aca="true" t="shared" si="5" ref="D7:D15">SUM(E7:O7,Q7:AB7)</f>
        <v>9176</v>
      </c>
      <c r="E7" s="48">
        <v>514</v>
      </c>
      <c r="F7" s="48">
        <v>72</v>
      </c>
      <c r="G7" s="48">
        <v>2059</v>
      </c>
      <c r="H7" s="48">
        <v>101</v>
      </c>
      <c r="I7" s="48">
        <v>280</v>
      </c>
      <c r="J7" s="48">
        <v>208</v>
      </c>
      <c r="K7" s="48">
        <v>369</v>
      </c>
      <c r="L7" s="48">
        <v>12</v>
      </c>
      <c r="M7" s="48">
        <v>2615</v>
      </c>
      <c r="N7" s="48">
        <v>226</v>
      </c>
      <c r="O7" s="48">
        <v>529</v>
      </c>
      <c r="P7" s="36" t="s">
        <v>161</v>
      </c>
      <c r="Q7" s="48">
        <v>1904</v>
      </c>
      <c r="R7" s="48">
        <v>74</v>
      </c>
      <c r="S7" s="48">
        <v>1</v>
      </c>
      <c r="T7" s="48">
        <v>48</v>
      </c>
      <c r="U7" s="48">
        <v>0</v>
      </c>
      <c r="V7" s="48">
        <v>69</v>
      </c>
      <c r="W7" s="48">
        <v>23</v>
      </c>
      <c r="X7" s="48">
        <v>17</v>
      </c>
      <c r="Y7" s="48">
        <v>42</v>
      </c>
      <c r="Z7" s="48">
        <v>9</v>
      </c>
      <c r="AA7" s="48">
        <v>4</v>
      </c>
      <c r="AB7" s="48">
        <v>0</v>
      </c>
      <c r="AC7" s="48">
        <v>285</v>
      </c>
      <c r="AD7" s="48">
        <v>1587</v>
      </c>
      <c r="AE7" s="48">
        <v>0</v>
      </c>
      <c r="AF7" s="48">
        <v>21</v>
      </c>
      <c r="AG7" s="48">
        <v>0</v>
      </c>
      <c r="AH7" s="48">
        <v>71</v>
      </c>
    </row>
    <row r="8" spans="1:34" s="38" customFormat="1" ht="41.25" customHeight="1">
      <c r="A8" s="36" t="s">
        <v>162</v>
      </c>
      <c r="B8" s="48">
        <f t="shared" si="4"/>
        <v>499</v>
      </c>
      <c r="C8" s="21">
        <f aca="true" t="shared" si="6" ref="C8:C15">B8/$B$5*100</f>
        <v>1.9365104004967402</v>
      </c>
      <c r="D8" s="48">
        <f t="shared" si="5"/>
        <v>495</v>
      </c>
      <c r="E8" s="48">
        <v>4</v>
      </c>
      <c r="F8" s="48">
        <v>4</v>
      </c>
      <c r="G8" s="48">
        <v>72</v>
      </c>
      <c r="H8" s="48">
        <v>0</v>
      </c>
      <c r="I8" s="48">
        <v>5</v>
      </c>
      <c r="J8" s="48">
        <v>14</v>
      </c>
      <c r="K8" s="48">
        <v>14</v>
      </c>
      <c r="L8" s="48">
        <v>3</v>
      </c>
      <c r="M8" s="48">
        <v>174</v>
      </c>
      <c r="N8" s="48">
        <v>39</v>
      </c>
      <c r="O8" s="48">
        <v>71</v>
      </c>
      <c r="P8" s="36" t="s">
        <v>162</v>
      </c>
      <c r="Q8" s="48">
        <v>5</v>
      </c>
      <c r="R8" s="48">
        <v>20</v>
      </c>
      <c r="S8" s="48">
        <v>0</v>
      </c>
      <c r="T8" s="48">
        <v>18</v>
      </c>
      <c r="U8" s="48">
        <v>0</v>
      </c>
      <c r="V8" s="48">
        <v>0</v>
      </c>
      <c r="W8" s="48">
        <v>0</v>
      </c>
      <c r="X8" s="48">
        <v>15</v>
      </c>
      <c r="Y8" s="48">
        <v>0</v>
      </c>
      <c r="Z8" s="48">
        <v>3</v>
      </c>
      <c r="AA8" s="48">
        <v>33</v>
      </c>
      <c r="AB8" s="48">
        <v>1</v>
      </c>
      <c r="AC8" s="48">
        <v>0</v>
      </c>
      <c r="AD8" s="48">
        <v>4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41.25" customHeight="1">
      <c r="A9" s="36" t="s">
        <v>163</v>
      </c>
      <c r="B9" s="48">
        <f t="shared" si="4"/>
        <v>3317</v>
      </c>
      <c r="C9" s="21">
        <f t="shared" si="6"/>
        <v>12.872555107109592</v>
      </c>
      <c r="D9" s="48">
        <f t="shared" si="5"/>
        <v>3317</v>
      </c>
      <c r="E9" s="48">
        <v>329</v>
      </c>
      <c r="F9" s="48">
        <v>35</v>
      </c>
      <c r="G9" s="48">
        <v>1513</v>
      </c>
      <c r="H9" s="48">
        <v>24</v>
      </c>
      <c r="I9" s="48">
        <v>23</v>
      </c>
      <c r="J9" s="48">
        <v>91</v>
      </c>
      <c r="K9" s="48">
        <v>311</v>
      </c>
      <c r="L9" s="48">
        <v>0</v>
      </c>
      <c r="M9" s="48">
        <v>310</v>
      </c>
      <c r="N9" s="48">
        <v>24</v>
      </c>
      <c r="O9" s="48">
        <v>578</v>
      </c>
      <c r="P9" s="36" t="s">
        <v>163</v>
      </c>
      <c r="Q9" s="48">
        <v>27</v>
      </c>
      <c r="R9" s="48">
        <v>4</v>
      </c>
      <c r="S9" s="48">
        <v>0</v>
      </c>
      <c r="T9" s="48">
        <v>0</v>
      </c>
      <c r="U9" s="48">
        <v>0</v>
      </c>
      <c r="V9" s="48">
        <v>14</v>
      </c>
      <c r="W9" s="48">
        <v>0</v>
      </c>
      <c r="X9" s="48">
        <v>0</v>
      </c>
      <c r="Y9" s="48">
        <v>0</v>
      </c>
      <c r="Z9" s="48">
        <v>34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1.25" customHeight="1">
      <c r="A10" s="36" t="s">
        <v>164</v>
      </c>
      <c r="B10" s="48">
        <f t="shared" si="4"/>
        <v>2607</v>
      </c>
      <c r="C10" s="21">
        <f t="shared" si="6"/>
        <v>10.117199627444892</v>
      </c>
      <c r="D10" s="48">
        <f t="shared" si="5"/>
        <v>2076</v>
      </c>
      <c r="E10" s="48">
        <v>215</v>
      </c>
      <c r="F10" s="48">
        <v>98</v>
      </c>
      <c r="G10" s="48">
        <v>227</v>
      </c>
      <c r="H10" s="48">
        <v>57</v>
      </c>
      <c r="I10" s="48">
        <v>69</v>
      </c>
      <c r="J10" s="48">
        <v>208</v>
      </c>
      <c r="K10" s="48">
        <v>201</v>
      </c>
      <c r="L10" s="48">
        <v>61</v>
      </c>
      <c r="M10" s="48">
        <v>99</v>
      </c>
      <c r="N10" s="48">
        <v>100</v>
      </c>
      <c r="O10" s="48">
        <v>111</v>
      </c>
      <c r="P10" s="36" t="s">
        <v>164</v>
      </c>
      <c r="Q10" s="48">
        <v>118</v>
      </c>
      <c r="R10" s="48">
        <v>88</v>
      </c>
      <c r="S10" s="48">
        <v>23</v>
      </c>
      <c r="T10" s="48">
        <v>54</v>
      </c>
      <c r="U10" s="48">
        <v>5</v>
      </c>
      <c r="V10" s="48">
        <v>33</v>
      </c>
      <c r="W10" s="48">
        <v>45</v>
      </c>
      <c r="X10" s="48">
        <v>144</v>
      </c>
      <c r="Y10" s="48">
        <v>39</v>
      </c>
      <c r="Z10" s="48">
        <v>73</v>
      </c>
      <c r="AA10" s="48">
        <v>5</v>
      </c>
      <c r="AB10" s="48">
        <v>3</v>
      </c>
      <c r="AC10" s="48">
        <v>363</v>
      </c>
      <c r="AD10" s="48">
        <v>135</v>
      </c>
      <c r="AE10" s="48">
        <v>0</v>
      </c>
      <c r="AF10" s="48">
        <v>12</v>
      </c>
      <c r="AG10" s="48">
        <v>0</v>
      </c>
      <c r="AH10" s="48">
        <v>21</v>
      </c>
    </row>
    <row r="11" spans="1:34" s="38" customFormat="1" ht="41.25" customHeight="1">
      <c r="A11" s="36" t="s">
        <v>165</v>
      </c>
      <c r="B11" s="48">
        <f t="shared" si="4"/>
        <v>217</v>
      </c>
      <c r="C11" s="21">
        <f t="shared" si="6"/>
        <v>0.8421297733623099</v>
      </c>
      <c r="D11" s="48">
        <f t="shared" si="5"/>
        <v>217</v>
      </c>
      <c r="E11" s="48">
        <v>14</v>
      </c>
      <c r="F11" s="48">
        <v>9</v>
      </c>
      <c r="G11" s="48">
        <v>39</v>
      </c>
      <c r="H11" s="48">
        <v>8</v>
      </c>
      <c r="I11" s="48">
        <v>2</v>
      </c>
      <c r="J11" s="48">
        <v>32</v>
      </c>
      <c r="K11" s="48">
        <v>64</v>
      </c>
      <c r="L11" s="48">
        <v>0</v>
      </c>
      <c r="M11" s="48">
        <v>7</v>
      </c>
      <c r="N11" s="48">
        <v>21</v>
      </c>
      <c r="O11" s="48">
        <v>2</v>
      </c>
      <c r="P11" s="36" t="s">
        <v>165</v>
      </c>
      <c r="Q11" s="48">
        <v>14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2</v>
      </c>
      <c r="X11" s="48">
        <v>3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1.25" customHeight="1">
      <c r="A12" s="36" t="s">
        <v>166</v>
      </c>
      <c r="B12" s="48">
        <f t="shared" si="4"/>
        <v>1017</v>
      </c>
      <c r="C12" s="21">
        <f t="shared" si="6"/>
        <v>3.946755665942254</v>
      </c>
      <c r="D12" s="48">
        <f t="shared" si="5"/>
        <v>930</v>
      </c>
      <c r="E12" s="48">
        <v>42</v>
      </c>
      <c r="F12" s="48">
        <v>0</v>
      </c>
      <c r="G12" s="48">
        <v>201</v>
      </c>
      <c r="H12" s="48">
        <v>57</v>
      </c>
      <c r="I12" s="48">
        <v>41</v>
      </c>
      <c r="J12" s="48">
        <v>27</v>
      </c>
      <c r="K12" s="48">
        <v>22</v>
      </c>
      <c r="L12" s="48">
        <v>6</v>
      </c>
      <c r="M12" s="48">
        <v>145</v>
      </c>
      <c r="N12" s="48">
        <v>33</v>
      </c>
      <c r="O12" s="48">
        <v>62</v>
      </c>
      <c r="P12" s="36" t="s">
        <v>166</v>
      </c>
      <c r="Q12" s="48">
        <v>228</v>
      </c>
      <c r="R12" s="48">
        <v>25</v>
      </c>
      <c r="S12" s="48">
        <v>0</v>
      </c>
      <c r="T12" s="48">
        <v>2</v>
      </c>
      <c r="U12" s="48">
        <v>0</v>
      </c>
      <c r="V12" s="48">
        <v>0</v>
      </c>
      <c r="W12" s="48">
        <v>9</v>
      </c>
      <c r="X12" s="48">
        <v>26</v>
      </c>
      <c r="Y12" s="48">
        <v>3</v>
      </c>
      <c r="Z12" s="48">
        <v>1</v>
      </c>
      <c r="AA12" s="48">
        <v>0</v>
      </c>
      <c r="AB12" s="48">
        <v>0</v>
      </c>
      <c r="AC12" s="48">
        <v>22</v>
      </c>
      <c r="AD12" s="48">
        <v>55</v>
      </c>
      <c r="AE12" s="48">
        <v>0</v>
      </c>
      <c r="AF12" s="48">
        <v>0</v>
      </c>
      <c r="AG12" s="48">
        <v>0</v>
      </c>
      <c r="AH12" s="48">
        <v>10</v>
      </c>
    </row>
    <row r="13" spans="1:34" s="38" customFormat="1" ht="41.25" customHeight="1">
      <c r="A13" s="36" t="s">
        <v>167</v>
      </c>
      <c r="B13" s="48">
        <f t="shared" si="4"/>
        <v>806</v>
      </c>
      <c r="C13" s="21">
        <f t="shared" si="6"/>
        <v>3.1279105867742936</v>
      </c>
      <c r="D13" s="48">
        <f t="shared" si="5"/>
        <v>794</v>
      </c>
      <c r="E13" s="48">
        <v>70</v>
      </c>
      <c r="F13" s="48">
        <v>22</v>
      </c>
      <c r="G13" s="48">
        <v>41</v>
      </c>
      <c r="H13" s="48">
        <v>10</v>
      </c>
      <c r="I13" s="48">
        <v>23</v>
      </c>
      <c r="J13" s="48">
        <v>18</v>
      </c>
      <c r="K13" s="48">
        <v>20</v>
      </c>
      <c r="L13" s="48">
        <v>0</v>
      </c>
      <c r="M13" s="48">
        <v>139</v>
      </c>
      <c r="N13" s="48">
        <v>12</v>
      </c>
      <c r="O13" s="48">
        <v>41</v>
      </c>
      <c r="P13" s="36" t="s">
        <v>167</v>
      </c>
      <c r="Q13" s="48">
        <v>356</v>
      </c>
      <c r="R13" s="48">
        <v>0</v>
      </c>
      <c r="S13" s="48">
        <v>2</v>
      </c>
      <c r="T13" s="48">
        <v>12</v>
      </c>
      <c r="U13" s="48">
        <v>3</v>
      </c>
      <c r="V13" s="48">
        <v>4</v>
      </c>
      <c r="W13" s="48">
        <v>8</v>
      </c>
      <c r="X13" s="48">
        <v>4</v>
      </c>
      <c r="Y13" s="48">
        <v>1</v>
      </c>
      <c r="Z13" s="48">
        <v>7</v>
      </c>
      <c r="AA13" s="48">
        <v>1</v>
      </c>
      <c r="AB13" s="48">
        <v>0</v>
      </c>
      <c r="AC13" s="48">
        <v>3</v>
      </c>
      <c r="AD13" s="48">
        <v>7</v>
      </c>
      <c r="AE13" s="48">
        <v>0</v>
      </c>
      <c r="AF13" s="48">
        <v>2</v>
      </c>
      <c r="AG13" s="48">
        <v>0</v>
      </c>
      <c r="AH13" s="48">
        <v>0</v>
      </c>
    </row>
    <row r="14" spans="1:34" s="38" customFormat="1" ht="41.25" customHeight="1">
      <c r="A14" s="36" t="s">
        <v>168</v>
      </c>
      <c r="B14" s="48">
        <f t="shared" si="4"/>
        <v>443</v>
      </c>
      <c r="C14" s="21">
        <f t="shared" si="6"/>
        <v>1.719186588016144</v>
      </c>
      <c r="D14" s="48">
        <f t="shared" si="5"/>
        <v>403</v>
      </c>
      <c r="E14" s="48">
        <v>12</v>
      </c>
      <c r="F14" s="48">
        <v>14</v>
      </c>
      <c r="G14" s="48">
        <v>100</v>
      </c>
      <c r="H14" s="48">
        <v>13</v>
      </c>
      <c r="I14" s="48">
        <v>20</v>
      </c>
      <c r="J14" s="48">
        <v>21</v>
      </c>
      <c r="K14" s="48">
        <v>19</v>
      </c>
      <c r="L14" s="48">
        <v>0</v>
      </c>
      <c r="M14" s="48">
        <v>81</v>
      </c>
      <c r="N14" s="48">
        <v>10</v>
      </c>
      <c r="O14" s="48">
        <v>15</v>
      </c>
      <c r="P14" s="36" t="s">
        <v>168</v>
      </c>
      <c r="Q14" s="48">
        <v>67</v>
      </c>
      <c r="R14" s="48">
        <v>4</v>
      </c>
      <c r="S14" s="48">
        <v>2</v>
      </c>
      <c r="T14" s="48">
        <v>8</v>
      </c>
      <c r="U14" s="48">
        <v>0</v>
      </c>
      <c r="V14" s="48">
        <v>6</v>
      </c>
      <c r="W14" s="48">
        <v>5</v>
      </c>
      <c r="X14" s="48">
        <v>3</v>
      </c>
      <c r="Y14" s="48">
        <v>1</v>
      </c>
      <c r="Z14" s="48">
        <v>2</v>
      </c>
      <c r="AA14" s="48">
        <v>0</v>
      </c>
      <c r="AB14" s="48">
        <v>0</v>
      </c>
      <c r="AC14" s="48">
        <v>3</v>
      </c>
      <c r="AD14" s="48">
        <v>35</v>
      </c>
      <c r="AE14" s="48">
        <v>0</v>
      </c>
      <c r="AF14" s="48">
        <v>1</v>
      </c>
      <c r="AG14" s="48">
        <v>0</v>
      </c>
      <c r="AH14" s="48">
        <v>1</v>
      </c>
    </row>
    <row r="15" spans="1:34" s="38" customFormat="1" ht="41.25" customHeight="1" thickBot="1">
      <c r="A15" s="36" t="s">
        <v>155</v>
      </c>
      <c r="B15" s="48">
        <f t="shared" si="4"/>
        <v>5722</v>
      </c>
      <c r="C15" s="21">
        <f t="shared" si="6"/>
        <v>22.20583669667805</v>
      </c>
      <c r="D15" s="48">
        <f t="shared" si="5"/>
        <v>4275</v>
      </c>
      <c r="E15" s="48">
        <v>50</v>
      </c>
      <c r="F15" s="48">
        <v>27</v>
      </c>
      <c r="G15" s="48">
        <v>823</v>
      </c>
      <c r="H15" s="48">
        <v>101</v>
      </c>
      <c r="I15" s="48">
        <v>144</v>
      </c>
      <c r="J15" s="48">
        <v>142</v>
      </c>
      <c r="K15" s="48">
        <v>117</v>
      </c>
      <c r="L15" s="48">
        <v>24</v>
      </c>
      <c r="M15" s="48">
        <v>1168</v>
      </c>
      <c r="N15" s="48">
        <v>69</v>
      </c>
      <c r="O15" s="48">
        <v>103</v>
      </c>
      <c r="P15" s="36" t="s">
        <v>155</v>
      </c>
      <c r="Q15" s="48">
        <v>1279</v>
      </c>
      <c r="R15" s="48">
        <v>65</v>
      </c>
      <c r="S15" s="48">
        <v>1</v>
      </c>
      <c r="T15" s="48">
        <v>36</v>
      </c>
      <c r="U15" s="48">
        <v>0</v>
      </c>
      <c r="V15" s="48">
        <v>11</v>
      </c>
      <c r="W15" s="48">
        <v>25</v>
      </c>
      <c r="X15" s="48">
        <v>43</v>
      </c>
      <c r="Y15" s="48">
        <v>30</v>
      </c>
      <c r="Z15" s="48">
        <v>10</v>
      </c>
      <c r="AA15" s="48">
        <v>7</v>
      </c>
      <c r="AB15" s="48">
        <v>0</v>
      </c>
      <c r="AC15" s="48">
        <v>22</v>
      </c>
      <c r="AD15" s="48">
        <v>1355</v>
      </c>
      <c r="AE15" s="48">
        <v>0</v>
      </c>
      <c r="AF15" s="48">
        <v>16</v>
      </c>
      <c r="AG15" s="48">
        <v>0</v>
      </c>
      <c r="AH15" s="48">
        <v>54</v>
      </c>
    </row>
    <row r="16" spans="1:34" s="29" customFormat="1" ht="22.5" customHeight="1">
      <c r="A16" s="114" t="s">
        <v>122</v>
      </c>
      <c r="B16" s="114"/>
      <c r="C16" s="114"/>
      <c r="D16" s="114"/>
      <c r="E16" s="114"/>
      <c r="F16" s="114"/>
      <c r="G16" s="114"/>
      <c r="H16" s="114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67.5" customHeight="1">
      <c r="A17" s="38" t="s">
        <v>123</v>
      </c>
    </row>
    <row r="18" spans="1:34" s="38" customFormat="1" ht="11.25" customHeight="1">
      <c r="A18" s="110" t="s">
        <v>338</v>
      </c>
      <c r="B18" s="111"/>
      <c r="C18" s="111"/>
      <c r="D18" s="111"/>
      <c r="E18" s="111"/>
      <c r="F18" s="111"/>
      <c r="G18" s="111"/>
      <c r="H18" s="111"/>
      <c r="I18" s="111" t="s">
        <v>339</v>
      </c>
      <c r="J18" s="111"/>
      <c r="K18" s="111"/>
      <c r="L18" s="111"/>
      <c r="M18" s="111"/>
      <c r="N18" s="111"/>
      <c r="O18" s="111"/>
      <c r="P18" s="111" t="s">
        <v>340</v>
      </c>
      <c r="Q18" s="111"/>
      <c r="R18" s="111"/>
      <c r="S18" s="111"/>
      <c r="T18" s="111"/>
      <c r="U18" s="111"/>
      <c r="V18" s="111"/>
      <c r="W18" s="111"/>
      <c r="X18" s="111" t="s">
        <v>341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</sheetData>
  <mergeCells count="25">
    <mergeCell ref="AG3:AG4"/>
    <mergeCell ref="AF3:AF4"/>
    <mergeCell ref="AH3:AH4"/>
    <mergeCell ref="A16:H16"/>
    <mergeCell ref="X3:AB3"/>
    <mergeCell ref="AC3:AC4"/>
    <mergeCell ref="AD3:AD4"/>
    <mergeCell ref="AE3:AE4"/>
    <mergeCell ref="A18:H18"/>
    <mergeCell ref="I18:O18"/>
    <mergeCell ref="P18:W18"/>
    <mergeCell ref="X18:AH18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125" style="46" customWidth="1"/>
    <col min="3" max="4" width="8.875" style="46" customWidth="1"/>
    <col min="5" max="6" width="8.50390625" style="46" customWidth="1"/>
    <col min="7" max="7" width="8.25390625" style="46" customWidth="1"/>
    <col min="8" max="8" width="8.00390625" style="46" customWidth="1"/>
    <col min="9" max="15" width="11.1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7" t="s">
        <v>169</v>
      </c>
      <c r="B1" s="87"/>
      <c r="C1" s="87"/>
      <c r="D1" s="87"/>
      <c r="E1" s="87"/>
      <c r="F1" s="87"/>
      <c r="G1" s="87"/>
      <c r="H1" s="87"/>
      <c r="I1" s="86" t="s">
        <v>77</v>
      </c>
      <c r="J1" s="86"/>
      <c r="K1" s="86"/>
      <c r="L1" s="86"/>
      <c r="M1" s="86"/>
      <c r="N1" s="86"/>
      <c r="O1" s="86"/>
      <c r="P1" s="87" t="s">
        <v>169</v>
      </c>
      <c r="Q1" s="87"/>
      <c r="R1" s="87"/>
      <c r="S1" s="87"/>
      <c r="T1" s="87"/>
      <c r="U1" s="87"/>
      <c r="V1" s="87"/>
      <c r="W1" s="87"/>
      <c r="X1" s="86" t="s">
        <v>78</v>
      </c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" customFormat="1" ht="12.75" customHeight="1" thickBot="1">
      <c r="A2" s="112" t="s">
        <v>16</v>
      </c>
      <c r="B2" s="112"/>
      <c r="C2" s="112"/>
      <c r="D2" s="112"/>
      <c r="E2" s="112"/>
      <c r="F2" s="112"/>
      <c r="G2" s="112"/>
      <c r="H2" s="112"/>
      <c r="I2" s="47" t="s">
        <v>351</v>
      </c>
      <c r="J2" s="47"/>
      <c r="K2" s="47"/>
      <c r="L2" s="47"/>
      <c r="M2" s="47"/>
      <c r="N2" s="47"/>
      <c r="O2" s="27" t="s">
        <v>0</v>
      </c>
      <c r="P2" s="112" t="s">
        <v>16</v>
      </c>
      <c r="Q2" s="112"/>
      <c r="R2" s="112"/>
      <c r="S2" s="112"/>
      <c r="T2" s="112"/>
      <c r="U2" s="112"/>
      <c r="V2" s="112"/>
      <c r="W2" s="112"/>
      <c r="X2" s="47" t="s">
        <v>351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74" t="s">
        <v>79</v>
      </c>
      <c r="B3" s="113" t="s">
        <v>80</v>
      </c>
      <c r="C3" s="106" t="s">
        <v>81</v>
      </c>
      <c r="D3" s="118" t="s">
        <v>170</v>
      </c>
      <c r="E3" s="99"/>
      <c r="F3" s="99"/>
      <c r="G3" s="99"/>
      <c r="H3" s="99"/>
      <c r="I3" s="100" t="s">
        <v>171</v>
      </c>
      <c r="J3" s="101"/>
      <c r="K3" s="101"/>
      <c r="L3" s="101"/>
      <c r="M3" s="101"/>
      <c r="N3" s="101"/>
      <c r="O3" s="101"/>
      <c r="P3" s="74" t="s">
        <v>83</v>
      </c>
      <c r="Q3" s="102" t="s">
        <v>172</v>
      </c>
      <c r="R3" s="99"/>
      <c r="S3" s="99"/>
      <c r="T3" s="99"/>
      <c r="U3" s="99"/>
      <c r="V3" s="99"/>
      <c r="W3" s="99"/>
      <c r="X3" s="100" t="s">
        <v>173</v>
      </c>
      <c r="Y3" s="101"/>
      <c r="Z3" s="101"/>
      <c r="AA3" s="101"/>
      <c r="AB3" s="103"/>
      <c r="AC3" s="104" t="s">
        <v>86</v>
      </c>
      <c r="AD3" s="104" t="s">
        <v>87</v>
      </c>
      <c r="AE3" s="106" t="s">
        <v>88</v>
      </c>
      <c r="AF3" s="106" t="s">
        <v>89</v>
      </c>
      <c r="AG3" s="119" t="s">
        <v>197</v>
      </c>
      <c r="AH3" s="108" t="s">
        <v>90</v>
      </c>
    </row>
    <row r="4" spans="1:34" s="32" customFormat="1" ht="48" customHeight="1" thickBot="1">
      <c r="A4" s="75"/>
      <c r="B4" s="97"/>
      <c r="C4" s="105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75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5"/>
      <c r="AD4" s="105"/>
      <c r="AE4" s="105"/>
      <c r="AF4" s="105"/>
      <c r="AG4" s="120"/>
      <c r="AH4" s="109"/>
    </row>
    <row r="5" spans="1:34" s="38" customFormat="1" ht="38.25" customHeight="1">
      <c r="A5" s="36" t="s">
        <v>114</v>
      </c>
      <c r="B5" s="48">
        <f>SUM(B7:B16)</f>
        <v>24349</v>
      </c>
      <c r="C5" s="66"/>
      <c r="D5" s="48">
        <f aca="true" t="shared" si="0" ref="D5:O5">SUM(D7:D16)</f>
        <v>19834</v>
      </c>
      <c r="E5" s="48">
        <f t="shared" si="0"/>
        <v>471</v>
      </c>
      <c r="F5" s="48">
        <f t="shared" si="0"/>
        <v>163</v>
      </c>
      <c r="G5" s="48">
        <f t="shared" si="0"/>
        <v>2658</v>
      </c>
      <c r="H5" s="48">
        <f t="shared" si="0"/>
        <v>486</v>
      </c>
      <c r="I5" s="48">
        <f t="shared" si="0"/>
        <v>1052</v>
      </c>
      <c r="J5" s="48">
        <f t="shared" si="0"/>
        <v>806</v>
      </c>
      <c r="K5" s="48">
        <f t="shared" si="0"/>
        <v>464</v>
      </c>
      <c r="L5" s="48">
        <f t="shared" si="0"/>
        <v>132</v>
      </c>
      <c r="M5" s="48">
        <f t="shared" si="0"/>
        <v>5990</v>
      </c>
      <c r="N5" s="48">
        <f t="shared" si="0"/>
        <v>306</v>
      </c>
      <c r="O5" s="48">
        <f t="shared" si="0"/>
        <v>1480</v>
      </c>
      <c r="P5" s="36" t="s">
        <v>114</v>
      </c>
      <c r="Q5" s="48">
        <f aca="true" t="shared" si="1" ref="Q5:AH5">SUM(Q7:Q16)</f>
        <v>4967</v>
      </c>
      <c r="R5" s="48">
        <f t="shared" si="1"/>
        <v>207</v>
      </c>
      <c r="S5" s="48">
        <f t="shared" si="1"/>
        <v>19</v>
      </c>
      <c r="T5" s="48">
        <f t="shared" si="1"/>
        <v>64</v>
      </c>
      <c r="U5" s="48">
        <f t="shared" si="1"/>
        <v>6</v>
      </c>
      <c r="V5" s="48">
        <f t="shared" si="1"/>
        <v>35</v>
      </c>
      <c r="W5" s="48">
        <f t="shared" si="1"/>
        <v>156</v>
      </c>
      <c r="X5" s="48">
        <f t="shared" si="1"/>
        <v>215</v>
      </c>
      <c r="Y5" s="48">
        <f t="shared" si="1"/>
        <v>46</v>
      </c>
      <c r="Z5" s="48">
        <f t="shared" si="1"/>
        <v>104</v>
      </c>
      <c r="AA5" s="48">
        <f t="shared" si="1"/>
        <v>7</v>
      </c>
      <c r="AB5" s="48">
        <f t="shared" si="1"/>
        <v>0</v>
      </c>
      <c r="AC5" s="48">
        <f t="shared" si="1"/>
        <v>90</v>
      </c>
      <c r="AD5" s="48">
        <f t="shared" si="1"/>
        <v>3667</v>
      </c>
      <c r="AE5" s="48">
        <f t="shared" si="1"/>
        <v>110</v>
      </c>
      <c r="AF5" s="48">
        <f t="shared" si="1"/>
        <v>258</v>
      </c>
      <c r="AG5" s="48">
        <f>SUM(AG7:AG16)</f>
        <v>58</v>
      </c>
      <c r="AH5" s="48">
        <f t="shared" si="1"/>
        <v>332</v>
      </c>
    </row>
    <row r="6" spans="1:34" s="38" customFormat="1" ht="39" customHeight="1">
      <c r="A6" s="36" t="s">
        <v>115</v>
      </c>
      <c r="B6" s="64"/>
      <c r="C6" s="21">
        <f>SUM(C7:C16)</f>
        <v>100</v>
      </c>
      <c r="D6" s="21">
        <f>IF(D5&gt;$B$5,999,IF($B$5=0,0,D5/$B$5*100))</f>
        <v>81.45714403055567</v>
      </c>
      <c r="E6" s="21">
        <f aca="true" t="shared" si="2" ref="E6:O6">IF(E5&gt;$B$5,999,IF($B$5=0,0,E5/$B$5*100))</f>
        <v>1.9343710213971828</v>
      </c>
      <c r="F6" s="21">
        <f t="shared" si="2"/>
        <v>0.6694320095281121</v>
      </c>
      <c r="G6" s="21">
        <f t="shared" si="2"/>
        <v>10.916259394636329</v>
      </c>
      <c r="H6" s="21">
        <f t="shared" si="2"/>
        <v>1.9959751940531438</v>
      </c>
      <c r="I6" s="21">
        <f t="shared" si="2"/>
        <v>4.320505975604748</v>
      </c>
      <c r="J6" s="21">
        <f t="shared" si="2"/>
        <v>3.310197544046983</v>
      </c>
      <c r="K6" s="21">
        <f t="shared" si="2"/>
        <v>1.9056224074910675</v>
      </c>
      <c r="L6" s="21">
        <f t="shared" si="2"/>
        <v>0.5421167193724589</v>
      </c>
      <c r="M6" s="21">
        <f t="shared" si="2"/>
        <v>24.600599613947185</v>
      </c>
      <c r="N6" s="21">
        <f t="shared" si="2"/>
        <v>1.2567251221816091</v>
      </c>
      <c r="O6" s="21">
        <f t="shared" si="2"/>
        <v>6.0782783687215085</v>
      </c>
      <c r="P6" s="36" t="s">
        <v>115</v>
      </c>
      <c r="Q6" s="21">
        <f aca="true" t="shared" si="3" ref="Q6:AH6">IF(Q5&gt;$B$5,999,IF($B$5=0,0,Q5/$B$5*100))</f>
        <v>20.39919503881063</v>
      </c>
      <c r="R6" s="21">
        <f t="shared" si="3"/>
        <v>0.8501375826522649</v>
      </c>
      <c r="S6" s="21">
        <f t="shared" si="3"/>
        <v>0.07803195203088423</v>
      </c>
      <c r="T6" s="21">
        <f t="shared" si="3"/>
        <v>0.2628444699987679</v>
      </c>
      <c r="U6" s="21">
        <f t="shared" si="3"/>
        <v>0.02464166906238449</v>
      </c>
      <c r="V6" s="21">
        <f t="shared" si="3"/>
        <v>0.14374306953057622</v>
      </c>
      <c r="W6" s="21">
        <f t="shared" si="3"/>
        <v>0.6406833956219967</v>
      </c>
      <c r="X6" s="21">
        <f t="shared" si="3"/>
        <v>0.882993141402111</v>
      </c>
      <c r="Y6" s="21">
        <f t="shared" si="3"/>
        <v>0.18891946281161445</v>
      </c>
      <c r="Z6" s="21">
        <f t="shared" si="3"/>
        <v>0.42712226374799783</v>
      </c>
      <c r="AA6" s="21">
        <f t="shared" si="3"/>
        <v>0.02874861390611524</v>
      </c>
      <c r="AB6" s="21">
        <f t="shared" si="3"/>
        <v>0</v>
      </c>
      <c r="AC6" s="21">
        <f t="shared" si="3"/>
        <v>0.36962503593576734</v>
      </c>
      <c r="AD6" s="21">
        <f t="shared" si="3"/>
        <v>15.060166741960657</v>
      </c>
      <c r="AE6" s="21">
        <f t="shared" si="3"/>
        <v>0.4517639328103823</v>
      </c>
      <c r="AF6" s="21">
        <f t="shared" si="3"/>
        <v>1.0595917696825332</v>
      </c>
      <c r="AG6" s="21">
        <f t="shared" si="3"/>
        <v>0.23820280093638344</v>
      </c>
      <c r="AH6" s="21">
        <f t="shared" si="3"/>
        <v>1.3635056881186085</v>
      </c>
    </row>
    <row r="7" spans="1:34" s="38" customFormat="1" ht="34.5" customHeight="1">
      <c r="A7" s="39" t="s">
        <v>174</v>
      </c>
      <c r="B7" s="48">
        <f aca="true" t="shared" si="4" ref="B7:B16">SUM(D7,AC7:AH7)</f>
        <v>909</v>
      </c>
      <c r="C7" s="21">
        <f>B7/$B$5*100</f>
        <v>3.7332128629512504</v>
      </c>
      <c r="D7" s="48">
        <f aca="true" t="shared" si="5" ref="D7:D16">SUM(E7:O7,Q7:AB7)</f>
        <v>740</v>
      </c>
      <c r="E7" s="48">
        <v>5</v>
      </c>
      <c r="F7" s="48">
        <v>4</v>
      </c>
      <c r="G7" s="48">
        <v>79</v>
      </c>
      <c r="H7" s="48">
        <v>9</v>
      </c>
      <c r="I7" s="48">
        <v>29</v>
      </c>
      <c r="J7" s="48">
        <v>13</v>
      </c>
      <c r="K7" s="48">
        <v>4</v>
      </c>
      <c r="L7" s="48">
        <v>0</v>
      </c>
      <c r="M7" s="48">
        <v>264</v>
      </c>
      <c r="N7" s="48">
        <v>6</v>
      </c>
      <c r="O7" s="48">
        <v>83</v>
      </c>
      <c r="P7" s="39" t="s">
        <v>174</v>
      </c>
      <c r="Q7" s="48">
        <v>242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1</v>
      </c>
      <c r="Z7" s="48">
        <v>0</v>
      </c>
      <c r="AA7" s="48">
        <v>0</v>
      </c>
      <c r="AB7" s="48">
        <v>0</v>
      </c>
      <c r="AC7" s="48">
        <v>0</v>
      </c>
      <c r="AD7" s="48">
        <v>145</v>
      </c>
      <c r="AE7" s="48">
        <v>5</v>
      </c>
      <c r="AF7" s="48">
        <v>16</v>
      </c>
      <c r="AG7" s="48">
        <v>1</v>
      </c>
      <c r="AH7" s="48">
        <v>2</v>
      </c>
    </row>
    <row r="8" spans="1:34" s="38" customFormat="1" ht="38.25" customHeight="1">
      <c r="A8" s="36" t="s">
        <v>175</v>
      </c>
      <c r="B8" s="48">
        <f t="shared" si="4"/>
        <v>6005</v>
      </c>
      <c r="C8" s="21">
        <f aca="true" t="shared" si="6" ref="C8:C16">B8/$B$5*100</f>
        <v>24.662203786603147</v>
      </c>
      <c r="D8" s="48">
        <f t="shared" si="5"/>
        <v>4949</v>
      </c>
      <c r="E8" s="48">
        <v>36</v>
      </c>
      <c r="F8" s="48">
        <v>30</v>
      </c>
      <c r="G8" s="48">
        <v>475</v>
      </c>
      <c r="H8" s="48">
        <v>166</v>
      </c>
      <c r="I8" s="48">
        <v>262</v>
      </c>
      <c r="J8" s="48">
        <v>256</v>
      </c>
      <c r="K8" s="48">
        <v>121</v>
      </c>
      <c r="L8" s="48">
        <v>31</v>
      </c>
      <c r="M8" s="48">
        <v>2051</v>
      </c>
      <c r="N8" s="48">
        <v>71</v>
      </c>
      <c r="O8" s="48">
        <v>242</v>
      </c>
      <c r="P8" s="36" t="s">
        <v>175</v>
      </c>
      <c r="Q8" s="48">
        <v>1028</v>
      </c>
      <c r="R8" s="48">
        <v>17</v>
      </c>
      <c r="S8" s="48">
        <v>0</v>
      </c>
      <c r="T8" s="48">
        <v>1</v>
      </c>
      <c r="U8" s="48">
        <v>0</v>
      </c>
      <c r="V8" s="48">
        <v>2</v>
      </c>
      <c r="W8" s="48">
        <v>53</v>
      </c>
      <c r="X8" s="48">
        <v>72</v>
      </c>
      <c r="Y8" s="48">
        <v>19</v>
      </c>
      <c r="Z8" s="48">
        <v>16</v>
      </c>
      <c r="AA8" s="48">
        <v>0</v>
      </c>
      <c r="AB8" s="48">
        <v>0</v>
      </c>
      <c r="AC8" s="48">
        <v>1</v>
      </c>
      <c r="AD8" s="48">
        <v>909</v>
      </c>
      <c r="AE8" s="48">
        <v>32</v>
      </c>
      <c r="AF8" s="48">
        <v>42</v>
      </c>
      <c r="AG8" s="48">
        <v>29</v>
      </c>
      <c r="AH8" s="48">
        <v>43</v>
      </c>
    </row>
    <row r="9" spans="1:34" s="38" customFormat="1" ht="34.5" customHeight="1">
      <c r="A9" s="36" t="s">
        <v>176</v>
      </c>
      <c r="B9" s="48">
        <f t="shared" si="4"/>
        <v>1389</v>
      </c>
      <c r="C9" s="21">
        <f t="shared" si="6"/>
        <v>5.70454638794201</v>
      </c>
      <c r="D9" s="48">
        <f t="shared" si="5"/>
        <v>1272</v>
      </c>
      <c r="E9" s="48">
        <v>0</v>
      </c>
      <c r="F9" s="48">
        <v>10</v>
      </c>
      <c r="G9" s="48">
        <v>102</v>
      </c>
      <c r="H9" s="48">
        <v>24</v>
      </c>
      <c r="I9" s="48">
        <v>42</v>
      </c>
      <c r="J9" s="48">
        <v>5</v>
      </c>
      <c r="K9" s="48">
        <v>5</v>
      </c>
      <c r="L9" s="48">
        <v>0</v>
      </c>
      <c r="M9" s="48">
        <v>229</v>
      </c>
      <c r="N9" s="48">
        <v>37</v>
      </c>
      <c r="O9" s="48">
        <v>151</v>
      </c>
      <c r="P9" s="36" t="s">
        <v>176</v>
      </c>
      <c r="Q9" s="48">
        <v>653</v>
      </c>
      <c r="R9" s="48">
        <v>3</v>
      </c>
      <c r="S9" s="48">
        <v>0</v>
      </c>
      <c r="T9" s="48">
        <v>0</v>
      </c>
      <c r="U9" s="48">
        <v>0</v>
      </c>
      <c r="V9" s="48">
        <v>0</v>
      </c>
      <c r="W9" s="48">
        <v>8</v>
      </c>
      <c r="X9" s="48">
        <v>1</v>
      </c>
      <c r="Y9" s="48">
        <v>2</v>
      </c>
      <c r="Z9" s="48">
        <v>0</v>
      </c>
      <c r="AA9" s="48">
        <v>0</v>
      </c>
      <c r="AB9" s="48">
        <v>0</v>
      </c>
      <c r="AC9" s="48">
        <v>0</v>
      </c>
      <c r="AD9" s="48">
        <v>69</v>
      </c>
      <c r="AE9" s="48">
        <v>0</v>
      </c>
      <c r="AF9" s="48">
        <v>0</v>
      </c>
      <c r="AG9" s="48">
        <v>0</v>
      </c>
      <c r="AH9" s="48">
        <v>48</v>
      </c>
    </row>
    <row r="10" spans="1:34" s="38" customFormat="1" ht="34.5" customHeight="1">
      <c r="A10" s="36" t="s">
        <v>177</v>
      </c>
      <c r="B10" s="48">
        <f t="shared" si="4"/>
        <v>2477</v>
      </c>
      <c r="C10" s="21">
        <f t="shared" si="6"/>
        <v>10.172902377921064</v>
      </c>
      <c r="D10" s="48">
        <f t="shared" si="5"/>
        <v>1772</v>
      </c>
      <c r="E10" s="48">
        <v>8</v>
      </c>
      <c r="F10" s="48">
        <v>12</v>
      </c>
      <c r="G10" s="48">
        <v>103</v>
      </c>
      <c r="H10" s="48">
        <v>1</v>
      </c>
      <c r="I10" s="48">
        <v>62</v>
      </c>
      <c r="J10" s="48">
        <v>29</v>
      </c>
      <c r="K10" s="48">
        <v>21</v>
      </c>
      <c r="L10" s="48">
        <v>5</v>
      </c>
      <c r="M10" s="48">
        <v>732</v>
      </c>
      <c r="N10" s="48">
        <v>19</v>
      </c>
      <c r="O10" s="48">
        <v>300</v>
      </c>
      <c r="P10" s="36" t="s">
        <v>177</v>
      </c>
      <c r="Q10" s="48">
        <v>439</v>
      </c>
      <c r="R10" s="48">
        <v>13</v>
      </c>
      <c r="S10" s="48">
        <v>0</v>
      </c>
      <c r="T10" s="48">
        <v>0</v>
      </c>
      <c r="U10" s="48">
        <v>0</v>
      </c>
      <c r="V10" s="48">
        <v>2</v>
      </c>
      <c r="W10" s="48">
        <v>3</v>
      </c>
      <c r="X10" s="48">
        <v>15</v>
      </c>
      <c r="Y10" s="48">
        <v>1</v>
      </c>
      <c r="Z10" s="48">
        <v>7</v>
      </c>
      <c r="AA10" s="48">
        <v>0</v>
      </c>
      <c r="AB10" s="48">
        <v>0</v>
      </c>
      <c r="AC10" s="48">
        <v>0</v>
      </c>
      <c r="AD10" s="48">
        <v>686</v>
      </c>
      <c r="AE10" s="48">
        <v>4</v>
      </c>
      <c r="AF10" s="48">
        <v>3</v>
      </c>
      <c r="AG10" s="48">
        <v>1</v>
      </c>
      <c r="AH10" s="48">
        <v>11</v>
      </c>
    </row>
    <row r="11" spans="1:34" s="38" customFormat="1" ht="34.5" customHeight="1">
      <c r="A11" s="36" t="s">
        <v>178</v>
      </c>
      <c r="B11" s="48">
        <f t="shared" si="4"/>
        <v>306</v>
      </c>
      <c r="C11" s="21">
        <f t="shared" si="6"/>
        <v>1.2567251221816091</v>
      </c>
      <c r="D11" s="48">
        <f t="shared" si="5"/>
        <v>305</v>
      </c>
      <c r="E11" s="48">
        <v>0</v>
      </c>
      <c r="F11" s="48">
        <v>0</v>
      </c>
      <c r="G11" s="48">
        <v>5</v>
      </c>
      <c r="H11" s="48">
        <v>1</v>
      </c>
      <c r="I11" s="48">
        <v>0</v>
      </c>
      <c r="J11" s="48">
        <v>2</v>
      </c>
      <c r="K11" s="48">
        <v>1</v>
      </c>
      <c r="L11" s="48">
        <v>0</v>
      </c>
      <c r="M11" s="48">
        <v>256</v>
      </c>
      <c r="N11" s="48">
        <v>1</v>
      </c>
      <c r="O11" s="48">
        <v>33</v>
      </c>
      <c r="P11" s="36" t="s">
        <v>178</v>
      </c>
      <c r="Q11" s="48">
        <v>6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34.5" customHeight="1">
      <c r="A12" s="39" t="s">
        <v>179</v>
      </c>
      <c r="B12" s="48">
        <f t="shared" si="4"/>
        <v>402</v>
      </c>
      <c r="C12" s="21">
        <f t="shared" si="6"/>
        <v>1.650991827179761</v>
      </c>
      <c r="D12" s="48">
        <f t="shared" si="5"/>
        <v>230</v>
      </c>
      <c r="E12" s="48">
        <v>7</v>
      </c>
      <c r="F12" s="48">
        <v>0</v>
      </c>
      <c r="G12" s="48">
        <v>25</v>
      </c>
      <c r="H12" s="48">
        <v>0</v>
      </c>
      <c r="I12" s="48">
        <v>36</v>
      </c>
      <c r="J12" s="48">
        <v>11</v>
      </c>
      <c r="K12" s="48">
        <v>4</v>
      </c>
      <c r="L12" s="48">
        <v>8</v>
      </c>
      <c r="M12" s="48">
        <v>28</v>
      </c>
      <c r="N12" s="48">
        <v>3</v>
      </c>
      <c r="O12" s="48">
        <v>7</v>
      </c>
      <c r="P12" s="39" t="s">
        <v>179</v>
      </c>
      <c r="Q12" s="48">
        <v>97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3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7</v>
      </c>
      <c r="AD12" s="48">
        <v>159</v>
      </c>
      <c r="AE12" s="48">
        <v>6</v>
      </c>
      <c r="AF12" s="48">
        <v>0</v>
      </c>
      <c r="AG12" s="48">
        <v>0</v>
      </c>
      <c r="AH12" s="48">
        <v>0</v>
      </c>
    </row>
    <row r="13" spans="1:34" s="38" customFormat="1" ht="34.5" customHeight="1">
      <c r="A13" s="39" t="s">
        <v>180</v>
      </c>
      <c r="B13" s="48">
        <f t="shared" si="4"/>
        <v>55</v>
      </c>
      <c r="C13" s="21">
        <f t="shared" si="6"/>
        <v>0.22588196640519115</v>
      </c>
      <c r="D13" s="48">
        <f t="shared" si="5"/>
        <v>52</v>
      </c>
      <c r="E13" s="48">
        <v>4</v>
      </c>
      <c r="F13" s="48">
        <v>0</v>
      </c>
      <c r="G13" s="48">
        <v>5</v>
      </c>
      <c r="H13" s="48">
        <v>1</v>
      </c>
      <c r="I13" s="48">
        <v>0</v>
      </c>
      <c r="J13" s="48">
        <v>4</v>
      </c>
      <c r="K13" s="48">
        <v>1</v>
      </c>
      <c r="L13" s="48">
        <v>0</v>
      </c>
      <c r="M13" s="48">
        <v>15</v>
      </c>
      <c r="N13" s="48">
        <v>1</v>
      </c>
      <c r="O13" s="48">
        <v>2</v>
      </c>
      <c r="P13" s="39" t="s">
        <v>180</v>
      </c>
      <c r="Q13" s="48">
        <v>17</v>
      </c>
      <c r="R13" s="48">
        <v>2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3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4.5" customHeight="1">
      <c r="A14" s="39" t="s">
        <v>181</v>
      </c>
      <c r="B14" s="48">
        <f t="shared" si="4"/>
        <v>2802</v>
      </c>
      <c r="C14" s="21">
        <f t="shared" si="6"/>
        <v>11.507659452133558</v>
      </c>
      <c r="D14" s="48">
        <f t="shared" si="5"/>
        <v>2289</v>
      </c>
      <c r="E14" s="48">
        <v>108</v>
      </c>
      <c r="F14" s="48">
        <v>37</v>
      </c>
      <c r="G14" s="48">
        <v>462</v>
      </c>
      <c r="H14" s="48">
        <v>138</v>
      </c>
      <c r="I14" s="48">
        <v>96</v>
      </c>
      <c r="J14" s="48">
        <v>214</v>
      </c>
      <c r="K14" s="48">
        <v>101</v>
      </c>
      <c r="L14" s="48">
        <v>32</v>
      </c>
      <c r="M14" s="48">
        <v>368</v>
      </c>
      <c r="N14" s="48">
        <v>38</v>
      </c>
      <c r="O14" s="48">
        <v>190</v>
      </c>
      <c r="P14" s="39" t="s">
        <v>181</v>
      </c>
      <c r="Q14" s="48">
        <v>269</v>
      </c>
      <c r="R14" s="48">
        <v>52</v>
      </c>
      <c r="S14" s="48">
        <v>4</v>
      </c>
      <c r="T14" s="48">
        <v>20</v>
      </c>
      <c r="U14" s="48">
        <v>0</v>
      </c>
      <c r="V14" s="48">
        <v>11</v>
      </c>
      <c r="W14" s="48">
        <v>50</v>
      </c>
      <c r="X14" s="48">
        <v>51</v>
      </c>
      <c r="Y14" s="48">
        <v>14</v>
      </c>
      <c r="Z14" s="48">
        <v>34</v>
      </c>
      <c r="AA14" s="48">
        <v>0</v>
      </c>
      <c r="AB14" s="48">
        <v>0</v>
      </c>
      <c r="AC14" s="48">
        <v>25</v>
      </c>
      <c r="AD14" s="48">
        <v>219</v>
      </c>
      <c r="AE14" s="48">
        <v>33</v>
      </c>
      <c r="AF14" s="48">
        <v>133</v>
      </c>
      <c r="AG14" s="48">
        <v>21</v>
      </c>
      <c r="AH14" s="48">
        <v>82</v>
      </c>
    </row>
    <row r="15" spans="1:34" s="38" customFormat="1" ht="34.5" customHeight="1">
      <c r="A15" s="39" t="s">
        <v>182</v>
      </c>
      <c r="B15" s="48">
        <f t="shared" si="4"/>
        <v>2643</v>
      </c>
      <c r="C15" s="21">
        <f t="shared" si="6"/>
        <v>10.85465522198037</v>
      </c>
      <c r="D15" s="48">
        <f t="shared" si="5"/>
        <v>2232</v>
      </c>
      <c r="E15" s="48">
        <v>139</v>
      </c>
      <c r="F15" s="48">
        <v>39</v>
      </c>
      <c r="G15" s="48">
        <v>446</v>
      </c>
      <c r="H15" s="48">
        <v>82</v>
      </c>
      <c r="I15" s="48">
        <v>97</v>
      </c>
      <c r="J15" s="48">
        <v>156</v>
      </c>
      <c r="K15" s="48">
        <v>109</v>
      </c>
      <c r="L15" s="48">
        <v>21</v>
      </c>
      <c r="M15" s="48">
        <v>388</v>
      </c>
      <c r="N15" s="48">
        <v>63</v>
      </c>
      <c r="O15" s="48">
        <v>188</v>
      </c>
      <c r="P15" s="39" t="s">
        <v>182</v>
      </c>
      <c r="Q15" s="48">
        <v>265</v>
      </c>
      <c r="R15" s="48">
        <v>63</v>
      </c>
      <c r="S15" s="48">
        <v>12</v>
      </c>
      <c r="T15" s="48">
        <v>30</v>
      </c>
      <c r="U15" s="48">
        <v>6</v>
      </c>
      <c r="V15" s="48">
        <v>18</v>
      </c>
      <c r="W15" s="48">
        <v>25</v>
      </c>
      <c r="X15" s="48">
        <v>44</v>
      </c>
      <c r="Y15" s="48">
        <v>6</v>
      </c>
      <c r="Z15" s="48">
        <v>28</v>
      </c>
      <c r="AA15" s="48">
        <v>7</v>
      </c>
      <c r="AB15" s="48">
        <v>0</v>
      </c>
      <c r="AC15" s="48">
        <v>30</v>
      </c>
      <c r="AD15" s="48">
        <v>347</v>
      </c>
      <c r="AE15" s="48">
        <v>1</v>
      </c>
      <c r="AF15" s="48">
        <v>21</v>
      </c>
      <c r="AG15" s="48">
        <v>1</v>
      </c>
      <c r="AH15" s="48">
        <v>11</v>
      </c>
    </row>
    <row r="16" spans="1:34" s="38" customFormat="1" ht="34.5" customHeight="1" thickBot="1">
      <c r="A16" s="39" t="s">
        <v>183</v>
      </c>
      <c r="B16" s="48">
        <f t="shared" si="4"/>
        <v>7361</v>
      </c>
      <c r="C16" s="21">
        <f t="shared" si="6"/>
        <v>30.231220994702042</v>
      </c>
      <c r="D16" s="48">
        <f t="shared" si="5"/>
        <v>5993</v>
      </c>
      <c r="E16" s="48">
        <v>164</v>
      </c>
      <c r="F16" s="48">
        <v>31</v>
      </c>
      <c r="G16" s="48">
        <v>956</v>
      </c>
      <c r="H16" s="48">
        <v>64</v>
      </c>
      <c r="I16" s="48">
        <v>428</v>
      </c>
      <c r="J16" s="48">
        <v>116</v>
      </c>
      <c r="K16" s="48">
        <v>97</v>
      </c>
      <c r="L16" s="48">
        <v>35</v>
      </c>
      <c r="M16" s="48">
        <v>1659</v>
      </c>
      <c r="N16" s="48">
        <v>67</v>
      </c>
      <c r="O16" s="48">
        <v>284</v>
      </c>
      <c r="P16" s="39" t="s">
        <v>183</v>
      </c>
      <c r="Q16" s="48">
        <v>1951</v>
      </c>
      <c r="R16" s="48">
        <v>57</v>
      </c>
      <c r="S16" s="48">
        <v>2</v>
      </c>
      <c r="T16" s="48">
        <v>13</v>
      </c>
      <c r="U16" s="48">
        <v>0</v>
      </c>
      <c r="V16" s="48">
        <v>2</v>
      </c>
      <c r="W16" s="48">
        <v>14</v>
      </c>
      <c r="X16" s="48">
        <v>31</v>
      </c>
      <c r="Y16" s="48">
        <v>3</v>
      </c>
      <c r="Z16" s="48">
        <v>19</v>
      </c>
      <c r="AA16" s="48">
        <v>0</v>
      </c>
      <c r="AB16" s="48">
        <v>0</v>
      </c>
      <c r="AC16" s="48">
        <v>27</v>
      </c>
      <c r="AD16" s="48">
        <v>1129</v>
      </c>
      <c r="AE16" s="48">
        <v>29</v>
      </c>
      <c r="AF16" s="48">
        <v>43</v>
      </c>
      <c r="AG16" s="48">
        <v>5</v>
      </c>
      <c r="AH16" s="48">
        <v>135</v>
      </c>
    </row>
    <row r="17" spans="1:34" s="29" customFormat="1" ht="22.5" customHeight="1">
      <c r="A17" s="114" t="s">
        <v>122</v>
      </c>
      <c r="B17" s="114"/>
      <c r="C17" s="114"/>
      <c r="D17" s="114"/>
      <c r="E17" s="114"/>
      <c r="F17" s="114"/>
      <c r="G17" s="114"/>
      <c r="H17" s="114"/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="38" customFormat="1" ht="103.5" customHeight="1">
      <c r="A18" s="38" t="s">
        <v>123</v>
      </c>
    </row>
    <row r="19" spans="1:34" s="38" customFormat="1" ht="11.25" customHeight="1">
      <c r="A19" s="110" t="s">
        <v>342</v>
      </c>
      <c r="B19" s="111"/>
      <c r="C19" s="111"/>
      <c r="D19" s="111"/>
      <c r="E19" s="111"/>
      <c r="F19" s="111"/>
      <c r="G19" s="111"/>
      <c r="H19" s="111"/>
      <c r="I19" s="111" t="s">
        <v>343</v>
      </c>
      <c r="J19" s="111"/>
      <c r="K19" s="111"/>
      <c r="L19" s="111"/>
      <c r="M19" s="111"/>
      <c r="N19" s="111"/>
      <c r="O19" s="111"/>
      <c r="P19" s="111" t="s">
        <v>344</v>
      </c>
      <c r="Q19" s="111"/>
      <c r="R19" s="111"/>
      <c r="S19" s="111"/>
      <c r="T19" s="111"/>
      <c r="U19" s="111"/>
      <c r="V19" s="111"/>
      <c r="W19" s="111"/>
      <c r="X19" s="111" t="s">
        <v>345</v>
      </c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</sheetData>
  <mergeCells count="25">
    <mergeCell ref="AG3:AG4"/>
    <mergeCell ref="AF3:AF4"/>
    <mergeCell ref="AH3:AH4"/>
    <mergeCell ref="A17:H17"/>
    <mergeCell ref="X3:AB3"/>
    <mergeCell ref="AC3:AC4"/>
    <mergeCell ref="AD3:AD4"/>
    <mergeCell ref="AE3:AE4"/>
    <mergeCell ref="A19:H19"/>
    <mergeCell ref="I19:O19"/>
    <mergeCell ref="P19:W19"/>
    <mergeCell ref="X19:AH19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E7:O16 Q7:AH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行政院勞工委員會</cp:lastModifiedBy>
  <cp:lastPrinted>2009-07-23T07:27:05Z</cp:lastPrinted>
  <dcterms:created xsi:type="dcterms:W3CDTF">2006-12-07T07:18:34Z</dcterms:created>
  <dcterms:modified xsi:type="dcterms:W3CDTF">2009-08-17T01:49:36Z</dcterms:modified>
  <cp:category/>
  <cp:version/>
  <cp:contentType/>
  <cp:contentStatus/>
</cp:coreProperties>
</file>