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23(3-1)" sheetId="1" r:id="rId1"/>
    <sheet name="M024(3-2)" sheetId="2" r:id="rId2"/>
    <sheet name="M025(3-3)" sheetId="3" r:id="rId3"/>
    <sheet name="M026(3-4)" sheetId="4" r:id="rId4"/>
    <sheet name="M027(3-5)" sheetId="5" r:id="rId5"/>
    <sheet name="M028(3-6)" sheetId="6" r:id="rId6"/>
    <sheet name="M029(3-7)" sheetId="7" r:id="rId7"/>
    <sheet name="M030(3-8)" sheetId="8" r:id="rId8"/>
    <sheet name="M031(3-9)" sheetId="9" r:id="rId9"/>
    <sheet name="M32(3-10)" sheetId="10" r:id="rId10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<sst xmlns="http://schemas.openxmlformats.org/spreadsheetml/2006/main" count="860" uniqueCount="347">
  <si>
    <t>按合格、不合格與地區分</t>
  </si>
  <si>
    <t>按合格、不合格與地區分(續)</t>
  </si>
  <si>
    <t>中華民國</t>
  </si>
  <si>
    <t>項       目       別</t>
  </si>
  <si>
    <t>總      計</t>
  </si>
  <si>
    <t>台</t>
  </si>
  <si>
    <t>台  北  市</t>
  </si>
  <si>
    <t>高  雄  市</t>
  </si>
  <si>
    <t>加        工
出  口  區</t>
  </si>
  <si>
    <t>科學工業
園        區</t>
  </si>
  <si>
    <t>金  門  縣</t>
  </si>
  <si>
    <t>連  江  縣</t>
  </si>
  <si>
    <t>計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</si>
  <si>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</si>
  <si>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</si>
  <si>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</si>
  <si>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</si>
  <si>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</si>
  <si>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</si>
  <si>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</si>
  <si>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</si>
  <si>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</si>
  <si>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</si>
  <si>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</si>
  <si>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</si>
  <si>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</si>
  <si>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</si>
  <si>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</si>
  <si>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</si>
  <si>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</si>
  <si>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台  中  市</t>
  </si>
  <si>
    <t>新  竹  市</t>
  </si>
  <si>
    <t>嘉  義  市</t>
  </si>
  <si>
    <t>台  南  市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</si>
  <si>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</si>
  <si>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</si>
  <si>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</si>
  <si>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</si>
  <si>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</si>
  <si>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</si>
  <si>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</si>
  <si>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</si>
  <si>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</si>
  <si>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</si>
  <si>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</si>
  <si>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固定式起重機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</si>
  <si>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</si>
  <si>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</si>
  <si>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</si>
  <si>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移動式起重機</t>
  </si>
  <si>
    <t>人字臂起重桿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</si>
  <si>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</si>
  <si>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</si>
  <si>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</si>
  <si>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</si>
  <si>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</si>
  <si>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</si>
  <si>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南部科學
工業園區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</si>
  <si>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</si>
  <si>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單位：座次</t>
  </si>
  <si>
    <t>單位：座次</t>
  </si>
  <si>
    <t>表 3-3 危險性機械定期檢查統計表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</si>
  <si>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</si>
  <si>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</si>
  <si>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</si>
  <si>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壓    力    容    器</t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</si>
  <si>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</si>
  <si>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項        目        別</t>
  </si>
  <si>
    <t xml:space="preserve">總       計
</t>
  </si>
  <si>
    <t>型 別 比 率
(％)</t>
  </si>
  <si>
    <t>項        目         別</t>
  </si>
  <si>
    <t>台  北  市</t>
  </si>
  <si>
    <t>高  雄  市</t>
  </si>
  <si>
    <t>加        工
出  口  區</t>
  </si>
  <si>
    <t>科  學  工
業  園  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</si>
  <si>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</si>
  <si>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</si>
  <si>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</si>
  <si>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</si>
  <si>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</si>
  <si>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</si>
  <si>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</si>
  <si>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</si>
  <si>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</si>
  <si>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</si>
  <si>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東  縣</t>
  </si>
  <si>
    <t>花  蓮  縣</t>
  </si>
  <si>
    <t>澎  湖  縣</t>
  </si>
  <si>
    <t>基  隆  市</t>
  </si>
  <si>
    <t>台  中  市</t>
  </si>
  <si>
    <t>嘉  義  市</t>
  </si>
  <si>
    <t>台  南  市</t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</si>
  <si>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</si>
  <si>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</si>
  <si>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</si>
  <si>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</si>
  <si>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</si>
  <si>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</si>
  <si>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t xml:space="preserve">           </t>
  </si>
  <si>
    <t>新  竹  市</t>
  </si>
  <si>
    <t>金  門  縣</t>
  </si>
  <si>
    <t>連  江  縣</t>
  </si>
  <si>
    <t>南部科學
工業園區</t>
  </si>
  <si>
    <t>台  南  縣</t>
  </si>
  <si>
    <t>高  雄  縣</t>
  </si>
  <si>
    <t>屏  東  縣</t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</si>
  <si>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</si>
  <si>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</si>
  <si>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</si>
  <si>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</si>
  <si>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</si>
  <si>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</si>
  <si>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</si>
  <si>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</si>
  <si>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</si>
  <si>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</si>
  <si>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</si>
  <si>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</si>
  <si>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</si>
  <si>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</si>
  <si>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t>統計表按型式與地區分</t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</si>
  <si>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</si>
  <si>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</si>
  <si>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</si>
  <si>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</si>
  <si>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</si>
  <si>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</si>
  <si>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</si>
  <si>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</si>
  <si>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</si>
  <si>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統計表按型別與地區分(續)</t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</si>
  <si>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</si>
  <si>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</si>
  <si>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</si>
  <si>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</si>
  <si>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</si>
  <si>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</si>
  <si>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</si>
  <si>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</si>
  <si>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</si>
  <si>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</si>
  <si>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</si>
  <si>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</si>
  <si>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</si>
  <si>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</si>
  <si>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</si>
  <si>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</si>
  <si>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</si>
  <si>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</si>
  <si>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</si>
  <si>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</si>
  <si>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中華民國</t>
  </si>
  <si>
    <t>種        類          別</t>
  </si>
  <si>
    <t>總    計</t>
  </si>
  <si>
    <t xml:space="preserve">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</si>
  <si>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</si>
  <si>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重       新        檢          查</t>
  </si>
  <si>
    <t>變              更            檢                   查</t>
  </si>
  <si>
    <t>定              期                檢                 查</t>
  </si>
  <si>
    <t>台閩地區</t>
  </si>
  <si>
    <t>台 北 市</t>
  </si>
  <si>
    <t>高 雄 市</t>
  </si>
  <si>
    <t>加    工
出口區</t>
  </si>
  <si>
    <t>科學工
業園區</t>
  </si>
  <si>
    <t>南部科學
工業園區</t>
  </si>
  <si>
    <t>台 閩 地 區</t>
  </si>
  <si>
    <t>南部科學
工業園區</t>
  </si>
  <si>
    <t>計</t>
  </si>
  <si>
    <t>計</t>
  </si>
  <si>
    <t>總                                   計</t>
  </si>
  <si>
    <t>總                                   計</t>
  </si>
  <si>
    <t>初                           查</t>
  </si>
  <si>
    <t>初                           查</t>
  </si>
  <si>
    <t>初                           查</t>
  </si>
  <si>
    <t>複                           查</t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</si>
  <si>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</si>
  <si>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</si>
  <si>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</si>
  <si>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-120-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</si>
  <si>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</si>
  <si>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高壓氣體特定設備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</si>
  <si>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</si>
  <si>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</si>
  <si>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</si>
  <si>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</t>
  </si>
  <si>
    <t>檢查次數(續一)</t>
  </si>
  <si>
    <t>檢查次數(續二完)</t>
  </si>
  <si>
    <t>構                      造                      檢                       查</t>
  </si>
  <si>
    <r>
      <t>熔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 xml:space="preserve">          接                                  檢</t>
    </r>
  </si>
  <si>
    <t>表 3-2 起重升降</t>
  </si>
  <si>
    <t>機具檢查次數</t>
  </si>
  <si>
    <t>機具檢查次數(續一)</t>
  </si>
  <si>
    <t>中華民國</t>
  </si>
  <si>
    <r>
      <t>型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 xml:space="preserve">          式                                  檢</t>
    </r>
  </si>
  <si>
    <t xml:space="preserve">   查</t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</si>
  <si>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</si>
  <si>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</si>
  <si>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重       新        檢          查</t>
  </si>
  <si>
    <t>變              更            檢                   查</t>
  </si>
  <si>
    <t>定              期                檢                 查</t>
  </si>
  <si>
    <t>台閩地區</t>
  </si>
  <si>
    <t>南部科學
工業園區</t>
  </si>
  <si>
    <t>台 閩 地 區</t>
  </si>
  <si>
    <t>南部科學
工業園區</t>
  </si>
  <si>
    <t>計</t>
  </si>
  <si>
    <t>台南科學
工業園區</t>
  </si>
  <si>
    <t>計</t>
  </si>
  <si>
    <t>營建用提升機</t>
  </si>
  <si>
    <t>吊                 籠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</si>
  <si>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</si>
  <si>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-121-</t>
  </si>
  <si>
    <t xml:space="preserve"> -122-</t>
  </si>
  <si>
    <t>-123-</t>
  </si>
  <si>
    <t xml:space="preserve"> -124-</t>
  </si>
  <si>
    <t xml:space="preserve"> -125-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</si>
  <si>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</si>
  <si>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</si>
  <si>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</si>
  <si>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</si>
  <si>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</si>
  <si>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</si>
  <si>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</si>
  <si>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</si>
  <si>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</si>
  <si>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</si>
  <si>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</si>
  <si>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</si>
  <si>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</si>
  <si>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</si>
  <si>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</si>
  <si>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</si>
  <si>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</si>
  <si>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</si>
  <si>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</si>
  <si>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</si>
  <si>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</si>
  <si>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</si>
  <si>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</si>
  <si>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</si>
  <si>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</si>
  <si>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</si>
  <si>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</si>
  <si>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</si>
  <si>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</si>
  <si>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</si>
  <si>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</si>
  <si>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</si>
  <si>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</si>
  <si>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</si>
  <si>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</si>
  <si>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</si>
  <si>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</si>
  <si>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</si>
  <si>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</si>
  <si>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</si>
  <si>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</si>
  <si>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</si>
  <si>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</si>
  <si>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</si>
  <si>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</si>
  <si>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</si>
  <si>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</si>
  <si>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</si>
  <si>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</si>
  <si>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</si>
  <si>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</si>
  <si>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</si>
  <si>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</si>
  <si>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</si>
  <si>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</si>
  <si>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</si>
  <si>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</si>
  <si>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</si>
  <si>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r>
      <t>公共行政業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國防事業</t>
    </r>
    <r>
      <rPr>
        <sz val="8"/>
        <rFont val="Times New Roman"/>
        <family val="1"/>
      </rPr>
      <t>)</t>
    </r>
  </si>
  <si>
    <t>台                                        閩                                        地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</si>
  <si>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</si>
  <si>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</si>
  <si>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r>
      <t xml:space="preserve">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</si>
  <si>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</si>
  <si>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</si>
  <si>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</si>
  <si>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</si>
  <si>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</si>
  <si>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</si>
  <si>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</si>
  <si>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</si>
  <si>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</si>
  <si>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</si>
  <si>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</si>
  <si>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</si>
  <si>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</si>
  <si>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</si>
  <si>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</si>
  <si>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</si>
  <si>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</si>
  <si>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</si>
  <si>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</si>
  <si>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t>中華民國</t>
  </si>
  <si>
    <t>中華民國</t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</si>
  <si>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</si>
  <si>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</si>
  <si>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</si>
  <si>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</si>
  <si>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 xml:space="preserve">         </t>
    </r>
    <r>
      <rPr>
        <sz val="8"/>
        <rFont val="新細明體"/>
        <family val="1"/>
      </rPr>
      <t>塔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</si>
  <si>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</si>
  <si>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</si>
  <si>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</si>
  <si>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危險性機械定期檢查統計表</t>
    </r>
  </si>
  <si>
    <t xml:space="preserve"> -118-</t>
  </si>
  <si>
    <t xml:space="preserve"> -119-</t>
  </si>
  <si>
    <r>
      <t xml:space="preserve"> </t>
    </r>
    <r>
      <rPr>
        <sz val="9"/>
        <rFont val="新細明體"/>
        <family val="1"/>
      </rPr>
      <t>-126-</t>
    </r>
  </si>
  <si>
    <t xml:space="preserve"> -127-</t>
  </si>
  <si>
    <t xml:space="preserve"> -128-</t>
  </si>
  <si>
    <t xml:space="preserve"> -129-</t>
  </si>
  <si>
    <r>
      <t xml:space="preserve"> </t>
    </r>
    <r>
      <rPr>
        <sz val="9"/>
        <rFont val="新細明體"/>
        <family val="1"/>
      </rPr>
      <t>-130-</t>
    </r>
  </si>
  <si>
    <t xml:space="preserve"> -131-</t>
  </si>
  <si>
    <t xml:space="preserve"> -132-</t>
  </si>
  <si>
    <t xml:space="preserve"> -133-</t>
  </si>
  <si>
    <t xml:space="preserve"> -134-</t>
  </si>
  <si>
    <t xml:space="preserve"> -135-</t>
  </si>
  <si>
    <t xml:space="preserve"> -136-</t>
  </si>
  <si>
    <t xml:space="preserve"> -138-</t>
  </si>
  <si>
    <t xml:space="preserve"> -139-</t>
  </si>
  <si>
    <r>
      <t xml:space="preserve"> </t>
    </r>
    <r>
      <rPr>
        <sz val="9"/>
        <rFont val="新細明體"/>
        <family val="1"/>
      </rPr>
      <t>-140-</t>
    </r>
  </si>
  <si>
    <t xml:space="preserve"> -141-</t>
  </si>
  <si>
    <t xml:space="preserve"> -142-</t>
  </si>
  <si>
    <t xml:space="preserve"> -143-</t>
  </si>
  <si>
    <r>
      <t xml:space="preserve"> </t>
    </r>
    <r>
      <rPr>
        <sz val="9"/>
        <rFont val="新細明體"/>
        <family val="1"/>
      </rPr>
      <t>-144-</t>
    </r>
  </si>
  <si>
    <t xml:space="preserve"> -145-</t>
  </si>
  <si>
    <t xml:space="preserve"> -146-</t>
  </si>
  <si>
    <t xml:space="preserve"> -147-</t>
  </si>
  <si>
    <r>
      <t xml:space="preserve"> </t>
    </r>
    <r>
      <rPr>
        <sz val="9"/>
        <rFont val="新細明體"/>
        <family val="1"/>
      </rPr>
      <t>-148-</t>
    </r>
  </si>
  <si>
    <t xml:space="preserve"> -149-</t>
  </si>
  <si>
    <t xml:space="preserve"> -150-</t>
  </si>
  <si>
    <t xml:space="preserve"> -151-</t>
  </si>
  <si>
    <r>
      <t xml:space="preserve"> </t>
    </r>
    <r>
      <rPr>
        <sz val="9"/>
        <rFont val="新細明體"/>
        <family val="1"/>
      </rPr>
      <t>-152-</t>
    </r>
  </si>
  <si>
    <t xml:space="preserve"> -153-</t>
  </si>
  <si>
    <t xml:space="preserve"> -154-</t>
  </si>
  <si>
    <t xml:space="preserve"> -155-</t>
  </si>
  <si>
    <r>
      <t xml:space="preserve"> </t>
    </r>
    <r>
      <rPr>
        <sz val="9"/>
        <rFont val="新細明體"/>
        <family val="1"/>
      </rPr>
      <t>-156-</t>
    </r>
  </si>
  <si>
    <t xml:space="preserve"> -157-</t>
  </si>
  <si>
    <t xml:space="preserve"> -158-</t>
  </si>
  <si>
    <t xml:space="preserve"> -159-</t>
  </si>
  <si>
    <t>-137-</t>
  </si>
  <si>
    <t>機具檢查次數(續二完)</t>
  </si>
  <si>
    <t>九十四年                                                                                                                                                                                  單位 : 座次</t>
  </si>
  <si>
    <t>九十四年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</si>
</sst>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_-;\-###\ ##0_-;\ &quot;-&quot;_-;@_-"/>
    <numFmt numFmtId="177" formatCode="###,##0_-;\-###,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0.00_);[Red]\(0.00\)"/>
  </numFmts>
  <fonts count="8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5" xfId="0" applyFont="1" applyFill="1" applyBorder="1" applyAlignment="1">
      <alignment horizontal="left"/>
    </xf>
    <xf numFmtId="177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4" fillId="0" borderId="7" xfId="0" applyFont="1" applyFill="1" applyBorder="1" applyAlignment="1">
      <alignment/>
    </xf>
    <xf numFmtId="177" fontId="6" fillId="0" borderId="7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51" customWidth="1"/>
    <col min="2" max="3" width="9.25390625" style="51" customWidth="1"/>
    <col min="4" max="4" width="9.125" style="51" customWidth="1"/>
    <col min="5" max="5" width="9.00390625" style="51" customWidth="1"/>
    <col min="6" max="7" width="8.875" style="51" customWidth="1"/>
    <col min="8" max="13" width="13.375" style="51" customWidth="1"/>
    <col min="14" max="16384" width="8.875" style="51" customWidth="1"/>
  </cols>
  <sheetData>
    <row r="1" spans="1:13" ht="48" customHeight="1">
      <c r="A1" s="78" t="s">
        <v>215</v>
      </c>
      <c r="B1" s="78"/>
      <c r="C1" s="78"/>
      <c r="D1" s="78"/>
      <c r="E1" s="78"/>
      <c r="F1" s="78"/>
      <c r="G1" s="78"/>
      <c r="H1" s="79" t="s">
        <v>216</v>
      </c>
      <c r="I1" s="79"/>
      <c r="J1" s="79"/>
      <c r="K1" s="79"/>
      <c r="L1" s="79"/>
      <c r="M1" s="79"/>
    </row>
    <row r="2" spans="1:15" ht="12.75" customHeight="1" thickBot="1">
      <c r="A2" s="80" t="s">
        <v>2</v>
      </c>
      <c r="B2" s="80"/>
      <c r="C2" s="80"/>
      <c r="D2" s="80"/>
      <c r="E2" s="80"/>
      <c r="F2" s="80"/>
      <c r="G2" s="80"/>
      <c r="H2" s="81" t="s">
        <v>345</v>
      </c>
      <c r="I2" s="81"/>
      <c r="J2" s="81"/>
      <c r="K2" s="81"/>
      <c r="L2" s="81"/>
      <c r="M2" s="81"/>
      <c r="N2" s="57"/>
      <c r="O2" s="57"/>
    </row>
    <row r="3" spans="1:15" s="37" customFormat="1" ht="18" customHeight="1">
      <c r="A3" s="72" t="s">
        <v>217</v>
      </c>
      <c r="B3" s="74" t="s">
        <v>218</v>
      </c>
      <c r="C3" s="75"/>
      <c r="D3" s="75"/>
      <c r="E3" s="75"/>
      <c r="F3" s="75"/>
      <c r="G3" s="75"/>
      <c r="H3" s="40" t="s">
        <v>219</v>
      </c>
      <c r="I3" s="76" t="s">
        <v>220</v>
      </c>
      <c r="J3" s="75"/>
      <c r="K3" s="75"/>
      <c r="L3" s="75"/>
      <c r="M3" s="75"/>
      <c r="N3" s="58"/>
      <c r="O3" s="58"/>
    </row>
    <row r="4" spans="1:13" ht="36" customHeight="1" thickBot="1">
      <c r="A4" s="73"/>
      <c r="B4" s="59" t="s">
        <v>221</v>
      </c>
      <c r="C4" s="49" t="s">
        <v>222</v>
      </c>
      <c r="D4" s="45" t="s">
        <v>223</v>
      </c>
      <c r="E4" s="46" t="s">
        <v>224</v>
      </c>
      <c r="F4" s="45" t="s">
        <v>225</v>
      </c>
      <c r="G4" s="45" t="s">
        <v>226</v>
      </c>
      <c r="H4" s="46" t="s">
        <v>227</v>
      </c>
      <c r="I4" s="60" t="s">
        <v>228</v>
      </c>
      <c r="J4" s="61" t="s">
        <v>229</v>
      </c>
      <c r="K4" s="61" t="s">
        <v>230</v>
      </c>
      <c r="L4" s="49" t="s">
        <v>231</v>
      </c>
      <c r="M4" s="49" t="s">
        <v>232</v>
      </c>
    </row>
    <row r="5" spans="1:13" ht="18" customHeight="1">
      <c r="A5" s="62" t="s">
        <v>233</v>
      </c>
      <c r="B5" s="14">
        <f aca="true" t="shared" si="0" ref="B5:M5">SUM(B6+B7+B8,B33:B45)</f>
        <v>31546</v>
      </c>
      <c r="C5" s="14">
        <f t="shared" si="0"/>
        <v>13870</v>
      </c>
      <c r="D5" s="14">
        <f t="shared" si="0"/>
        <v>9724</v>
      </c>
      <c r="E5" s="14">
        <f t="shared" si="0"/>
        <v>3</v>
      </c>
      <c r="F5" s="14">
        <f t="shared" si="0"/>
        <v>7338</v>
      </c>
      <c r="G5" s="14">
        <f t="shared" si="0"/>
        <v>40</v>
      </c>
      <c r="H5" s="14">
        <f t="shared" si="0"/>
        <v>571</v>
      </c>
      <c r="I5" s="14">
        <f t="shared" si="0"/>
        <v>57516</v>
      </c>
      <c r="J5" s="14">
        <f t="shared" si="0"/>
        <v>6717</v>
      </c>
      <c r="K5" s="14">
        <f t="shared" si="0"/>
        <v>25036</v>
      </c>
      <c r="L5" s="14">
        <f t="shared" si="0"/>
        <v>20491</v>
      </c>
      <c r="M5" s="14">
        <f t="shared" si="0"/>
        <v>5272</v>
      </c>
    </row>
    <row r="6" spans="1:13" ht="12" customHeight="1">
      <c r="A6" s="62" t="s">
        <v>234</v>
      </c>
      <c r="B6" s="14">
        <f>SUM(C6:H6)</f>
        <v>18</v>
      </c>
      <c r="C6" s="14">
        <v>0</v>
      </c>
      <c r="D6" s="14">
        <v>4</v>
      </c>
      <c r="E6" s="14">
        <v>0</v>
      </c>
      <c r="F6" s="14">
        <v>14</v>
      </c>
      <c r="G6" s="14">
        <v>0</v>
      </c>
      <c r="H6" s="14">
        <v>0</v>
      </c>
      <c r="I6" s="14">
        <f>SUM(J6:M6)</f>
        <v>1</v>
      </c>
      <c r="J6" s="14">
        <v>0</v>
      </c>
      <c r="K6" s="14">
        <v>0</v>
      </c>
      <c r="L6" s="14">
        <v>1</v>
      </c>
      <c r="M6" s="14">
        <v>0</v>
      </c>
    </row>
    <row r="7" spans="1:13" ht="12" customHeight="1">
      <c r="A7" s="62" t="s">
        <v>235</v>
      </c>
      <c r="B7" s="14">
        <f>SUM(C7:H7)</f>
        <v>157</v>
      </c>
      <c r="C7" s="14">
        <v>124</v>
      </c>
      <c r="D7" s="14">
        <v>9</v>
      </c>
      <c r="E7" s="14">
        <v>0</v>
      </c>
      <c r="F7" s="14">
        <v>24</v>
      </c>
      <c r="G7" s="14">
        <v>0</v>
      </c>
      <c r="H7" s="14">
        <v>0</v>
      </c>
      <c r="I7" s="14">
        <f>SUM(J7:M7)</f>
        <v>0</v>
      </c>
      <c r="J7" s="14">
        <v>0</v>
      </c>
      <c r="K7" s="14">
        <v>0</v>
      </c>
      <c r="L7" s="14">
        <v>0</v>
      </c>
      <c r="M7" s="14">
        <v>0</v>
      </c>
    </row>
    <row r="8" spans="1:13" ht="19.5" customHeight="1">
      <c r="A8" s="62" t="s">
        <v>236</v>
      </c>
      <c r="B8" s="14">
        <f aca="true" t="shared" si="1" ref="B8:M8">SUM(B9:B32)</f>
        <v>17618</v>
      </c>
      <c r="C8" s="14">
        <f t="shared" si="1"/>
        <v>9914</v>
      </c>
      <c r="D8" s="14">
        <f t="shared" si="1"/>
        <v>1372</v>
      </c>
      <c r="E8" s="14">
        <f t="shared" si="1"/>
        <v>0</v>
      </c>
      <c r="F8" s="14">
        <f t="shared" si="1"/>
        <v>6223</v>
      </c>
      <c r="G8" s="14">
        <f t="shared" si="1"/>
        <v>0</v>
      </c>
      <c r="H8" s="14">
        <f t="shared" si="1"/>
        <v>109</v>
      </c>
      <c r="I8" s="14">
        <f t="shared" si="1"/>
        <v>48236</v>
      </c>
      <c r="J8" s="14">
        <f t="shared" si="1"/>
        <v>5759</v>
      </c>
      <c r="K8" s="14">
        <f t="shared" si="1"/>
        <v>20735</v>
      </c>
      <c r="L8" s="14">
        <f t="shared" si="1"/>
        <v>17678</v>
      </c>
      <c r="M8" s="14">
        <f t="shared" si="1"/>
        <v>4064</v>
      </c>
    </row>
    <row r="9" spans="1:13" ht="12" customHeight="1">
      <c r="A9" s="62" t="s">
        <v>237</v>
      </c>
      <c r="B9" s="14">
        <f aca="true" t="shared" si="2" ref="B9:B45">SUM(C9:H9)</f>
        <v>650</v>
      </c>
      <c r="C9" s="14">
        <v>26</v>
      </c>
      <c r="D9" s="14">
        <v>4</v>
      </c>
      <c r="E9" s="14">
        <v>0</v>
      </c>
      <c r="F9" s="14">
        <v>617</v>
      </c>
      <c r="G9" s="14">
        <v>0</v>
      </c>
      <c r="H9" s="14">
        <v>3</v>
      </c>
      <c r="I9" s="14">
        <f aca="true" t="shared" si="3" ref="I9:I45">SUM(J9:M9)</f>
        <v>2479</v>
      </c>
      <c r="J9" s="14">
        <v>788</v>
      </c>
      <c r="K9" s="14">
        <v>1286</v>
      </c>
      <c r="L9" s="14">
        <v>405</v>
      </c>
      <c r="M9" s="14">
        <v>0</v>
      </c>
    </row>
    <row r="10" spans="1:13" ht="12" customHeight="1">
      <c r="A10" s="62" t="s">
        <v>238</v>
      </c>
      <c r="B10" s="14">
        <f t="shared" si="2"/>
        <v>12</v>
      </c>
      <c r="C10" s="14">
        <v>0</v>
      </c>
      <c r="D10" s="14">
        <v>0</v>
      </c>
      <c r="E10" s="14">
        <v>0</v>
      </c>
      <c r="F10" s="14">
        <v>12</v>
      </c>
      <c r="G10" s="14">
        <v>0</v>
      </c>
      <c r="H10" s="14">
        <v>0</v>
      </c>
      <c r="I10" s="14">
        <f t="shared" si="3"/>
        <v>95</v>
      </c>
      <c r="J10" s="14">
        <v>12</v>
      </c>
      <c r="K10" s="14">
        <v>1</v>
      </c>
      <c r="L10" s="14">
        <v>82</v>
      </c>
      <c r="M10" s="14">
        <v>0</v>
      </c>
    </row>
    <row r="11" spans="1:13" ht="12" customHeight="1">
      <c r="A11" s="62" t="s">
        <v>239</v>
      </c>
      <c r="B11" s="14">
        <f t="shared" si="2"/>
        <v>698</v>
      </c>
      <c r="C11" s="14">
        <v>45</v>
      </c>
      <c r="D11" s="14">
        <v>3</v>
      </c>
      <c r="E11" s="14">
        <v>0</v>
      </c>
      <c r="F11" s="14">
        <v>647</v>
      </c>
      <c r="G11" s="14">
        <v>0</v>
      </c>
      <c r="H11" s="14">
        <v>3</v>
      </c>
      <c r="I11" s="14">
        <f t="shared" si="3"/>
        <v>7290</v>
      </c>
      <c r="J11" s="14">
        <v>1401</v>
      </c>
      <c r="K11" s="14">
        <v>5738</v>
      </c>
      <c r="L11" s="14">
        <v>151</v>
      </c>
      <c r="M11" s="14">
        <v>0</v>
      </c>
    </row>
    <row r="12" spans="1:13" ht="12" customHeight="1">
      <c r="A12" s="62" t="s">
        <v>240</v>
      </c>
      <c r="B12" s="14">
        <f t="shared" si="2"/>
        <v>54</v>
      </c>
      <c r="C12" s="14">
        <v>0</v>
      </c>
      <c r="D12" s="14">
        <v>1</v>
      </c>
      <c r="E12" s="14">
        <v>0</v>
      </c>
      <c r="F12" s="14">
        <v>53</v>
      </c>
      <c r="G12" s="14">
        <v>0</v>
      </c>
      <c r="H12" s="14">
        <v>0</v>
      </c>
      <c r="I12" s="14">
        <f t="shared" si="3"/>
        <v>1126</v>
      </c>
      <c r="J12" s="14">
        <v>255</v>
      </c>
      <c r="K12" s="14">
        <v>780</v>
      </c>
      <c r="L12" s="14">
        <v>91</v>
      </c>
      <c r="M12" s="14">
        <v>0</v>
      </c>
    </row>
    <row r="13" spans="1:13" ht="12" customHeight="1">
      <c r="A13" s="62" t="s">
        <v>241</v>
      </c>
      <c r="B13" s="14">
        <f t="shared" si="2"/>
        <v>24</v>
      </c>
      <c r="C13" s="14">
        <v>4</v>
      </c>
      <c r="D13" s="14">
        <v>1</v>
      </c>
      <c r="E13" s="14">
        <v>0</v>
      </c>
      <c r="F13" s="14">
        <v>19</v>
      </c>
      <c r="G13" s="14">
        <v>0</v>
      </c>
      <c r="H13" s="14">
        <v>0</v>
      </c>
      <c r="I13" s="14">
        <f t="shared" si="3"/>
        <v>57</v>
      </c>
      <c r="J13" s="14">
        <v>56</v>
      </c>
      <c r="K13" s="14">
        <v>1</v>
      </c>
      <c r="L13" s="14">
        <v>0</v>
      </c>
      <c r="M13" s="14">
        <v>0</v>
      </c>
    </row>
    <row r="14" spans="1:13" ht="12" customHeight="1">
      <c r="A14" s="62" t="s">
        <v>242</v>
      </c>
      <c r="B14" s="14">
        <f t="shared" si="2"/>
        <v>15</v>
      </c>
      <c r="C14" s="14">
        <v>6</v>
      </c>
      <c r="D14" s="14">
        <v>1</v>
      </c>
      <c r="E14" s="14">
        <v>0</v>
      </c>
      <c r="F14" s="14">
        <v>8</v>
      </c>
      <c r="G14" s="14">
        <v>0</v>
      </c>
      <c r="H14" s="14">
        <v>0</v>
      </c>
      <c r="I14" s="14">
        <f t="shared" si="3"/>
        <v>50</v>
      </c>
      <c r="J14" s="14">
        <v>49</v>
      </c>
      <c r="K14" s="14">
        <v>1</v>
      </c>
      <c r="L14" s="14">
        <v>0</v>
      </c>
      <c r="M14" s="14">
        <v>0</v>
      </c>
    </row>
    <row r="15" spans="1:13" ht="12" customHeight="1">
      <c r="A15" s="62" t="s">
        <v>243</v>
      </c>
      <c r="B15" s="14">
        <f t="shared" si="2"/>
        <v>17</v>
      </c>
      <c r="C15" s="14">
        <v>2</v>
      </c>
      <c r="D15" s="14">
        <v>0</v>
      </c>
      <c r="E15" s="14">
        <v>0</v>
      </c>
      <c r="F15" s="14">
        <v>15</v>
      </c>
      <c r="G15" s="14">
        <v>0</v>
      </c>
      <c r="H15" s="14">
        <v>0</v>
      </c>
      <c r="I15" s="14">
        <f t="shared" si="3"/>
        <v>82</v>
      </c>
      <c r="J15" s="14">
        <v>8</v>
      </c>
      <c r="K15" s="14">
        <v>16</v>
      </c>
      <c r="L15" s="14">
        <v>58</v>
      </c>
      <c r="M15" s="14">
        <v>0</v>
      </c>
    </row>
    <row r="16" spans="1:13" ht="12" customHeight="1">
      <c r="A16" s="62" t="s">
        <v>244</v>
      </c>
      <c r="B16" s="14">
        <f t="shared" si="2"/>
        <v>259</v>
      </c>
      <c r="C16" s="14">
        <v>197</v>
      </c>
      <c r="D16" s="14">
        <v>0</v>
      </c>
      <c r="E16" s="14">
        <v>0</v>
      </c>
      <c r="F16" s="14">
        <v>62</v>
      </c>
      <c r="G16" s="14">
        <v>0</v>
      </c>
      <c r="H16" s="14">
        <v>0</v>
      </c>
      <c r="I16" s="14">
        <f t="shared" si="3"/>
        <v>681</v>
      </c>
      <c r="J16" s="14">
        <v>255</v>
      </c>
      <c r="K16" s="14">
        <v>104</v>
      </c>
      <c r="L16" s="14">
        <v>57</v>
      </c>
      <c r="M16" s="14">
        <v>265</v>
      </c>
    </row>
    <row r="17" spans="1:13" ht="12" customHeight="1">
      <c r="A17" s="62" t="s">
        <v>245</v>
      </c>
      <c r="B17" s="14">
        <f t="shared" si="2"/>
        <v>101</v>
      </c>
      <c r="C17" s="14">
        <v>0</v>
      </c>
      <c r="D17" s="14">
        <v>6</v>
      </c>
      <c r="E17" s="14">
        <v>0</v>
      </c>
      <c r="F17" s="14">
        <v>95</v>
      </c>
      <c r="G17" s="14">
        <v>0</v>
      </c>
      <c r="H17" s="14">
        <v>0</v>
      </c>
      <c r="I17" s="14">
        <f t="shared" si="3"/>
        <v>30</v>
      </c>
      <c r="J17" s="14">
        <v>10</v>
      </c>
      <c r="K17" s="14">
        <v>7</v>
      </c>
      <c r="L17" s="14">
        <v>13</v>
      </c>
      <c r="M17" s="14">
        <v>0</v>
      </c>
    </row>
    <row r="18" spans="1:13" ht="12" customHeight="1">
      <c r="A18" s="62" t="s">
        <v>246</v>
      </c>
      <c r="B18" s="14">
        <f t="shared" si="2"/>
        <v>697</v>
      </c>
      <c r="C18" s="14">
        <v>351</v>
      </c>
      <c r="D18" s="14">
        <v>58</v>
      </c>
      <c r="E18" s="14">
        <v>0</v>
      </c>
      <c r="F18" s="14">
        <v>288</v>
      </c>
      <c r="G18" s="14">
        <v>0</v>
      </c>
      <c r="H18" s="14">
        <v>0</v>
      </c>
      <c r="I18" s="14">
        <f t="shared" si="3"/>
        <v>13891</v>
      </c>
      <c r="J18" s="14">
        <v>658</v>
      </c>
      <c r="K18" s="14">
        <v>4629</v>
      </c>
      <c r="L18" s="14">
        <v>5112</v>
      </c>
      <c r="M18" s="14">
        <v>3492</v>
      </c>
    </row>
    <row r="19" spans="1:13" ht="12" customHeight="1">
      <c r="A19" s="62" t="s">
        <v>247</v>
      </c>
      <c r="B19" s="14">
        <f t="shared" si="2"/>
        <v>549</v>
      </c>
      <c r="C19" s="14">
        <v>180</v>
      </c>
      <c r="D19" s="14">
        <v>1</v>
      </c>
      <c r="E19" s="14">
        <v>0</v>
      </c>
      <c r="F19" s="14">
        <v>368</v>
      </c>
      <c r="G19" s="14">
        <v>0</v>
      </c>
      <c r="H19" s="14">
        <v>0</v>
      </c>
      <c r="I19" s="14">
        <f t="shared" si="3"/>
        <v>2427</v>
      </c>
      <c r="J19" s="14">
        <v>365</v>
      </c>
      <c r="K19" s="14">
        <v>728</v>
      </c>
      <c r="L19" s="14">
        <v>1165</v>
      </c>
      <c r="M19" s="14">
        <v>169</v>
      </c>
    </row>
    <row r="20" spans="1:13" ht="12" customHeight="1">
      <c r="A20" s="62" t="s">
        <v>248</v>
      </c>
      <c r="B20" s="14">
        <f t="shared" si="2"/>
        <v>326</v>
      </c>
      <c r="C20" s="14">
        <v>231</v>
      </c>
      <c r="D20" s="14">
        <v>74</v>
      </c>
      <c r="E20" s="14">
        <v>0</v>
      </c>
      <c r="F20" s="14">
        <v>21</v>
      </c>
      <c r="G20" s="14">
        <v>0</v>
      </c>
      <c r="H20" s="14">
        <v>0</v>
      </c>
      <c r="I20" s="14">
        <f t="shared" si="3"/>
        <v>9630</v>
      </c>
      <c r="J20" s="14">
        <v>287</v>
      </c>
      <c r="K20" s="14">
        <v>3875</v>
      </c>
      <c r="L20" s="14">
        <v>5459</v>
      </c>
      <c r="M20" s="14">
        <v>9</v>
      </c>
    </row>
    <row r="21" spans="1:13" ht="20.25" customHeight="1">
      <c r="A21" s="62" t="s">
        <v>249</v>
      </c>
      <c r="B21" s="14">
        <f t="shared" si="2"/>
        <v>300</v>
      </c>
      <c r="C21" s="14">
        <v>157</v>
      </c>
      <c r="D21" s="14">
        <v>20</v>
      </c>
      <c r="E21" s="14">
        <v>0</v>
      </c>
      <c r="F21" s="14">
        <v>123</v>
      </c>
      <c r="G21" s="14">
        <v>0</v>
      </c>
      <c r="H21" s="14">
        <v>0</v>
      </c>
      <c r="I21" s="14">
        <f t="shared" si="3"/>
        <v>669</v>
      </c>
      <c r="J21" s="14">
        <v>188</v>
      </c>
      <c r="K21" s="14">
        <v>404</v>
      </c>
      <c r="L21" s="14">
        <v>77</v>
      </c>
      <c r="M21" s="14">
        <v>0</v>
      </c>
    </row>
    <row r="22" spans="1:13" ht="12" customHeight="1">
      <c r="A22" s="62" t="s">
        <v>250</v>
      </c>
      <c r="B22" s="14">
        <f t="shared" si="2"/>
        <v>727</v>
      </c>
      <c r="C22" s="14">
        <v>216</v>
      </c>
      <c r="D22" s="14">
        <v>22</v>
      </c>
      <c r="E22" s="14">
        <v>0</v>
      </c>
      <c r="F22" s="14">
        <v>489</v>
      </c>
      <c r="G22" s="14">
        <v>0</v>
      </c>
      <c r="H22" s="14">
        <v>0</v>
      </c>
      <c r="I22" s="14">
        <f t="shared" si="3"/>
        <v>4582</v>
      </c>
      <c r="J22" s="14">
        <v>414</v>
      </c>
      <c r="K22" s="14">
        <v>2104</v>
      </c>
      <c r="L22" s="14">
        <v>2064</v>
      </c>
      <c r="M22" s="14">
        <v>0</v>
      </c>
    </row>
    <row r="23" spans="1:13" ht="12" customHeight="1">
      <c r="A23" s="62" t="s">
        <v>251</v>
      </c>
      <c r="B23" s="14">
        <f t="shared" si="2"/>
        <v>404</v>
      </c>
      <c r="C23" s="14">
        <v>249</v>
      </c>
      <c r="D23" s="14">
        <v>72</v>
      </c>
      <c r="E23" s="14">
        <v>0</v>
      </c>
      <c r="F23" s="14">
        <v>83</v>
      </c>
      <c r="G23" s="14">
        <v>0</v>
      </c>
      <c r="H23" s="14">
        <v>0</v>
      </c>
      <c r="I23" s="14">
        <f t="shared" si="3"/>
        <v>442</v>
      </c>
      <c r="J23" s="14">
        <v>112</v>
      </c>
      <c r="K23" s="14">
        <v>119</v>
      </c>
      <c r="L23" s="14">
        <v>211</v>
      </c>
      <c r="M23" s="14">
        <v>0</v>
      </c>
    </row>
    <row r="24" spans="1:13" ht="12" customHeight="1">
      <c r="A24" s="62" t="s">
        <v>252</v>
      </c>
      <c r="B24" s="14">
        <f t="shared" si="2"/>
        <v>2740</v>
      </c>
      <c r="C24" s="14">
        <v>2565</v>
      </c>
      <c r="D24" s="14">
        <v>67</v>
      </c>
      <c r="E24" s="14">
        <v>0</v>
      </c>
      <c r="F24" s="14">
        <v>98</v>
      </c>
      <c r="G24" s="14">
        <v>0</v>
      </c>
      <c r="H24" s="14">
        <v>10</v>
      </c>
      <c r="I24" s="14">
        <f t="shared" si="3"/>
        <v>410</v>
      </c>
      <c r="J24" s="14">
        <v>47</v>
      </c>
      <c r="K24" s="14">
        <v>15</v>
      </c>
      <c r="L24" s="14">
        <v>348</v>
      </c>
      <c r="M24" s="14">
        <v>0</v>
      </c>
    </row>
    <row r="25" spans="1:13" ht="12" customHeight="1">
      <c r="A25" s="62" t="s">
        <v>253</v>
      </c>
      <c r="B25" s="14">
        <f t="shared" si="2"/>
        <v>1596</v>
      </c>
      <c r="C25" s="14">
        <v>1313</v>
      </c>
      <c r="D25" s="14">
        <v>37</v>
      </c>
      <c r="E25" s="14">
        <v>0</v>
      </c>
      <c r="F25" s="14">
        <v>246</v>
      </c>
      <c r="G25" s="14">
        <v>0</v>
      </c>
      <c r="H25" s="14">
        <v>0</v>
      </c>
      <c r="I25" s="14">
        <f t="shared" si="3"/>
        <v>705</v>
      </c>
      <c r="J25" s="14">
        <v>53</v>
      </c>
      <c r="K25" s="14">
        <v>147</v>
      </c>
      <c r="L25" s="14">
        <v>505</v>
      </c>
      <c r="M25" s="14">
        <v>0</v>
      </c>
    </row>
    <row r="26" spans="1:13" ht="12" customHeight="1">
      <c r="A26" s="62" t="s">
        <v>254</v>
      </c>
      <c r="B26" s="14">
        <f t="shared" si="2"/>
        <v>2076</v>
      </c>
      <c r="C26" s="14">
        <v>1600</v>
      </c>
      <c r="D26" s="14">
        <v>178</v>
      </c>
      <c r="E26" s="14">
        <v>0</v>
      </c>
      <c r="F26" s="14">
        <v>287</v>
      </c>
      <c r="G26" s="14">
        <v>0</v>
      </c>
      <c r="H26" s="14">
        <v>11</v>
      </c>
      <c r="I26" s="14">
        <f t="shared" si="3"/>
        <v>570</v>
      </c>
      <c r="J26" s="14">
        <v>86</v>
      </c>
      <c r="K26" s="14">
        <v>110</v>
      </c>
      <c r="L26" s="14">
        <v>361</v>
      </c>
      <c r="M26" s="14">
        <v>13</v>
      </c>
    </row>
    <row r="27" spans="1:13" ht="12" customHeight="1">
      <c r="A27" s="62" t="s">
        <v>255</v>
      </c>
      <c r="B27" s="14">
        <f t="shared" si="2"/>
        <v>305</v>
      </c>
      <c r="C27" s="14">
        <v>125</v>
      </c>
      <c r="D27" s="14">
        <v>3</v>
      </c>
      <c r="E27" s="14">
        <v>0</v>
      </c>
      <c r="F27" s="14">
        <v>177</v>
      </c>
      <c r="G27" s="14">
        <v>0</v>
      </c>
      <c r="H27" s="14">
        <v>0</v>
      </c>
      <c r="I27" s="14">
        <f t="shared" si="3"/>
        <v>83</v>
      </c>
      <c r="J27" s="14">
        <v>27</v>
      </c>
      <c r="K27" s="14">
        <v>6</v>
      </c>
      <c r="L27" s="14">
        <v>50</v>
      </c>
      <c r="M27" s="14">
        <v>0</v>
      </c>
    </row>
    <row r="28" spans="1:13" ht="12" customHeight="1">
      <c r="A28" s="62" t="s">
        <v>256</v>
      </c>
      <c r="B28" s="14">
        <f t="shared" si="2"/>
        <v>1161</v>
      </c>
      <c r="C28" s="14">
        <v>250</v>
      </c>
      <c r="D28" s="14">
        <v>3</v>
      </c>
      <c r="E28" s="14">
        <v>0</v>
      </c>
      <c r="F28" s="14">
        <v>908</v>
      </c>
      <c r="G28" s="14">
        <v>0</v>
      </c>
      <c r="H28" s="14">
        <v>0</v>
      </c>
      <c r="I28" s="14">
        <f t="shared" si="3"/>
        <v>1242</v>
      </c>
      <c r="J28" s="14">
        <v>325</v>
      </c>
      <c r="K28" s="14">
        <v>147</v>
      </c>
      <c r="L28" s="14">
        <v>770</v>
      </c>
      <c r="M28" s="14">
        <v>0</v>
      </c>
    </row>
    <row r="29" spans="1:13" ht="12" customHeight="1">
      <c r="A29" s="62" t="s">
        <v>257</v>
      </c>
      <c r="B29" s="14">
        <f t="shared" si="2"/>
        <v>1784</v>
      </c>
      <c r="C29" s="14">
        <v>550</v>
      </c>
      <c r="D29" s="14">
        <v>264</v>
      </c>
      <c r="E29" s="14">
        <v>0</v>
      </c>
      <c r="F29" s="14">
        <v>937</v>
      </c>
      <c r="G29" s="14">
        <v>0</v>
      </c>
      <c r="H29" s="14">
        <v>33</v>
      </c>
      <c r="I29" s="14">
        <f t="shared" si="3"/>
        <v>317</v>
      </c>
      <c r="J29" s="14">
        <v>62</v>
      </c>
      <c r="K29" s="14">
        <v>71</v>
      </c>
      <c r="L29" s="14">
        <v>180</v>
      </c>
      <c r="M29" s="14">
        <v>4</v>
      </c>
    </row>
    <row r="30" spans="1:13" ht="12" customHeight="1">
      <c r="A30" s="62" t="s">
        <v>258</v>
      </c>
      <c r="B30" s="14">
        <f t="shared" si="2"/>
        <v>1156</v>
      </c>
      <c r="C30" s="14">
        <v>559</v>
      </c>
      <c r="D30" s="14">
        <v>445</v>
      </c>
      <c r="E30" s="14">
        <v>0</v>
      </c>
      <c r="F30" s="14">
        <v>151</v>
      </c>
      <c r="G30" s="14">
        <v>0</v>
      </c>
      <c r="H30" s="14">
        <v>1</v>
      </c>
      <c r="I30" s="14">
        <f t="shared" si="3"/>
        <v>235</v>
      </c>
      <c r="J30" s="14">
        <v>49</v>
      </c>
      <c r="K30" s="14">
        <v>12</v>
      </c>
      <c r="L30" s="14">
        <v>134</v>
      </c>
      <c r="M30" s="14">
        <v>40</v>
      </c>
    </row>
    <row r="31" spans="1:13" ht="12" customHeight="1">
      <c r="A31" s="62" t="s">
        <v>259</v>
      </c>
      <c r="B31" s="14">
        <f t="shared" si="2"/>
        <v>203</v>
      </c>
      <c r="C31" s="14">
        <v>41</v>
      </c>
      <c r="D31" s="14">
        <v>0</v>
      </c>
      <c r="E31" s="14">
        <v>0</v>
      </c>
      <c r="F31" s="14">
        <v>162</v>
      </c>
      <c r="G31" s="14">
        <v>0</v>
      </c>
      <c r="H31" s="14">
        <v>0</v>
      </c>
      <c r="I31" s="14">
        <f t="shared" si="3"/>
        <v>117</v>
      </c>
      <c r="J31" s="14">
        <v>27</v>
      </c>
      <c r="K31" s="14">
        <v>30</v>
      </c>
      <c r="L31" s="14">
        <v>60</v>
      </c>
      <c r="M31" s="14">
        <v>0</v>
      </c>
    </row>
    <row r="32" spans="1:13" ht="12" customHeight="1">
      <c r="A32" s="62" t="s">
        <v>260</v>
      </c>
      <c r="B32" s="14">
        <f t="shared" si="2"/>
        <v>1764</v>
      </c>
      <c r="C32" s="14">
        <v>1247</v>
      </c>
      <c r="D32" s="14">
        <v>112</v>
      </c>
      <c r="E32" s="14">
        <v>0</v>
      </c>
      <c r="F32" s="14">
        <v>357</v>
      </c>
      <c r="G32" s="14">
        <v>0</v>
      </c>
      <c r="H32" s="14">
        <v>48</v>
      </c>
      <c r="I32" s="14">
        <f t="shared" si="3"/>
        <v>1026</v>
      </c>
      <c r="J32" s="14">
        <v>225</v>
      </c>
      <c r="K32" s="14">
        <v>404</v>
      </c>
      <c r="L32" s="14">
        <v>325</v>
      </c>
      <c r="M32" s="14">
        <v>72</v>
      </c>
    </row>
    <row r="33" spans="1:13" ht="19.5" customHeight="1">
      <c r="A33" s="62" t="s">
        <v>261</v>
      </c>
      <c r="B33" s="14">
        <f t="shared" si="2"/>
        <v>1688</v>
      </c>
      <c r="C33" s="14">
        <v>755</v>
      </c>
      <c r="D33" s="14">
        <v>750</v>
      </c>
      <c r="E33" s="14">
        <v>0</v>
      </c>
      <c r="F33" s="14">
        <v>175</v>
      </c>
      <c r="G33" s="14">
        <v>0</v>
      </c>
      <c r="H33" s="14">
        <v>8</v>
      </c>
      <c r="I33" s="14">
        <f t="shared" si="3"/>
        <v>3995</v>
      </c>
      <c r="J33" s="14">
        <v>152</v>
      </c>
      <c r="K33" s="14">
        <v>1483</v>
      </c>
      <c r="L33" s="14">
        <v>1903</v>
      </c>
      <c r="M33" s="14">
        <v>457</v>
      </c>
    </row>
    <row r="34" spans="1:13" ht="12" customHeight="1">
      <c r="A34" s="62" t="s">
        <v>262</v>
      </c>
      <c r="B34" s="14">
        <f t="shared" si="2"/>
        <v>2227</v>
      </c>
      <c r="C34" s="14">
        <v>731</v>
      </c>
      <c r="D34" s="14">
        <v>1424</v>
      </c>
      <c r="E34" s="14">
        <v>1</v>
      </c>
      <c r="F34" s="14">
        <v>7</v>
      </c>
      <c r="G34" s="14">
        <v>17</v>
      </c>
      <c r="H34" s="14">
        <v>47</v>
      </c>
      <c r="I34" s="14">
        <f t="shared" si="3"/>
        <v>37</v>
      </c>
      <c r="J34" s="14">
        <v>22</v>
      </c>
      <c r="K34" s="14">
        <v>11</v>
      </c>
      <c r="L34" s="14">
        <v>3</v>
      </c>
      <c r="M34" s="14">
        <v>1</v>
      </c>
    </row>
    <row r="35" spans="1:13" ht="12" customHeight="1">
      <c r="A35" s="62" t="s">
        <v>263</v>
      </c>
      <c r="B35" s="14">
        <f t="shared" si="2"/>
        <v>989</v>
      </c>
      <c r="C35" s="14">
        <v>257</v>
      </c>
      <c r="D35" s="14">
        <v>606</v>
      </c>
      <c r="E35" s="14">
        <v>0</v>
      </c>
      <c r="F35" s="14">
        <v>33</v>
      </c>
      <c r="G35" s="14">
        <v>0</v>
      </c>
      <c r="H35" s="14">
        <v>93</v>
      </c>
      <c r="I35" s="14">
        <f t="shared" si="3"/>
        <v>252</v>
      </c>
      <c r="J35" s="14">
        <v>13</v>
      </c>
      <c r="K35" s="14">
        <v>30</v>
      </c>
      <c r="L35" s="14">
        <v>85</v>
      </c>
      <c r="M35" s="14">
        <v>124</v>
      </c>
    </row>
    <row r="36" spans="1:13" ht="12" customHeight="1">
      <c r="A36" s="62" t="s">
        <v>264</v>
      </c>
      <c r="B36" s="14">
        <f t="shared" si="2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3"/>
        <v>299</v>
      </c>
      <c r="J36" s="14">
        <v>127</v>
      </c>
      <c r="K36" s="14">
        <v>164</v>
      </c>
      <c r="L36" s="14">
        <v>8</v>
      </c>
      <c r="M36" s="14">
        <v>0</v>
      </c>
    </row>
    <row r="37" spans="1:13" ht="12" customHeight="1">
      <c r="A37" s="62" t="s">
        <v>265</v>
      </c>
      <c r="B37" s="14">
        <f t="shared" si="2"/>
        <v>3030</v>
      </c>
      <c r="C37" s="14">
        <v>666</v>
      </c>
      <c r="D37" s="14">
        <v>2079</v>
      </c>
      <c r="E37" s="14">
        <v>0</v>
      </c>
      <c r="F37" s="14">
        <v>230</v>
      </c>
      <c r="G37" s="14">
        <v>8</v>
      </c>
      <c r="H37" s="14">
        <v>47</v>
      </c>
      <c r="I37" s="14">
        <f t="shared" si="3"/>
        <v>792</v>
      </c>
      <c r="J37" s="14">
        <v>10</v>
      </c>
      <c r="K37" s="14">
        <v>16</v>
      </c>
      <c r="L37" s="14">
        <v>191</v>
      </c>
      <c r="M37" s="14">
        <v>575</v>
      </c>
    </row>
    <row r="38" spans="1:13" ht="12" customHeight="1">
      <c r="A38" s="62" t="s">
        <v>266</v>
      </c>
      <c r="B38" s="14">
        <f t="shared" si="2"/>
        <v>70</v>
      </c>
      <c r="C38" s="14">
        <v>0</v>
      </c>
      <c r="D38" s="14">
        <v>0</v>
      </c>
      <c r="E38" s="14">
        <v>0</v>
      </c>
      <c r="F38" s="14">
        <v>19</v>
      </c>
      <c r="G38" s="14">
        <v>0</v>
      </c>
      <c r="H38" s="14">
        <v>51</v>
      </c>
      <c r="I38" s="14">
        <f t="shared" si="3"/>
        <v>0</v>
      </c>
      <c r="J38" s="14">
        <v>0</v>
      </c>
      <c r="K38" s="14">
        <v>0</v>
      </c>
      <c r="L38" s="14">
        <v>0</v>
      </c>
      <c r="M38" s="14">
        <v>0</v>
      </c>
    </row>
    <row r="39" spans="1:13" ht="12" customHeight="1">
      <c r="A39" s="62" t="s">
        <v>267</v>
      </c>
      <c r="B39" s="14">
        <f t="shared" si="2"/>
        <v>3070</v>
      </c>
      <c r="C39" s="14">
        <v>132</v>
      </c>
      <c r="D39" s="14">
        <v>2872</v>
      </c>
      <c r="E39" s="14">
        <v>0</v>
      </c>
      <c r="F39" s="14">
        <v>18</v>
      </c>
      <c r="G39" s="14">
        <v>0</v>
      </c>
      <c r="H39" s="14">
        <v>48</v>
      </c>
      <c r="I39" s="14">
        <f t="shared" si="3"/>
        <v>1</v>
      </c>
      <c r="J39" s="14">
        <v>0</v>
      </c>
      <c r="K39" s="14">
        <v>1</v>
      </c>
      <c r="L39" s="14">
        <v>0</v>
      </c>
      <c r="M39" s="14">
        <v>0</v>
      </c>
    </row>
    <row r="40" spans="1:13" ht="12" customHeight="1">
      <c r="A40" s="62" t="s">
        <v>268</v>
      </c>
      <c r="B40" s="14">
        <f t="shared" si="2"/>
        <v>243</v>
      </c>
      <c r="C40" s="14">
        <v>122</v>
      </c>
      <c r="D40" s="14">
        <v>27</v>
      </c>
      <c r="E40" s="14">
        <v>0</v>
      </c>
      <c r="F40" s="14">
        <v>25</v>
      </c>
      <c r="G40" s="14">
        <v>0</v>
      </c>
      <c r="H40" s="14">
        <v>69</v>
      </c>
      <c r="I40" s="14">
        <f t="shared" si="3"/>
        <v>190</v>
      </c>
      <c r="J40" s="14">
        <v>27</v>
      </c>
      <c r="K40" s="14">
        <v>95</v>
      </c>
      <c r="L40" s="14">
        <v>67</v>
      </c>
      <c r="M40" s="14">
        <v>1</v>
      </c>
    </row>
    <row r="41" spans="1:13" ht="12" customHeight="1">
      <c r="A41" s="62" t="s">
        <v>269</v>
      </c>
      <c r="B41" s="14">
        <f t="shared" si="2"/>
        <v>5</v>
      </c>
      <c r="C41" s="14">
        <v>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3"/>
        <v>229</v>
      </c>
      <c r="J41" s="14">
        <v>90</v>
      </c>
      <c r="K41" s="14">
        <v>115</v>
      </c>
      <c r="L41" s="14">
        <v>24</v>
      </c>
      <c r="M41" s="14">
        <v>0</v>
      </c>
    </row>
    <row r="42" spans="1:13" ht="12" customHeight="1">
      <c r="A42" s="62" t="s">
        <v>270</v>
      </c>
      <c r="B42" s="14">
        <f t="shared" si="2"/>
        <v>262</v>
      </c>
      <c r="C42" s="14">
        <v>86</v>
      </c>
      <c r="D42" s="14">
        <v>10</v>
      </c>
      <c r="E42" s="14">
        <v>0</v>
      </c>
      <c r="F42" s="14">
        <v>107</v>
      </c>
      <c r="G42" s="14">
        <v>0</v>
      </c>
      <c r="H42" s="14">
        <v>59</v>
      </c>
      <c r="I42" s="14">
        <f t="shared" si="3"/>
        <v>2412</v>
      </c>
      <c r="J42" s="14">
        <v>288</v>
      </c>
      <c r="K42" s="14">
        <v>1923</v>
      </c>
      <c r="L42" s="14">
        <v>201</v>
      </c>
      <c r="M42" s="14">
        <v>0</v>
      </c>
    </row>
    <row r="43" spans="1:13" ht="12" customHeight="1">
      <c r="A43" s="62" t="s">
        <v>271</v>
      </c>
      <c r="B43" s="14">
        <f t="shared" si="2"/>
        <v>25</v>
      </c>
      <c r="C43" s="14">
        <v>25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3"/>
        <v>25</v>
      </c>
      <c r="J43" s="14">
        <v>14</v>
      </c>
      <c r="K43" s="14">
        <v>4</v>
      </c>
      <c r="L43" s="14">
        <v>7</v>
      </c>
      <c r="M43" s="14">
        <v>0</v>
      </c>
    </row>
    <row r="44" spans="1:13" ht="12" customHeight="1">
      <c r="A44" s="62" t="s">
        <v>272</v>
      </c>
      <c r="B44" s="14">
        <f t="shared" si="2"/>
        <v>992</v>
      </c>
      <c r="C44" s="14">
        <v>315</v>
      </c>
      <c r="D44" s="14">
        <v>425</v>
      </c>
      <c r="E44" s="14">
        <v>2</v>
      </c>
      <c r="F44" s="14">
        <v>209</v>
      </c>
      <c r="G44" s="14">
        <v>15</v>
      </c>
      <c r="H44" s="14">
        <v>26</v>
      </c>
      <c r="I44" s="14">
        <f t="shared" si="3"/>
        <v>587</v>
      </c>
      <c r="J44" s="14">
        <v>59</v>
      </c>
      <c r="K44" s="14">
        <v>276</v>
      </c>
      <c r="L44" s="14">
        <v>230</v>
      </c>
      <c r="M44" s="14">
        <v>22</v>
      </c>
    </row>
    <row r="45" spans="1:13" ht="12" customHeight="1" thickBot="1">
      <c r="A45" s="63" t="s">
        <v>273</v>
      </c>
      <c r="B45" s="14">
        <f t="shared" si="2"/>
        <v>1152</v>
      </c>
      <c r="C45" s="14">
        <v>738</v>
      </c>
      <c r="D45" s="14">
        <v>146</v>
      </c>
      <c r="E45" s="14">
        <v>0</v>
      </c>
      <c r="F45" s="14">
        <v>254</v>
      </c>
      <c r="G45" s="14">
        <v>0</v>
      </c>
      <c r="H45" s="14">
        <v>14</v>
      </c>
      <c r="I45" s="14">
        <f t="shared" si="3"/>
        <v>460</v>
      </c>
      <c r="J45" s="14">
        <v>156</v>
      </c>
      <c r="K45" s="14">
        <v>183</v>
      </c>
      <c r="L45" s="14">
        <v>93</v>
      </c>
      <c r="M45" s="14">
        <v>28</v>
      </c>
    </row>
    <row r="46" spans="1:13" ht="36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0.5" customHeight="1">
      <c r="A47" s="77" t="s">
        <v>308</v>
      </c>
      <c r="B47" s="77"/>
      <c r="C47" s="77"/>
      <c r="D47" s="77"/>
      <c r="E47" s="77"/>
      <c r="F47" s="77"/>
      <c r="G47" s="77"/>
      <c r="H47" s="77" t="s">
        <v>309</v>
      </c>
      <c r="I47" s="77"/>
      <c r="J47" s="77"/>
      <c r="K47" s="77"/>
      <c r="L47" s="77"/>
      <c r="M47" s="77"/>
    </row>
  </sheetData>
  <mergeCells count="9">
    <mergeCell ref="A1:G1"/>
    <mergeCell ref="H1:M1"/>
    <mergeCell ref="A2:G2"/>
    <mergeCell ref="H2:M2"/>
    <mergeCell ref="A3:A4"/>
    <mergeCell ref="B3:G3"/>
    <mergeCell ref="I3:M3"/>
    <mergeCell ref="A47:G47"/>
    <mergeCell ref="H47:M47"/>
  </mergeCells>
  <dataValidations count="1">
    <dataValidation type="whole" allowBlank="1" showInputMessage="1" showErrorMessage="1" errorTitle="嘿嘿！你粉混喔" error="數字必須素整數而且不得小於 0 也應該不會大於 50000000 吧" sqref="C45:H45 J9:M4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25390625" style="24" customWidth="1"/>
    <col min="3" max="3" width="8.75390625" style="24" customWidth="1"/>
    <col min="4" max="5" width="8.875" style="24" customWidth="1"/>
    <col min="6" max="7" width="8.50390625" style="24" customWidth="1"/>
    <col min="8" max="8" width="8.125" style="24" customWidth="1"/>
    <col min="9" max="9" width="11.375" style="24" customWidth="1"/>
    <col min="10" max="15" width="11.00390625" style="24" customWidth="1"/>
    <col min="16" max="16" width="18.625" style="24" customWidth="1"/>
    <col min="17" max="18" width="9.125" style="24" customWidth="1"/>
    <col min="19" max="23" width="8.75390625" style="24" customWidth="1"/>
    <col min="24" max="24" width="8.50390625" style="24" customWidth="1"/>
    <col min="25" max="25" width="8.375" style="24" customWidth="1"/>
    <col min="26" max="28" width="8.125" style="24" customWidth="1"/>
    <col min="29" max="29" width="8.625" style="24" customWidth="1"/>
    <col min="30" max="33" width="8.125" style="24" customWidth="1"/>
    <col min="34" max="16384" width="9.00390625" style="24" customWidth="1"/>
  </cols>
  <sheetData>
    <row r="1" spans="1:33" s="2" customFormat="1" ht="48" customHeight="1">
      <c r="A1" s="92" t="s">
        <v>121</v>
      </c>
      <c r="B1" s="92"/>
      <c r="C1" s="92"/>
      <c r="D1" s="92"/>
      <c r="E1" s="92"/>
      <c r="F1" s="92"/>
      <c r="G1" s="92"/>
      <c r="H1" s="92"/>
      <c r="I1" s="91" t="s">
        <v>120</v>
      </c>
      <c r="J1" s="91"/>
      <c r="K1" s="91"/>
      <c r="L1" s="91"/>
      <c r="M1" s="91"/>
      <c r="N1" s="91"/>
      <c r="O1" s="91"/>
      <c r="P1" s="92" t="s">
        <v>121</v>
      </c>
      <c r="Q1" s="92"/>
      <c r="R1" s="92"/>
      <c r="S1" s="92"/>
      <c r="T1" s="92"/>
      <c r="U1" s="92"/>
      <c r="V1" s="92"/>
      <c r="W1" s="92"/>
      <c r="X1" s="91" t="s">
        <v>130</v>
      </c>
      <c r="Y1" s="91"/>
      <c r="Z1" s="91"/>
      <c r="AA1" s="91"/>
      <c r="AB1" s="91"/>
      <c r="AC1" s="91"/>
      <c r="AD1" s="91"/>
      <c r="AE1" s="91"/>
      <c r="AF1" s="91"/>
      <c r="AG1" s="91"/>
    </row>
    <row r="2" spans="1:33" s="4" customFormat="1" ht="12.75" customHeight="1" thickBot="1">
      <c r="A2" s="108" t="s">
        <v>2</v>
      </c>
      <c r="B2" s="108"/>
      <c r="C2" s="108"/>
      <c r="D2" s="108"/>
      <c r="E2" s="108"/>
      <c r="F2" s="108"/>
      <c r="G2" s="108"/>
      <c r="H2" s="108"/>
      <c r="I2" s="30" t="s">
        <v>346</v>
      </c>
      <c r="J2" s="30"/>
      <c r="K2" s="30"/>
      <c r="L2" s="30"/>
      <c r="M2" s="30"/>
      <c r="N2" s="30"/>
      <c r="O2" s="3" t="s">
        <v>59</v>
      </c>
      <c r="P2" s="108" t="s">
        <v>2</v>
      </c>
      <c r="Q2" s="108"/>
      <c r="R2" s="108"/>
      <c r="S2" s="108"/>
      <c r="T2" s="108"/>
      <c r="U2" s="108"/>
      <c r="V2" s="108"/>
      <c r="W2" s="108"/>
      <c r="X2" s="30" t="s">
        <v>346</v>
      </c>
      <c r="Y2" s="30"/>
      <c r="Z2" s="30"/>
      <c r="AA2" s="30"/>
      <c r="AB2" s="30"/>
      <c r="AC2" s="30"/>
      <c r="AD2" s="30"/>
      <c r="AE2" s="30"/>
      <c r="AF2" s="30"/>
      <c r="AG2" s="3" t="s">
        <v>59</v>
      </c>
    </row>
    <row r="3" spans="1:33" s="6" customFormat="1" ht="24" customHeight="1">
      <c r="A3" s="67" t="s">
        <v>67</v>
      </c>
      <c r="B3" s="110" t="s">
        <v>68</v>
      </c>
      <c r="C3" s="106" t="s">
        <v>69</v>
      </c>
      <c r="D3" s="113" t="s">
        <v>294</v>
      </c>
      <c r="E3" s="98"/>
      <c r="F3" s="98"/>
      <c r="G3" s="98"/>
      <c r="H3" s="98"/>
      <c r="I3" s="94" t="s">
        <v>292</v>
      </c>
      <c r="J3" s="95"/>
      <c r="K3" s="95"/>
      <c r="L3" s="95"/>
      <c r="M3" s="95"/>
      <c r="N3" s="95"/>
      <c r="O3" s="95"/>
      <c r="P3" s="67" t="s">
        <v>70</v>
      </c>
      <c r="Q3" s="99" t="s">
        <v>293</v>
      </c>
      <c r="R3" s="98"/>
      <c r="S3" s="98"/>
      <c r="T3" s="98"/>
      <c r="U3" s="98"/>
      <c r="V3" s="98"/>
      <c r="W3" s="98"/>
      <c r="X3" s="94" t="s">
        <v>277</v>
      </c>
      <c r="Y3" s="95"/>
      <c r="Z3" s="95"/>
      <c r="AA3" s="95"/>
      <c r="AB3" s="96"/>
      <c r="AC3" s="101" t="s">
        <v>71</v>
      </c>
      <c r="AD3" s="101" t="s">
        <v>72</v>
      </c>
      <c r="AE3" s="106" t="s">
        <v>73</v>
      </c>
      <c r="AF3" s="106" t="s">
        <v>74</v>
      </c>
      <c r="AG3" s="104" t="s">
        <v>102</v>
      </c>
    </row>
    <row r="4" spans="1:33" s="6" customFormat="1" ht="48" customHeight="1" thickBot="1">
      <c r="A4" s="68"/>
      <c r="B4" s="70"/>
      <c r="C4" s="102"/>
      <c r="D4" s="7" t="s">
        <v>12</v>
      </c>
      <c r="E4" s="8" t="s">
        <v>75</v>
      </c>
      <c r="F4" s="8" t="s">
        <v>76</v>
      </c>
      <c r="G4" s="8" t="s">
        <v>77</v>
      </c>
      <c r="H4" s="8" t="s">
        <v>78</v>
      </c>
      <c r="I4" s="7" t="s">
        <v>79</v>
      </c>
      <c r="J4" s="8" t="s">
        <v>80</v>
      </c>
      <c r="K4" s="8" t="s">
        <v>81</v>
      </c>
      <c r="L4" s="8" t="s">
        <v>82</v>
      </c>
      <c r="M4" s="8" t="s">
        <v>83</v>
      </c>
      <c r="N4" s="8" t="s">
        <v>84</v>
      </c>
      <c r="O4" s="8" t="s">
        <v>103</v>
      </c>
      <c r="P4" s="68"/>
      <c r="Q4" s="7" t="s">
        <v>104</v>
      </c>
      <c r="R4" s="8" t="s">
        <v>105</v>
      </c>
      <c r="S4" s="8" t="s">
        <v>85</v>
      </c>
      <c r="T4" s="8" t="s">
        <v>86</v>
      </c>
      <c r="U4" s="8" t="s">
        <v>87</v>
      </c>
      <c r="V4" s="8" t="s">
        <v>88</v>
      </c>
      <c r="W4" s="8" t="s">
        <v>99</v>
      </c>
      <c r="X4" s="7" t="s">
        <v>89</v>
      </c>
      <c r="Y4" s="9" t="s">
        <v>90</v>
      </c>
      <c r="Z4" s="9" t="s">
        <v>91</v>
      </c>
      <c r="AA4" s="9" t="s">
        <v>100</v>
      </c>
      <c r="AB4" s="9" t="s">
        <v>101</v>
      </c>
      <c r="AC4" s="102"/>
      <c r="AD4" s="102"/>
      <c r="AE4" s="102"/>
      <c r="AF4" s="102"/>
      <c r="AG4" s="105"/>
    </row>
    <row r="5" spans="1:33" s="12" customFormat="1" ht="48" customHeight="1">
      <c r="A5" s="10" t="s">
        <v>92</v>
      </c>
      <c r="B5" s="26">
        <f>SUM(B7:B15)</f>
        <v>5272</v>
      </c>
      <c r="C5" s="27"/>
      <c r="D5" s="26">
        <f aca="true" t="shared" si="0" ref="D5:O5">SUM(D7:D15)</f>
        <v>4347</v>
      </c>
      <c r="E5" s="26">
        <f t="shared" si="0"/>
        <v>42</v>
      </c>
      <c r="F5" s="26">
        <f t="shared" si="0"/>
        <v>7</v>
      </c>
      <c r="G5" s="26">
        <f t="shared" si="0"/>
        <v>844</v>
      </c>
      <c r="H5" s="26">
        <f t="shared" si="0"/>
        <v>52</v>
      </c>
      <c r="I5" s="26">
        <f t="shared" si="0"/>
        <v>88</v>
      </c>
      <c r="J5" s="26">
        <f t="shared" si="0"/>
        <v>90</v>
      </c>
      <c r="K5" s="26">
        <f t="shared" si="0"/>
        <v>38</v>
      </c>
      <c r="L5" s="26">
        <f t="shared" si="0"/>
        <v>15</v>
      </c>
      <c r="M5" s="26">
        <f t="shared" si="0"/>
        <v>46</v>
      </c>
      <c r="N5" s="26">
        <f t="shared" si="0"/>
        <v>21</v>
      </c>
      <c r="O5" s="26">
        <f t="shared" si="0"/>
        <v>332</v>
      </c>
      <c r="P5" s="10" t="s">
        <v>92</v>
      </c>
      <c r="Q5" s="26">
        <f aca="true" t="shared" si="1" ref="Q5:AG5">SUM(Q7:Q15)</f>
        <v>2376</v>
      </c>
      <c r="R5" s="26">
        <f t="shared" si="1"/>
        <v>18</v>
      </c>
      <c r="S5" s="26">
        <f t="shared" si="1"/>
        <v>9</v>
      </c>
      <c r="T5" s="26">
        <f t="shared" si="1"/>
        <v>12</v>
      </c>
      <c r="U5" s="26">
        <f t="shared" si="1"/>
        <v>30</v>
      </c>
      <c r="V5" s="26">
        <f t="shared" si="1"/>
        <v>7</v>
      </c>
      <c r="W5" s="26">
        <f t="shared" si="1"/>
        <v>22</v>
      </c>
      <c r="X5" s="26">
        <f t="shared" si="1"/>
        <v>99</v>
      </c>
      <c r="Y5" s="26">
        <f t="shared" si="1"/>
        <v>44</v>
      </c>
      <c r="Z5" s="26">
        <f t="shared" si="1"/>
        <v>41</v>
      </c>
      <c r="AA5" s="26">
        <f t="shared" si="1"/>
        <v>87</v>
      </c>
      <c r="AB5" s="26">
        <f t="shared" si="1"/>
        <v>27</v>
      </c>
      <c r="AC5" s="26">
        <f t="shared" si="1"/>
        <v>115</v>
      </c>
      <c r="AD5" s="26">
        <f t="shared" si="1"/>
        <v>803</v>
      </c>
      <c r="AE5" s="26">
        <f t="shared" si="1"/>
        <v>7</v>
      </c>
      <c r="AF5" s="26">
        <f t="shared" si="1"/>
        <v>0</v>
      </c>
      <c r="AG5" s="26">
        <f t="shared" si="1"/>
        <v>0</v>
      </c>
    </row>
    <row r="6" spans="1:33" s="12" customFormat="1" ht="38.25" customHeight="1">
      <c r="A6" s="10" t="s">
        <v>93</v>
      </c>
      <c r="B6" s="11"/>
      <c r="C6" s="17">
        <f>SUM(C7:C15)</f>
        <v>100</v>
      </c>
      <c r="D6" s="17">
        <f>IF(D5&gt;$B$5,999,IF($B$5=0,0,D5/$B$5*100))</f>
        <v>82.45447647951441</v>
      </c>
      <c r="E6" s="17">
        <f aca="true" t="shared" si="2" ref="E6:O6">IF(E5&gt;$B$5,999,IF($B$5=0,0,E5/$B$5*100))</f>
        <v>0.7966616084977238</v>
      </c>
      <c r="F6" s="17">
        <f t="shared" si="2"/>
        <v>0.13277693474962063</v>
      </c>
      <c r="G6" s="17">
        <f t="shared" si="2"/>
        <v>16.009104704097116</v>
      </c>
      <c r="H6" s="17">
        <f t="shared" si="2"/>
        <v>0.9863429438543246</v>
      </c>
      <c r="I6" s="17">
        <f t="shared" si="2"/>
        <v>1.669195751138088</v>
      </c>
      <c r="J6" s="17">
        <f t="shared" si="2"/>
        <v>1.707132018209408</v>
      </c>
      <c r="K6" s="17">
        <f t="shared" si="2"/>
        <v>0.7207890743550834</v>
      </c>
      <c r="L6" s="17">
        <f t="shared" si="2"/>
        <v>0.2845220030349013</v>
      </c>
      <c r="M6" s="17">
        <f t="shared" si="2"/>
        <v>0.8725341426403642</v>
      </c>
      <c r="N6" s="17">
        <f t="shared" si="2"/>
        <v>0.3983308042488619</v>
      </c>
      <c r="O6" s="17">
        <f t="shared" si="2"/>
        <v>6.29742033383915</v>
      </c>
      <c r="P6" s="10" t="s">
        <v>93</v>
      </c>
      <c r="Q6" s="17">
        <f aca="true" t="shared" si="3" ref="Q6:AG6">IF(Q5&gt;$B$5,999,IF($B$5=0,0,Q5/$B$5*100))</f>
        <v>45.068285280728375</v>
      </c>
      <c r="R6" s="17">
        <f t="shared" si="3"/>
        <v>0.34142640364188165</v>
      </c>
      <c r="S6" s="17">
        <f t="shared" si="3"/>
        <v>0.17071320182094082</v>
      </c>
      <c r="T6" s="17">
        <f t="shared" si="3"/>
        <v>0.2276176024279211</v>
      </c>
      <c r="U6" s="17">
        <f t="shared" si="3"/>
        <v>0.5690440060698027</v>
      </c>
      <c r="V6" s="17">
        <f t="shared" si="3"/>
        <v>0.13277693474962063</v>
      </c>
      <c r="W6" s="17">
        <f t="shared" si="3"/>
        <v>0.417298937784522</v>
      </c>
      <c r="X6" s="17">
        <f t="shared" si="3"/>
        <v>1.877845220030349</v>
      </c>
      <c r="Y6" s="17">
        <f t="shared" si="3"/>
        <v>0.834597875569044</v>
      </c>
      <c r="Z6" s="17">
        <f t="shared" si="3"/>
        <v>0.7776934749620638</v>
      </c>
      <c r="AA6" s="17">
        <f t="shared" si="3"/>
        <v>1.6502276176024278</v>
      </c>
      <c r="AB6" s="17">
        <f t="shared" si="3"/>
        <v>0.5121396054628224</v>
      </c>
      <c r="AC6" s="17">
        <f t="shared" si="3"/>
        <v>2.1813353566009104</v>
      </c>
      <c r="AD6" s="17">
        <f t="shared" si="3"/>
        <v>15.231411229135054</v>
      </c>
      <c r="AE6" s="17">
        <f t="shared" si="3"/>
        <v>0.13277693474962063</v>
      </c>
      <c r="AF6" s="17">
        <f t="shared" si="3"/>
        <v>0</v>
      </c>
      <c r="AG6" s="17">
        <f t="shared" si="3"/>
        <v>0</v>
      </c>
    </row>
    <row r="7" spans="1:33" s="12" customFormat="1" ht="45" customHeight="1">
      <c r="A7" s="10" t="s">
        <v>128</v>
      </c>
      <c r="B7" s="26">
        <f aca="true" t="shared" si="4" ref="B7:B15">SUM(D7,AC7:AG7)</f>
        <v>288</v>
      </c>
      <c r="C7" s="17">
        <f>B7/$B$5*100</f>
        <v>5.462822458270106</v>
      </c>
      <c r="D7" s="26">
        <f aca="true" t="shared" si="5" ref="D7:D15">SUM(E7:O7,Q7:AB7)</f>
        <v>192</v>
      </c>
      <c r="E7" s="26">
        <v>3</v>
      </c>
      <c r="F7" s="26">
        <v>0</v>
      </c>
      <c r="G7" s="26">
        <v>37</v>
      </c>
      <c r="H7" s="26">
        <v>6</v>
      </c>
      <c r="I7" s="26">
        <v>0</v>
      </c>
      <c r="J7" s="26">
        <v>29</v>
      </c>
      <c r="K7" s="26">
        <v>0</v>
      </c>
      <c r="L7" s="26">
        <v>0</v>
      </c>
      <c r="M7" s="26">
        <v>4</v>
      </c>
      <c r="N7" s="26">
        <v>1</v>
      </c>
      <c r="O7" s="26">
        <v>9</v>
      </c>
      <c r="P7" s="10" t="s">
        <v>128</v>
      </c>
      <c r="Q7" s="26">
        <v>63</v>
      </c>
      <c r="R7" s="26">
        <v>2</v>
      </c>
      <c r="S7" s="26">
        <v>0</v>
      </c>
      <c r="T7" s="26">
        <v>0</v>
      </c>
      <c r="U7" s="26">
        <v>0</v>
      </c>
      <c r="V7" s="26">
        <v>0</v>
      </c>
      <c r="W7" s="26">
        <v>2</v>
      </c>
      <c r="X7" s="26">
        <v>32</v>
      </c>
      <c r="Y7" s="26">
        <v>2</v>
      </c>
      <c r="Z7" s="26">
        <v>2</v>
      </c>
      <c r="AA7" s="26">
        <v>0</v>
      </c>
      <c r="AB7" s="26">
        <v>0</v>
      </c>
      <c r="AC7" s="26">
        <v>0</v>
      </c>
      <c r="AD7" s="26">
        <v>96</v>
      </c>
      <c r="AE7" s="26">
        <v>0</v>
      </c>
      <c r="AF7" s="26">
        <v>0</v>
      </c>
      <c r="AG7" s="26">
        <v>0</v>
      </c>
    </row>
    <row r="8" spans="1:33" s="12" customFormat="1" ht="42" customHeight="1">
      <c r="A8" s="13" t="s">
        <v>306</v>
      </c>
      <c r="B8" s="26">
        <f t="shared" si="4"/>
        <v>892</v>
      </c>
      <c r="C8" s="17">
        <f aca="true" t="shared" si="6" ref="C8:C15">B8/$B$5*100</f>
        <v>16.9195751138088</v>
      </c>
      <c r="D8" s="26">
        <f t="shared" si="5"/>
        <v>796</v>
      </c>
      <c r="E8" s="26">
        <v>39</v>
      </c>
      <c r="F8" s="26">
        <v>7</v>
      </c>
      <c r="G8" s="26">
        <v>132</v>
      </c>
      <c r="H8" s="26">
        <v>30</v>
      </c>
      <c r="I8" s="26">
        <v>88</v>
      </c>
      <c r="J8" s="26">
        <v>50</v>
      </c>
      <c r="K8" s="26">
        <v>34</v>
      </c>
      <c r="L8" s="26">
        <v>15</v>
      </c>
      <c r="M8" s="26">
        <v>39</v>
      </c>
      <c r="N8" s="26">
        <v>20</v>
      </c>
      <c r="O8" s="26">
        <v>20</v>
      </c>
      <c r="P8" s="13" t="s">
        <v>306</v>
      </c>
      <c r="Q8" s="26">
        <v>146</v>
      </c>
      <c r="R8" s="26">
        <v>12</v>
      </c>
      <c r="S8" s="26">
        <v>7</v>
      </c>
      <c r="T8" s="26">
        <v>4</v>
      </c>
      <c r="U8" s="26">
        <v>0</v>
      </c>
      <c r="V8" s="26">
        <v>7</v>
      </c>
      <c r="W8" s="26">
        <v>14</v>
      </c>
      <c r="X8" s="26">
        <v>45</v>
      </c>
      <c r="Y8" s="26">
        <v>42</v>
      </c>
      <c r="Z8" s="26">
        <v>38</v>
      </c>
      <c r="AA8" s="26">
        <v>7</v>
      </c>
      <c r="AB8" s="26">
        <v>0</v>
      </c>
      <c r="AC8" s="26">
        <v>20</v>
      </c>
      <c r="AD8" s="26">
        <v>69</v>
      </c>
      <c r="AE8" s="26">
        <v>7</v>
      </c>
      <c r="AF8" s="26">
        <v>0</v>
      </c>
      <c r="AG8" s="26">
        <v>0</v>
      </c>
    </row>
    <row r="9" spans="1:33" s="12" customFormat="1" ht="37.5" customHeight="1">
      <c r="A9" s="10" t="s">
        <v>127</v>
      </c>
      <c r="B9" s="26">
        <f t="shared" si="4"/>
        <v>442</v>
      </c>
      <c r="C9" s="17">
        <f t="shared" si="6"/>
        <v>8.38391502276176</v>
      </c>
      <c r="D9" s="26">
        <f t="shared" si="5"/>
        <v>439</v>
      </c>
      <c r="E9" s="26">
        <v>0</v>
      </c>
      <c r="F9" s="26">
        <v>0</v>
      </c>
      <c r="G9" s="26">
        <v>92</v>
      </c>
      <c r="H9" s="26">
        <v>12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301</v>
      </c>
      <c r="P9" s="10" t="s">
        <v>127</v>
      </c>
      <c r="Q9" s="26">
        <v>12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4</v>
      </c>
      <c r="X9" s="26">
        <v>17</v>
      </c>
      <c r="Y9" s="26">
        <v>0</v>
      </c>
      <c r="Z9" s="26">
        <v>1</v>
      </c>
      <c r="AA9" s="26">
        <v>0</v>
      </c>
      <c r="AB9" s="26">
        <v>0</v>
      </c>
      <c r="AC9" s="26">
        <v>0</v>
      </c>
      <c r="AD9" s="26">
        <v>3</v>
      </c>
      <c r="AE9" s="26">
        <v>0</v>
      </c>
      <c r="AF9" s="26">
        <v>0</v>
      </c>
      <c r="AG9" s="26">
        <v>0</v>
      </c>
    </row>
    <row r="10" spans="1:33" s="12" customFormat="1" ht="37.5" customHeight="1">
      <c r="A10" s="10" t="s">
        <v>126</v>
      </c>
      <c r="B10" s="26">
        <f t="shared" si="4"/>
        <v>54</v>
      </c>
      <c r="C10" s="17">
        <f t="shared" si="6"/>
        <v>1.024279210925645</v>
      </c>
      <c r="D10" s="26">
        <f t="shared" si="5"/>
        <v>54</v>
      </c>
      <c r="E10" s="26">
        <v>0</v>
      </c>
      <c r="F10" s="26">
        <v>0</v>
      </c>
      <c r="G10" s="26">
        <v>2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</v>
      </c>
      <c r="N10" s="26">
        <v>0</v>
      </c>
      <c r="O10" s="26">
        <v>1</v>
      </c>
      <c r="P10" s="10" t="s">
        <v>126</v>
      </c>
      <c r="Q10" s="26">
        <v>40</v>
      </c>
      <c r="R10" s="26">
        <v>0</v>
      </c>
      <c r="S10" s="26">
        <v>0</v>
      </c>
      <c r="T10" s="26">
        <v>8</v>
      </c>
      <c r="U10" s="26">
        <v>0</v>
      </c>
      <c r="V10" s="26">
        <v>0</v>
      </c>
      <c r="W10" s="26">
        <v>2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</row>
    <row r="11" spans="1:33" s="12" customFormat="1" ht="37.5" customHeight="1">
      <c r="A11" s="10" t="s">
        <v>125</v>
      </c>
      <c r="B11" s="26">
        <f t="shared" si="4"/>
        <v>594</v>
      </c>
      <c r="C11" s="17">
        <f t="shared" si="6"/>
        <v>11.267071320182094</v>
      </c>
      <c r="D11" s="26">
        <f t="shared" si="5"/>
        <v>8</v>
      </c>
      <c r="E11" s="26">
        <v>0</v>
      </c>
      <c r="F11" s="26">
        <v>0</v>
      </c>
      <c r="G11" s="26">
        <v>1</v>
      </c>
      <c r="H11" s="26">
        <v>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10" t="s">
        <v>125</v>
      </c>
      <c r="Q11" s="26">
        <v>0</v>
      </c>
      <c r="R11" s="26">
        <v>4</v>
      </c>
      <c r="S11" s="26">
        <v>2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586</v>
      </c>
      <c r="AE11" s="26">
        <v>0</v>
      </c>
      <c r="AF11" s="26">
        <v>0</v>
      </c>
      <c r="AG11" s="26">
        <v>0</v>
      </c>
    </row>
    <row r="12" spans="1:33" s="12" customFormat="1" ht="37.5" customHeight="1">
      <c r="A12" s="10" t="s">
        <v>124</v>
      </c>
      <c r="B12" s="26">
        <f t="shared" si="4"/>
        <v>1368</v>
      </c>
      <c r="C12" s="17">
        <f t="shared" si="6"/>
        <v>25.948406676783005</v>
      </c>
      <c r="D12" s="26">
        <f t="shared" si="5"/>
        <v>1314</v>
      </c>
      <c r="E12" s="26">
        <v>0</v>
      </c>
      <c r="F12" s="26">
        <v>0</v>
      </c>
      <c r="G12" s="26">
        <v>31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10" t="s">
        <v>124</v>
      </c>
      <c r="Q12" s="26">
        <v>1283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54</v>
      </c>
      <c r="AD12" s="26">
        <v>0</v>
      </c>
      <c r="AE12" s="26">
        <v>0</v>
      </c>
      <c r="AF12" s="26">
        <v>0</v>
      </c>
      <c r="AG12" s="26">
        <v>0</v>
      </c>
    </row>
    <row r="13" spans="1:33" s="12" customFormat="1" ht="37.5" customHeight="1">
      <c r="A13" s="13" t="s">
        <v>305</v>
      </c>
      <c r="B13" s="26">
        <f t="shared" si="4"/>
        <v>0</v>
      </c>
      <c r="C13" s="17">
        <f t="shared" si="6"/>
        <v>0</v>
      </c>
      <c r="D13" s="26">
        <f t="shared" si="5"/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3" t="s">
        <v>305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</row>
    <row r="14" spans="1:33" s="12" customFormat="1" ht="37.5" customHeight="1">
      <c r="A14" s="10" t="s">
        <v>122</v>
      </c>
      <c r="B14" s="26">
        <f t="shared" si="4"/>
        <v>0</v>
      </c>
      <c r="C14" s="17">
        <f t="shared" si="6"/>
        <v>0</v>
      </c>
      <c r="D14" s="26">
        <f t="shared" si="5"/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10" t="s">
        <v>122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</row>
    <row r="15" spans="1:33" s="12" customFormat="1" ht="37.5" customHeight="1" thickBot="1">
      <c r="A15" s="10" t="s">
        <v>123</v>
      </c>
      <c r="B15" s="26">
        <f t="shared" si="4"/>
        <v>1634</v>
      </c>
      <c r="C15" s="17">
        <f t="shared" si="6"/>
        <v>30.993930197268586</v>
      </c>
      <c r="D15" s="26">
        <f t="shared" si="5"/>
        <v>1544</v>
      </c>
      <c r="E15" s="26">
        <v>0</v>
      </c>
      <c r="F15" s="26">
        <v>0</v>
      </c>
      <c r="G15" s="26">
        <v>549</v>
      </c>
      <c r="H15" s="26">
        <v>3</v>
      </c>
      <c r="I15" s="26">
        <v>0</v>
      </c>
      <c r="J15" s="26">
        <v>11</v>
      </c>
      <c r="K15" s="26">
        <v>4</v>
      </c>
      <c r="L15" s="26">
        <v>0</v>
      </c>
      <c r="M15" s="26">
        <v>2</v>
      </c>
      <c r="N15" s="26">
        <v>0</v>
      </c>
      <c r="O15" s="26">
        <v>1</v>
      </c>
      <c r="P15" s="10" t="s">
        <v>123</v>
      </c>
      <c r="Q15" s="26">
        <v>832</v>
      </c>
      <c r="R15" s="26">
        <v>0</v>
      </c>
      <c r="S15" s="26">
        <v>0</v>
      </c>
      <c r="T15" s="26">
        <v>0</v>
      </c>
      <c r="U15" s="26">
        <v>30</v>
      </c>
      <c r="V15" s="26">
        <v>0</v>
      </c>
      <c r="W15" s="26">
        <v>0</v>
      </c>
      <c r="X15" s="26">
        <v>5</v>
      </c>
      <c r="Y15" s="26">
        <v>0</v>
      </c>
      <c r="Z15" s="26">
        <v>0</v>
      </c>
      <c r="AA15" s="26">
        <v>80</v>
      </c>
      <c r="AB15" s="26">
        <v>27</v>
      </c>
      <c r="AC15" s="26">
        <v>41</v>
      </c>
      <c r="AD15" s="26">
        <v>49</v>
      </c>
      <c r="AE15" s="26">
        <v>0</v>
      </c>
      <c r="AF15" s="26">
        <v>0</v>
      </c>
      <c r="AG15" s="26">
        <v>0</v>
      </c>
    </row>
    <row r="16" spans="1:33" s="4" customFormat="1" ht="22.5" customHeight="1">
      <c r="A16" s="109" t="s">
        <v>129</v>
      </c>
      <c r="B16" s="109"/>
      <c r="C16" s="109"/>
      <c r="D16" s="109"/>
      <c r="E16" s="109"/>
      <c r="F16" s="109"/>
      <c r="G16" s="109"/>
      <c r="H16" s="109"/>
      <c r="I16" s="28"/>
      <c r="J16" s="28"/>
      <c r="K16" s="28"/>
      <c r="L16" s="28"/>
      <c r="M16" s="28"/>
      <c r="N16" s="28"/>
      <c r="O16" s="28"/>
      <c r="P16" s="2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="12" customFormat="1" ht="95.25" customHeight="1">
      <c r="A17" s="12" t="s">
        <v>98</v>
      </c>
    </row>
    <row r="18" spans="1:33" s="12" customFormat="1" ht="11.25" customHeight="1">
      <c r="A18" s="93" t="s">
        <v>339</v>
      </c>
      <c r="B18" s="100"/>
      <c r="C18" s="100"/>
      <c r="D18" s="100"/>
      <c r="E18" s="100"/>
      <c r="F18" s="100"/>
      <c r="G18" s="100"/>
      <c r="H18" s="100"/>
      <c r="I18" s="100" t="s">
        <v>340</v>
      </c>
      <c r="J18" s="100"/>
      <c r="K18" s="100"/>
      <c r="L18" s="100"/>
      <c r="M18" s="100"/>
      <c r="N18" s="100"/>
      <c r="O18" s="100"/>
      <c r="P18" s="100" t="s">
        <v>341</v>
      </c>
      <c r="Q18" s="100"/>
      <c r="R18" s="100"/>
      <c r="S18" s="100"/>
      <c r="T18" s="100"/>
      <c r="U18" s="100"/>
      <c r="V18" s="100"/>
      <c r="W18" s="100"/>
      <c r="X18" s="100" t="s">
        <v>342</v>
      </c>
      <c r="Y18" s="100"/>
      <c r="Z18" s="100"/>
      <c r="AA18" s="100"/>
      <c r="AB18" s="100"/>
      <c r="AC18" s="100"/>
      <c r="AD18" s="100"/>
      <c r="AE18" s="100"/>
      <c r="AF18" s="100"/>
      <c r="AG18" s="100"/>
    </row>
  </sheetData>
  <mergeCells count="24">
    <mergeCell ref="X1:AG1"/>
    <mergeCell ref="P1:W1"/>
    <mergeCell ref="I1:O1"/>
    <mergeCell ref="AG3:AG4"/>
    <mergeCell ref="AF3:AF4"/>
    <mergeCell ref="A16:H16"/>
    <mergeCell ref="AC3:AC4"/>
    <mergeCell ref="AD3:AD4"/>
    <mergeCell ref="AE3:AE4"/>
    <mergeCell ref="A3:A4"/>
    <mergeCell ref="B3:B4"/>
    <mergeCell ref="C3:C4"/>
    <mergeCell ref="P3:P4"/>
    <mergeCell ref="X3:AB3"/>
    <mergeCell ref="A1:H1"/>
    <mergeCell ref="A2:H2"/>
    <mergeCell ref="P2:W2"/>
    <mergeCell ref="D3:H3"/>
    <mergeCell ref="I3:O3"/>
    <mergeCell ref="Q3:W3"/>
    <mergeCell ref="A18:H18"/>
    <mergeCell ref="I18:O18"/>
    <mergeCell ref="P18:W18"/>
    <mergeCell ref="X18:AG18"/>
  </mergeCells>
  <dataValidations count="1">
    <dataValidation type="whole" allowBlank="1" showInputMessage="1" showErrorMessage="1" errorTitle="嘿嘿！你粉混喔" error="數字必須素整數而且不得小於 0 也應該不會大於 50000000 吧" sqref="E7:O15 Q7:AG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55" customWidth="1"/>
    <col min="2" max="2" width="11.875" style="56" customWidth="1"/>
    <col min="3" max="7" width="10.125" style="56" customWidth="1"/>
    <col min="8" max="16" width="8.625" style="56" customWidth="1"/>
    <col min="17" max="17" width="18.625" style="56" customWidth="1"/>
    <col min="18" max="18" width="9.875" style="56" customWidth="1"/>
    <col min="19" max="19" width="9.375" style="56" customWidth="1"/>
    <col min="20" max="24" width="8.75390625" style="56" customWidth="1"/>
    <col min="25" max="25" width="11.875" style="56" customWidth="1"/>
    <col min="26" max="26" width="11.625" style="56" customWidth="1"/>
    <col min="27" max="31" width="11.00390625" style="56" customWidth="1"/>
    <col min="32" max="32" width="18.625" style="56" customWidth="1"/>
    <col min="33" max="33" width="9.625" style="56" customWidth="1"/>
    <col min="34" max="34" width="9.25390625" style="56" customWidth="1"/>
    <col min="35" max="39" width="8.75390625" style="56" customWidth="1"/>
    <col min="40" max="40" width="12.125" style="56" customWidth="1"/>
    <col min="41" max="41" width="12.00390625" style="56" customWidth="1"/>
    <col min="42" max="42" width="11.75390625" style="56" customWidth="1"/>
    <col min="43" max="46" width="11.25390625" style="56" customWidth="1"/>
    <col min="47" max="16384" width="9.00390625" style="56" customWidth="1"/>
  </cols>
  <sheetData>
    <row r="1" spans="1:46" s="31" customFormat="1" ht="45" customHeight="1">
      <c r="A1" s="92" t="s">
        <v>189</v>
      </c>
      <c r="B1" s="92"/>
      <c r="C1" s="92"/>
      <c r="D1" s="92"/>
      <c r="E1" s="92"/>
      <c r="F1" s="92"/>
      <c r="G1" s="92"/>
      <c r="H1" s="91" t="s">
        <v>190</v>
      </c>
      <c r="I1" s="91"/>
      <c r="J1" s="91"/>
      <c r="K1" s="91"/>
      <c r="L1" s="91"/>
      <c r="M1" s="91"/>
      <c r="N1" s="91"/>
      <c r="O1" s="91"/>
      <c r="P1" s="91"/>
      <c r="Q1" s="1"/>
      <c r="R1" s="92" t="s">
        <v>189</v>
      </c>
      <c r="S1" s="92"/>
      <c r="T1" s="92"/>
      <c r="U1" s="92"/>
      <c r="V1" s="92"/>
      <c r="W1" s="92"/>
      <c r="X1" s="92"/>
      <c r="Y1" s="91" t="s">
        <v>191</v>
      </c>
      <c r="Z1" s="91"/>
      <c r="AA1" s="91"/>
      <c r="AB1" s="91"/>
      <c r="AC1" s="91"/>
      <c r="AD1" s="91"/>
      <c r="AE1" s="91"/>
      <c r="AF1" s="92" t="s">
        <v>189</v>
      </c>
      <c r="AG1" s="92"/>
      <c r="AH1" s="92"/>
      <c r="AI1" s="92"/>
      <c r="AJ1" s="92"/>
      <c r="AK1" s="92"/>
      <c r="AL1" s="92"/>
      <c r="AM1" s="92"/>
      <c r="AN1" s="91" t="s">
        <v>344</v>
      </c>
      <c r="AO1" s="91"/>
      <c r="AP1" s="91"/>
      <c r="AQ1" s="91"/>
      <c r="AR1" s="91"/>
      <c r="AS1" s="91"/>
      <c r="AT1" s="91"/>
    </row>
    <row r="2" spans="1:46" s="37" customFormat="1" ht="13.5" customHeight="1" thickBot="1">
      <c r="A2" s="90" t="s">
        <v>297</v>
      </c>
      <c r="B2" s="90"/>
      <c r="C2" s="90"/>
      <c r="D2" s="90"/>
      <c r="E2" s="90"/>
      <c r="F2" s="90"/>
      <c r="G2" s="90"/>
      <c r="H2" s="32" t="s">
        <v>346</v>
      </c>
      <c r="I2" s="33"/>
      <c r="J2" s="34"/>
      <c r="K2" s="34"/>
      <c r="L2" s="34"/>
      <c r="M2" s="34"/>
      <c r="N2" s="34"/>
      <c r="O2" s="34"/>
      <c r="P2" s="34" t="s">
        <v>59</v>
      </c>
      <c r="R2" s="38"/>
      <c r="S2" s="38"/>
      <c r="T2" s="38"/>
      <c r="U2" s="38"/>
      <c r="V2" s="38"/>
      <c r="W2" s="38"/>
      <c r="X2" s="38" t="s">
        <v>298</v>
      </c>
      <c r="Y2" s="35" t="s">
        <v>346</v>
      </c>
      <c r="Z2" s="36"/>
      <c r="AA2" s="36"/>
      <c r="AB2" s="36"/>
      <c r="AC2" s="36"/>
      <c r="AD2" s="32"/>
      <c r="AE2" s="34" t="s">
        <v>59</v>
      </c>
      <c r="AF2" s="32"/>
      <c r="AH2" s="34"/>
      <c r="AI2" s="34"/>
      <c r="AJ2" s="34"/>
      <c r="AK2" s="34"/>
      <c r="AL2" s="34"/>
      <c r="AM2" s="38" t="s">
        <v>192</v>
      </c>
      <c r="AN2" s="34" t="s">
        <v>346</v>
      </c>
      <c r="AO2" s="34"/>
      <c r="AP2" s="34"/>
      <c r="AQ2" s="34"/>
      <c r="AR2" s="34"/>
      <c r="AS2" s="34"/>
      <c r="AT2" s="39" t="s">
        <v>59</v>
      </c>
    </row>
    <row r="3" spans="1:46" s="42" customFormat="1" ht="24" customHeight="1">
      <c r="A3" s="72" t="s">
        <v>152</v>
      </c>
      <c r="B3" s="88" t="s">
        <v>153</v>
      </c>
      <c r="C3" s="76" t="s">
        <v>193</v>
      </c>
      <c r="D3" s="83"/>
      <c r="E3" s="83"/>
      <c r="F3" s="83"/>
      <c r="G3" s="83"/>
      <c r="H3" s="41" t="s">
        <v>194</v>
      </c>
      <c r="I3" s="41"/>
      <c r="J3" s="76" t="s">
        <v>195</v>
      </c>
      <c r="K3" s="83"/>
      <c r="L3" s="83"/>
      <c r="M3" s="83"/>
      <c r="N3" s="83"/>
      <c r="O3" s="83"/>
      <c r="P3" s="84"/>
      <c r="Q3" s="72" t="s">
        <v>152</v>
      </c>
      <c r="R3" s="74" t="s">
        <v>196</v>
      </c>
      <c r="S3" s="86"/>
      <c r="T3" s="86"/>
      <c r="U3" s="86"/>
      <c r="V3" s="86"/>
      <c r="W3" s="86"/>
      <c r="X3" s="87"/>
      <c r="Y3" s="75" t="s">
        <v>197</v>
      </c>
      <c r="Z3" s="86"/>
      <c r="AA3" s="86"/>
      <c r="AB3" s="86"/>
      <c r="AC3" s="86"/>
      <c r="AD3" s="86"/>
      <c r="AE3" s="87"/>
      <c r="AF3" s="72" t="s">
        <v>152</v>
      </c>
      <c r="AG3" s="74" t="s">
        <v>198</v>
      </c>
      <c r="AH3" s="83"/>
      <c r="AI3" s="83"/>
      <c r="AJ3" s="83"/>
      <c r="AK3" s="83"/>
      <c r="AL3" s="83"/>
      <c r="AM3" s="84"/>
      <c r="AN3" s="75" t="s">
        <v>199</v>
      </c>
      <c r="AO3" s="83"/>
      <c r="AP3" s="83"/>
      <c r="AQ3" s="83"/>
      <c r="AR3" s="83"/>
      <c r="AS3" s="83"/>
      <c r="AT3" s="83"/>
    </row>
    <row r="4" spans="1:46" s="42" customFormat="1" ht="48" customHeight="1" thickBot="1">
      <c r="A4" s="73"/>
      <c r="B4" s="89"/>
      <c r="C4" s="44" t="s">
        <v>12</v>
      </c>
      <c r="D4" s="44" t="s">
        <v>200</v>
      </c>
      <c r="E4" s="44" t="s">
        <v>160</v>
      </c>
      <c r="F4" s="44" t="s">
        <v>161</v>
      </c>
      <c r="G4" s="45" t="s">
        <v>162</v>
      </c>
      <c r="H4" s="46" t="s">
        <v>163</v>
      </c>
      <c r="I4" s="45" t="s">
        <v>201</v>
      </c>
      <c r="J4" s="43" t="s">
        <v>12</v>
      </c>
      <c r="K4" s="47" t="s">
        <v>202</v>
      </c>
      <c r="L4" s="47" t="s">
        <v>160</v>
      </c>
      <c r="M4" s="47" t="s">
        <v>161</v>
      </c>
      <c r="N4" s="48" t="s">
        <v>162</v>
      </c>
      <c r="O4" s="48" t="s">
        <v>163</v>
      </c>
      <c r="P4" s="45" t="s">
        <v>203</v>
      </c>
      <c r="Q4" s="73"/>
      <c r="R4" s="45" t="s">
        <v>204</v>
      </c>
      <c r="S4" s="44" t="s">
        <v>202</v>
      </c>
      <c r="T4" s="44" t="s">
        <v>160</v>
      </c>
      <c r="U4" s="43" t="s">
        <v>161</v>
      </c>
      <c r="V4" s="45" t="s">
        <v>162</v>
      </c>
      <c r="W4" s="45" t="s">
        <v>163</v>
      </c>
      <c r="X4" s="45" t="s">
        <v>205</v>
      </c>
      <c r="Y4" s="43" t="s">
        <v>12</v>
      </c>
      <c r="Z4" s="44" t="s">
        <v>202</v>
      </c>
      <c r="AA4" s="44" t="s">
        <v>160</v>
      </c>
      <c r="AB4" s="43" t="s">
        <v>161</v>
      </c>
      <c r="AC4" s="45" t="s">
        <v>162</v>
      </c>
      <c r="AD4" s="45" t="s">
        <v>163</v>
      </c>
      <c r="AE4" s="45" t="s">
        <v>203</v>
      </c>
      <c r="AF4" s="73"/>
      <c r="AG4" s="43" t="s">
        <v>206</v>
      </c>
      <c r="AH4" s="44" t="s">
        <v>202</v>
      </c>
      <c r="AI4" s="44" t="s">
        <v>160</v>
      </c>
      <c r="AJ4" s="43" t="s">
        <v>161</v>
      </c>
      <c r="AK4" s="45" t="s">
        <v>162</v>
      </c>
      <c r="AL4" s="45" t="s">
        <v>163</v>
      </c>
      <c r="AM4" s="45" t="s">
        <v>203</v>
      </c>
      <c r="AN4" s="43" t="s">
        <v>12</v>
      </c>
      <c r="AO4" s="44" t="s">
        <v>202</v>
      </c>
      <c r="AP4" s="44" t="s">
        <v>160</v>
      </c>
      <c r="AQ4" s="44" t="s">
        <v>161</v>
      </c>
      <c r="AR4" s="45" t="s">
        <v>162</v>
      </c>
      <c r="AS4" s="45" t="s">
        <v>163</v>
      </c>
      <c r="AT4" s="49" t="s">
        <v>203</v>
      </c>
    </row>
    <row r="5" spans="1:46" s="51" customFormat="1" ht="24" customHeight="1">
      <c r="A5" s="50" t="s">
        <v>170</v>
      </c>
      <c r="B5" s="14">
        <f>SUM(B6+B13)</f>
        <v>25349</v>
      </c>
      <c r="C5" s="14">
        <f aca="true" t="shared" si="0" ref="C5:P5">SUM(C6+C13)</f>
        <v>33</v>
      </c>
      <c r="D5" s="14">
        <f t="shared" si="0"/>
        <v>28</v>
      </c>
      <c r="E5" s="14">
        <f t="shared" si="0"/>
        <v>0</v>
      </c>
      <c r="F5" s="14">
        <f t="shared" si="0"/>
        <v>5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>SUM(J6+J13)</f>
        <v>1248</v>
      </c>
      <c r="K5" s="14">
        <f t="shared" si="0"/>
        <v>975</v>
      </c>
      <c r="L5" s="14">
        <f t="shared" si="0"/>
        <v>211</v>
      </c>
      <c r="M5" s="14">
        <f t="shared" si="0"/>
        <v>62</v>
      </c>
      <c r="N5" s="14">
        <f t="shared" si="0"/>
        <v>0</v>
      </c>
      <c r="O5" s="14">
        <f t="shared" si="0"/>
        <v>0</v>
      </c>
      <c r="P5" s="14">
        <f t="shared" si="0"/>
        <v>0</v>
      </c>
      <c r="Q5" s="50" t="s">
        <v>170</v>
      </c>
      <c r="R5" s="14">
        <f>SUM(R6+R13)</f>
        <v>3360</v>
      </c>
      <c r="S5" s="14">
        <f aca="true" t="shared" si="1" ref="S5:AE5">SUM(S6+S13)</f>
        <v>2678</v>
      </c>
      <c r="T5" s="14">
        <f t="shared" si="1"/>
        <v>188</v>
      </c>
      <c r="U5" s="14">
        <f t="shared" si="1"/>
        <v>160</v>
      </c>
      <c r="V5" s="14">
        <f t="shared" si="1"/>
        <v>42</v>
      </c>
      <c r="W5" s="14">
        <f t="shared" si="1"/>
        <v>160</v>
      </c>
      <c r="X5" s="14">
        <f t="shared" si="1"/>
        <v>132</v>
      </c>
      <c r="Y5" s="14">
        <f t="shared" si="1"/>
        <v>261</v>
      </c>
      <c r="Z5" s="14">
        <f t="shared" si="1"/>
        <v>207</v>
      </c>
      <c r="AA5" s="14">
        <f t="shared" si="1"/>
        <v>16</v>
      </c>
      <c r="AB5" s="14">
        <f t="shared" si="1"/>
        <v>23</v>
      </c>
      <c r="AC5" s="14">
        <f t="shared" si="1"/>
        <v>15</v>
      </c>
      <c r="AD5" s="14">
        <f t="shared" si="1"/>
        <v>0</v>
      </c>
      <c r="AE5" s="14">
        <f t="shared" si="1"/>
        <v>0</v>
      </c>
      <c r="AF5" s="50" t="s">
        <v>170</v>
      </c>
      <c r="AG5" s="14">
        <f>SUM(AG6+AG13)</f>
        <v>171</v>
      </c>
      <c r="AH5" s="14">
        <f aca="true" t="shared" si="2" ref="AH5:AT5">SUM(AH6+AH13)</f>
        <v>123</v>
      </c>
      <c r="AI5" s="14">
        <f t="shared" si="2"/>
        <v>23</v>
      </c>
      <c r="AJ5" s="14">
        <f t="shared" si="2"/>
        <v>24</v>
      </c>
      <c r="AK5" s="14">
        <f t="shared" si="2"/>
        <v>1</v>
      </c>
      <c r="AL5" s="14">
        <f t="shared" si="2"/>
        <v>0</v>
      </c>
      <c r="AM5" s="14">
        <f t="shared" si="2"/>
        <v>0</v>
      </c>
      <c r="AN5" s="14">
        <f t="shared" si="2"/>
        <v>20276</v>
      </c>
      <c r="AO5" s="14">
        <f t="shared" si="2"/>
        <v>15706</v>
      </c>
      <c r="AP5" s="14">
        <f t="shared" si="2"/>
        <v>1266</v>
      </c>
      <c r="AQ5" s="14">
        <f t="shared" si="2"/>
        <v>2491</v>
      </c>
      <c r="AR5" s="14">
        <f t="shared" si="2"/>
        <v>250</v>
      </c>
      <c r="AS5" s="14">
        <f t="shared" si="2"/>
        <v>303</v>
      </c>
      <c r="AT5" s="14">
        <f t="shared" si="2"/>
        <v>260</v>
      </c>
    </row>
    <row r="6" spans="1:46" s="51" customFormat="1" ht="36" customHeight="1">
      <c r="A6" s="50" t="s">
        <v>173</v>
      </c>
      <c r="B6" s="14">
        <f>SUM(B7:B12)</f>
        <v>23083</v>
      </c>
      <c r="C6" s="14">
        <f aca="true" t="shared" si="3" ref="C6:P6">SUM(C7:C12)</f>
        <v>28</v>
      </c>
      <c r="D6" s="14">
        <f t="shared" si="3"/>
        <v>23</v>
      </c>
      <c r="E6" s="14">
        <f t="shared" si="3"/>
        <v>0</v>
      </c>
      <c r="F6" s="14">
        <f t="shared" si="3"/>
        <v>5</v>
      </c>
      <c r="G6" s="14">
        <f t="shared" si="3"/>
        <v>0</v>
      </c>
      <c r="H6" s="14">
        <f t="shared" si="3"/>
        <v>0</v>
      </c>
      <c r="I6" s="14">
        <f t="shared" si="3"/>
        <v>0</v>
      </c>
      <c r="J6" s="14">
        <f>SUM(J7:J12)</f>
        <v>900</v>
      </c>
      <c r="K6" s="14">
        <f t="shared" si="3"/>
        <v>736</v>
      </c>
      <c r="L6" s="14">
        <f t="shared" si="3"/>
        <v>109</v>
      </c>
      <c r="M6" s="14">
        <f t="shared" si="3"/>
        <v>55</v>
      </c>
      <c r="N6" s="14">
        <f t="shared" si="3"/>
        <v>0</v>
      </c>
      <c r="O6" s="14">
        <f t="shared" si="3"/>
        <v>0</v>
      </c>
      <c r="P6" s="14">
        <f t="shared" si="3"/>
        <v>0</v>
      </c>
      <c r="Q6" s="50" t="s">
        <v>173</v>
      </c>
      <c r="R6" s="14">
        <f>SUM(R7:R12)</f>
        <v>2408</v>
      </c>
      <c r="S6" s="14">
        <f aca="true" t="shared" si="4" ref="S6:AE6">SUM(S7:S12)</f>
        <v>1911</v>
      </c>
      <c r="T6" s="14">
        <f t="shared" si="4"/>
        <v>103</v>
      </c>
      <c r="U6" s="14">
        <f t="shared" si="4"/>
        <v>141</v>
      </c>
      <c r="V6" s="14">
        <f t="shared" si="4"/>
        <v>42</v>
      </c>
      <c r="W6" s="14">
        <f t="shared" si="4"/>
        <v>90</v>
      </c>
      <c r="X6" s="14">
        <f t="shared" si="4"/>
        <v>121</v>
      </c>
      <c r="Y6" s="14">
        <f t="shared" si="4"/>
        <v>238</v>
      </c>
      <c r="Z6" s="14">
        <f t="shared" si="4"/>
        <v>186</v>
      </c>
      <c r="AA6" s="14">
        <f t="shared" si="4"/>
        <v>16</v>
      </c>
      <c r="AB6" s="14">
        <f t="shared" si="4"/>
        <v>21</v>
      </c>
      <c r="AC6" s="14">
        <f t="shared" si="4"/>
        <v>15</v>
      </c>
      <c r="AD6" s="14">
        <f t="shared" si="4"/>
        <v>0</v>
      </c>
      <c r="AE6" s="14">
        <f t="shared" si="4"/>
        <v>0</v>
      </c>
      <c r="AF6" s="50" t="s">
        <v>173</v>
      </c>
      <c r="AG6" s="14">
        <f>SUM(AG7:AG12)</f>
        <v>157</v>
      </c>
      <c r="AH6" s="14">
        <f aca="true" t="shared" si="5" ref="AH6:AT6">SUM(AH7:AH12)</f>
        <v>113</v>
      </c>
      <c r="AI6" s="14">
        <f t="shared" si="5"/>
        <v>21</v>
      </c>
      <c r="AJ6" s="14">
        <f t="shared" si="5"/>
        <v>22</v>
      </c>
      <c r="AK6" s="14">
        <f t="shared" si="5"/>
        <v>1</v>
      </c>
      <c r="AL6" s="14">
        <f t="shared" si="5"/>
        <v>0</v>
      </c>
      <c r="AM6" s="14">
        <f t="shared" si="5"/>
        <v>0</v>
      </c>
      <c r="AN6" s="14">
        <f t="shared" si="5"/>
        <v>19352</v>
      </c>
      <c r="AO6" s="14">
        <f t="shared" si="5"/>
        <v>14960</v>
      </c>
      <c r="AP6" s="14">
        <f t="shared" si="5"/>
        <v>1181</v>
      </c>
      <c r="AQ6" s="14">
        <f t="shared" si="5"/>
        <v>2410</v>
      </c>
      <c r="AR6" s="14">
        <f t="shared" si="5"/>
        <v>248</v>
      </c>
      <c r="AS6" s="14">
        <f t="shared" si="5"/>
        <v>300</v>
      </c>
      <c r="AT6" s="14">
        <f t="shared" si="5"/>
        <v>253</v>
      </c>
    </row>
    <row r="7" spans="1:46" s="51" customFormat="1" ht="36" customHeight="1">
      <c r="A7" s="50" t="s">
        <v>45</v>
      </c>
      <c r="B7" s="14">
        <f aca="true" t="shared" si="6" ref="B7:B12">SUM(C7+J7+R7+Y7+AG7+AN7)</f>
        <v>9224</v>
      </c>
      <c r="C7" s="14">
        <f aca="true" t="shared" si="7" ref="C7:C12">SUM(D7:I7)</f>
        <v>16</v>
      </c>
      <c r="D7" s="14">
        <v>12</v>
      </c>
      <c r="E7" s="14">
        <v>0</v>
      </c>
      <c r="F7" s="14">
        <v>4</v>
      </c>
      <c r="G7" s="14">
        <v>0</v>
      </c>
      <c r="H7" s="14">
        <v>0</v>
      </c>
      <c r="I7" s="14">
        <v>0</v>
      </c>
      <c r="J7" s="14">
        <f aca="true" t="shared" si="8" ref="J7:J12">SUM(K7:P7)</f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50" t="s">
        <v>45</v>
      </c>
      <c r="R7" s="14">
        <f aca="true" t="shared" si="9" ref="R7:R12">SUM(S7:X7)</f>
        <v>1750</v>
      </c>
      <c r="S7" s="14">
        <v>1472</v>
      </c>
      <c r="T7" s="14">
        <v>47</v>
      </c>
      <c r="U7" s="14">
        <v>122</v>
      </c>
      <c r="V7" s="14">
        <v>30</v>
      </c>
      <c r="W7" s="14">
        <v>31</v>
      </c>
      <c r="X7" s="14">
        <v>48</v>
      </c>
      <c r="Y7" s="14">
        <f aca="true" t="shared" si="10" ref="Y7:Y12">SUM(Z7:AE7)</f>
        <v>75</v>
      </c>
      <c r="Z7" s="14">
        <v>62</v>
      </c>
      <c r="AA7" s="14">
        <v>2</v>
      </c>
      <c r="AB7" s="14">
        <v>8</v>
      </c>
      <c r="AC7" s="14">
        <v>3</v>
      </c>
      <c r="AD7" s="14">
        <v>0</v>
      </c>
      <c r="AE7" s="14">
        <v>0</v>
      </c>
      <c r="AF7" s="50" t="s">
        <v>45</v>
      </c>
      <c r="AG7" s="14">
        <f aca="true" t="shared" si="11" ref="AG7:AG12">SUM(AH7:AM7)</f>
        <v>34</v>
      </c>
      <c r="AH7" s="14">
        <v>34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f aca="true" t="shared" si="12" ref="AN7:AN12">SUM(AO7:AT7)</f>
        <v>7349</v>
      </c>
      <c r="AO7" s="14">
        <v>5651</v>
      </c>
      <c r="AP7" s="14">
        <v>129</v>
      </c>
      <c r="AQ7" s="14">
        <v>1528</v>
      </c>
      <c r="AR7" s="14">
        <v>6</v>
      </c>
      <c r="AS7" s="14">
        <v>22</v>
      </c>
      <c r="AT7" s="14">
        <v>13</v>
      </c>
    </row>
    <row r="8" spans="1:46" s="51" customFormat="1" ht="24" customHeight="1">
      <c r="A8" s="50" t="s">
        <v>49</v>
      </c>
      <c r="B8" s="14">
        <f t="shared" si="6"/>
        <v>5908</v>
      </c>
      <c r="C8" s="14">
        <f t="shared" si="7"/>
        <v>1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 t="shared" si="8"/>
        <v>866</v>
      </c>
      <c r="K8" s="14">
        <v>720</v>
      </c>
      <c r="L8" s="14">
        <v>91</v>
      </c>
      <c r="M8" s="14">
        <v>55</v>
      </c>
      <c r="N8" s="14">
        <v>0</v>
      </c>
      <c r="O8" s="14">
        <v>0</v>
      </c>
      <c r="P8" s="14">
        <v>0</v>
      </c>
      <c r="Q8" s="50" t="s">
        <v>49</v>
      </c>
      <c r="R8" s="14">
        <f t="shared" si="9"/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f t="shared" si="10"/>
        <v>110</v>
      </c>
      <c r="Z8" s="14">
        <v>91</v>
      </c>
      <c r="AA8" s="14">
        <v>8</v>
      </c>
      <c r="AB8" s="14">
        <v>11</v>
      </c>
      <c r="AC8" s="14">
        <v>0</v>
      </c>
      <c r="AD8" s="14">
        <v>0</v>
      </c>
      <c r="AE8" s="14">
        <v>0</v>
      </c>
      <c r="AF8" s="50" t="s">
        <v>49</v>
      </c>
      <c r="AG8" s="14">
        <f t="shared" si="11"/>
        <v>70</v>
      </c>
      <c r="AH8" s="14">
        <v>48</v>
      </c>
      <c r="AI8" s="14">
        <v>12</v>
      </c>
      <c r="AJ8" s="14">
        <v>10</v>
      </c>
      <c r="AK8" s="14">
        <v>0</v>
      </c>
      <c r="AL8" s="14">
        <v>0</v>
      </c>
      <c r="AM8" s="14">
        <v>0</v>
      </c>
      <c r="AN8" s="14">
        <f t="shared" si="12"/>
        <v>4861</v>
      </c>
      <c r="AO8" s="14">
        <v>3682</v>
      </c>
      <c r="AP8" s="14">
        <v>573</v>
      </c>
      <c r="AQ8" s="14">
        <v>604</v>
      </c>
      <c r="AR8" s="14">
        <v>1</v>
      </c>
      <c r="AS8" s="14">
        <v>0</v>
      </c>
      <c r="AT8" s="14">
        <v>1</v>
      </c>
    </row>
    <row r="9" spans="1:46" s="51" customFormat="1" ht="24" customHeight="1">
      <c r="A9" s="50" t="s">
        <v>50</v>
      </c>
      <c r="B9" s="14">
        <f t="shared" si="6"/>
        <v>4</v>
      </c>
      <c r="C9" s="14">
        <f t="shared" si="7"/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 t="shared" si="8"/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50" t="s">
        <v>50</v>
      </c>
      <c r="R9" s="14">
        <f t="shared" si="9"/>
        <v>4</v>
      </c>
      <c r="S9" s="14">
        <v>0</v>
      </c>
      <c r="T9" s="14">
        <v>4</v>
      </c>
      <c r="U9" s="14">
        <v>0</v>
      </c>
      <c r="V9" s="14">
        <v>0</v>
      </c>
      <c r="W9" s="14">
        <v>0</v>
      </c>
      <c r="X9" s="14">
        <v>0</v>
      </c>
      <c r="Y9" s="14">
        <f t="shared" si="10"/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50" t="s">
        <v>50</v>
      </c>
      <c r="AG9" s="14">
        <f t="shared" si="11"/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f t="shared" si="12"/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</row>
    <row r="10" spans="1:46" s="51" customFormat="1" ht="24" customHeight="1">
      <c r="A10" s="50" t="s">
        <v>51</v>
      </c>
      <c r="B10" s="14">
        <f t="shared" si="6"/>
        <v>7381</v>
      </c>
      <c r="C10" s="14">
        <f t="shared" si="7"/>
        <v>8</v>
      </c>
      <c r="D10" s="14">
        <v>8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 t="shared" si="8"/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50" t="s">
        <v>51</v>
      </c>
      <c r="R10" s="14">
        <f t="shared" si="9"/>
        <v>644</v>
      </c>
      <c r="S10" s="14">
        <v>439</v>
      </c>
      <c r="T10" s="14">
        <v>42</v>
      </c>
      <c r="U10" s="14">
        <v>19</v>
      </c>
      <c r="V10" s="14">
        <v>12</v>
      </c>
      <c r="W10" s="14">
        <v>59</v>
      </c>
      <c r="X10" s="14">
        <v>73</v>
      </c>
      <c r="Y10" s="14">
        <f t="shared" si="10"/>
        <v>41</v>
      </c>
      <c r="Z10" s="14">
        <v>25</v>
      </c>
      <c r="AA10" s="14">
        <v>4</v>
      </c>
      <c r="AB10" s="14">
        <v>0</v>
      </c>
      <c r="AC10" s="14">
        <v>12</v>
      </c>
      <c r="AD10" s="14">
        <v>0</v>
      </c>
      <c r="AE10" s="14">
        <v>0</v>
      </c>
      <c r="AF10" s="50" t="s">
        <v>51</v>
      </c>
      <c r="AG10" s="14">
        <f t="shared" si="11"/>
        <v>25</v>
      </c>
      <c r="AH10" s="14">
        <v>16</v>
      </c>
      <c r="AI10" s="14">
        <v>0</v>
      </c>
      <c r="AJ10" s="14">
        <v>8</v>
      </c>
      <c r="AK10" s="14">
        <v>1</v>
      </c>
      <c r="AL10" s="14">
        <v>0</v>
      </c>
      <c r="AM10" s="14">
        <v>0</v>
      </c>
      <c r="AN10" s="14">
        <f t="shared" si="12"/>
        <v>6663</v>
      </c>
      <c r="AO10" s="14">
        <v>5457</v>
      </c>
      <c r="AP10" s="14">
        <v>236</v>
      </c>
      <c r="AQ10" s="14">
        <v>213</v>
      </c>
      <c r="AR10" s="14">
        <v>241</v>
      </c>
      <c r="AS10" s="14">
        <v>277</v>
      </c>
      <c r="AT10" s="14">
        <v>239</v>
      </c>
    </row>
    <row r="11" spans="1:46" s="51" customFormat="1" ht="24" customHeight="1">
      <c r="A11" s="50" t="s">
        <v>207</v>
      </c>
      <c r="B11" s="14">
        <f t="shared" si="6"/>
        <v>11</v>
      </c>
      <c r="C11" s="14">
        <f t="shared" si="7"/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 t="shared" si="8"/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50" t="s">
        <v>207</v>
      </c>
      <c r="R11" s="14">
        <f t="shared" si="9"/>
        <v>10</v>
      </c>
      <c r="S11" s="14">
        <v>0</v>
      </c>
      <c r="T11" s="14">
        <v>10</v>
      </c>
      <c r="U11" s="14">
        <v>0</v>
      </c>
      <c r="V11" s="14">
        <v>0</v>
      </c>
      <c r="W11" s="14">
        <v>0</v>
      </c>
      <c r="X11" s="14">
        <v>0</v>
      </c>
      <c r="Y11" s="14">
        <f t="shared" si="10"/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50" t="s">
        <v>207</v>
      </c>
      <c r="AG11" s="14">
        <f t="shared" si="11"/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f t="shared" si="12"/>
        <v>1</v>
      </c>
      <c r="AO11" s="14">
        <v>0</v>
      </c>
      <c r="AP11" s="14">
        <v>1</v>
      </c>
      <c r="AQ11" s="14">
        <v>0</v>
      </c>
      <c r="AR11" s="14">
        <v>0</v>
      </c>
      <c r="AS11" s="14">
        <v>0</v>
      </c>
      <c r="AT11" s="14">
        <v>0</v>
      </c>
    </row>
    <row r="12" spans="1:46" s="51" customFormat="1" ht="24" customHeight="1">
      <c r="A12" s="50" t="s">
        <v>208</v>
      </c>
      <c r="B12" s="14">
        <f t="shared" si="6"/>
        <v>555</v>
      </c>
      <c r="C12" s="14">
        <f t="shared" si="7"/>
        <v>3</v>
      </c>
      <c r="D12" s="14">
        <v>2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f t="shared" si="8"/>
        <v>34</v>
      </c>
      <c r="K12" s="14">
        <v>16</v>
      </c>
      <c r="L12" s="14">
        <v>18</v>
      </c>
      <c r="M12" s="14">
        <v>0</v>
      </c>
      <c r="N12" s="14">
        <v>0</v>
      </c>
      <c r="O12" s="14">
        <v>0</v>
      </c>
      <c r="P12" s="14">
        <v>0</v>
      </c>
      <c r="Q12" s="50" t="s">
        <v>208</v>
      </c>
      <c r="R12" s="14">
        <f t="shared" si="9"/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f t="shared" si="10"/>
        <v>12</v>
      </c>
      <c r="Z12" s="14">
        <v>8</v>
      </c>
      <c r="AA12" s="14">
        <v>2</v>
      </c>
      <c r="AB12" s="14">
        <v>2</v>
      </c>
      <c r="AC12" s="14">
        <v>0</v>
      </c>
      <c r="AD12" s="14">
        <v>0</v>
      </c>
      <c r="AE12" s="14">
        <v>0</v>
      </c>
      <c r="AF12" s="50" t="s">
        <v>208</v>
      </c>
      <c r="AG12" s="14">
        <f t="shared" si="11"/>
        <v>28</v>
      </c>
      <c r="AH12" s="14">
        <v>15</v>
      </c>
      <c r="AI12" s="14">
        <v>9</v>
      </c>
      <c r="AJ12" s="14">
        <v>4</v>
      </c>
      <c r="AK12" s="14">
        <v>0</v>
      </c>
      <c r="AL12" s="14">
        <v>0</v>
      </c>
      <c r="AM12" s="14">
        <v>0</v>
      </c>
      <c r="AN12" s="14">
        <f t="shared" si="12"/>
        <v>478</v>
      </c>
      <c r="AO12" s="14">
        <v>170</v>
      </c>
      <c r="AP12" s="14">
        <v>242</v>
      </c>
      <c r="AQ12" s="14">
        <v>65</v>
      </c>
      <c r="AR12" s="14">
        <v>0</v>
      </c>
      <c r="AS12" s="14">
        <v>1</v>
      </c>
      <c r="AT12" s="14">
        <v>0</v>
      </c>
    </row>
    <row r="13" spans="1:47" s="51" customFormat="1" ht="48" customHeight="1">
      <c r="A13" s="50" t="s">
        <v>175</v>
      </c>
      <c r="B13" s="14">
        <f>SUM(B15:B20)</f>
        <v>2266</v>
      </c>
      <c r="C13" s="14">
        <f aca="true" t="shared" si="13" ref="C13:AT13">SUM(C15:C20)</f>
        <v>5</v>
      </c>
      <c r="D13" s="14">
        <f t="shared" si="13"/>
        <v>5</v>
      </c>
      <c r="E13" s="14">
        <f t="shared" si="13"/>
        <v>0</v>
      </c>
      <c r="F13" s="14">
        <f t="shared" si="13"/>
        <v>0</v>
      </c>
      <c r="G13" s="14">
        <f t="shared" si="13"/>
        <v>0</v>
      </c>
      <c r="H13" s="14">
        <f t="shared" si="13"/>
        <v>0</v>
      </c>
      <c r="I13" s="14">
        <f t="shared" si="13"/>
        <v>0</v>
      </c>
      <c r="J13" s="14">
        <f>SUM(J15:J20)</f>
        <v>348</v>
      </c>
      <c r="K13" s="14">
        <f t="shared" si="13"/>
        <v>239</v>
      </c>
      <c r="L13" s="14">
        <f t="shared" si="13"/>
        <v>102</v>
      </c>
      <c r="M13" s="14">
        <f t="shared" si="13"/>
        <v>7</v>
      </c>
      <c r="N13" s="14">
        <f t="shared" si="13"/>
        <v>0</v>
      </c>
      <c r="O13" s="14">
        <f t="shared" si="13"/>
        <v>0</v>
      </c>
      <c r="P13" s="14">
        <f t="shared" si="13"/>
        <v>0</v>
      </c>
      <c r="Q13" s="50" t="s">
        <v>175</v>
      </c>
      <c r="R13" s="14">
        <f>SUM(R15:R20)</f>
        <v>952</v>
      </c>
      <c r="S13" s="14">
        <f t="shared" si="13"/>
        <v>767</v>
      </c>
      <c r="T13" s="14">
        <f t="shared" si="13"/>
        <v>85</v>
      </c>
      <c r="U13" s="14">
        <f t="shared" si="13"/>
        <v>19</v>
      </c>
      <c r="V13" s="14">
        <f t="shared" si="13"/>
        <v>0</v>
      </c>
      <c r="W13" s="14">
        <f t="shared" si="13"/>
        <v>70</v>
      </c>
      <c r="X13" s="14">
        <f t="shared" si="13"/>
        <v>11</v>
      </c>
      <c r="Y13" s="14">
        <f>SUM(Y15:Y20)</f>
        <v>23</v>
      </c>
      <c r="Z13" s="14">
        <f t="shared" si="13"/>
        <v>21</v>
      </c>
      <c r="AA13" s="14">
        <f t="shared" si="13"/>
        <v>0</v>
      </c>
      <c r="AB13" s="14">
        <f t="shared" si="13"/>
        <v>2</v>
      </c>
      <c r="AC13" s="14">
        <f t="shared" si="13"/>
        <v>0</v>
      </c>
      <c r="AD13" s="14">
        <f t="shared" si="13"/>
        <v>0</v>
      </c>
      <c r="AE13" s="14">
        <f t="shared" si="13"/>
        <v>0</v>
      </c>
      <c r="AF13" s="50" t="s">
        <v>175</v>
      </c>
      <c r="AG13" s="14">
        <f>SUM(AG15:AG20)</f>
        <v>14</v>
      </c>
      <c r="AH13" s="14">
        <f t="shared" si="13"/>
        <v>10</v>
      </c>
      <c r="AI13" s="14">
        <f t="shared" si="13"/>
        <v>2</v>
      </c>
      <c r="AJ13" s="14">
        <f t="shared" si="13"/>
        <v>2</v>
      </c>
      <c r="AK13" s="14">
        <f t="shared" si="13"/>
        <v>0</v>
      </c>
      <c r="AL13" s="14">
        <f t="shared" si="13"/>
        <v>0</v>
      </c>
      <c r="AM13" s="14">
        <f t="shared" si="13"/>
        <v>0</v>
      </c>
      <c r="AN13" s="14">
        <f>SUM(AN15:AN20)</f>
        <v>924</v>
      </c>
      <c r="AO13" s="14">
        <f t="shared" si="13"/>
        <v>746</v>
      </c>
      <c r="AP13" s="14">
        <f t="shared" si="13"/>
        <v>85</v>
      </c>
      <c r="AQ13" s="14">
        <f t="shared" si="13"/>
        <v>81</v>
      </c>
      <c r="AR13" s="14">
        <f t="shared" si="13"/>
        <v>2</v>
      </c>
      <c r="AS13" s="14">
        <f t="shared" si="13"/>
        <v>3</v>
      </c>
      <c r="AT13" s="14">
        <f t="shared" si="13"/>
        <v>7</v>
      </c>
      <c r="AU13" s="52"/>
    </row>
    <row r="14" spans="1:46" s="51" customFormat="1" ht="36" customHeight="1">
      <c r="A14" s="50" t="s">
        <v>176</v>
      </c>
      <c r="B14" s="17">
        <f aca="true" t="shared" si="14" ref="B14:R14">IF(B6=0,0,B13/B6*100)</f>
        <v>9.81674825629251</v>
      </c>
      <c r="C14" s="17">
        <f t="shared" si="14"/>
        <v>17.857142857142858</v>
      </c>
      <c r="D14" s="17">
        <f t="shared" si="14"/>
        <v>21.73913043478261</v>
      </c>
      <c r="E14" s="17">
        <f t="shared" si="14"/>
        <v>0</v>
      </c>
      <c r="F14" s="17">
        <f t="shared" si="14"/>
        <v>0</v>
      </c>
      <c r="G14" s="17">
        <f t="shared" si="14"/>
        <v>0</v>
      </c>
      <c r="H14" s="17">
        <f t="shared" si="14"/>
        <v>0</v>
      </c>
      <c r="I14" s="17">
        <f t="shared" si="14"/>
        <v>0</v>
      </c>
      <c r="J14" s="17">
        <f t="shared" si="14"/>
        <v>38.666666666666664</v>
      </c>
      <c r="K14" s="17">
        <f t="shared" si="14"/>
        <v>32.47282608695652</v>
      </c>
      <c r="L14" s="17">
        <f t="shared" si="14"/>
        <v>93.57798165137615</v>
      </c>
      <c r="M14" s="17">
        <f t="shared" si="14"/>
        <v>12.727272727272727</v>
      </c>
      <c r="N14" s="17">
        <f t="shared" si="14"/>
        <v>0</v>
      </c>
      <c r="O14" s="17">
        <f t="shared" si="14"/>
        <v>0</v>
      </c>
      <c r="P14" s="17">
        <f t="shared" si="14"/>
        <v>0</v>
      </c>
      <c r="Q14" s="50" t="s">
        <v>176</v>
      </c>
      <c r="R14" s="17">
        <f t="shared" si="14"/>
        <v>39.53488372093023</v>
      </c>
      <c r="S14" s="17">
        <f aca="true" t="shared" si="15" ref="S14:AE14">IF(S6=0,0,S13/S6*100)</f>
        <v>40.136054421768705</v>
      </c>
      <c r="T14" s="17">
        <f t="shared" si="15"/>
        <v>82.52427184466019</v>
      </c>
      <c r="U14" s="17">
        <f t="shared" si="15"/>
        <v>13.47517730496454</v>
      </c>
      <c r="V14" s="17">
        <f t="shared" si="15"/>
        <v>0</v>
      </c>
      <c r="W14" s="17">
        <f t="shared" si="15"/>
        <v>77.77777777777779</v>
      </c>
      <c r="X14" s="17">
        <f t="shared" si="15"/>
        <v>9.090909090909092</v>
      </c>
      <c r="Y14" s="17">
        <f t="shared" si="15"/>
        <v>9.663865546218489</v>
      </c>
      <c r="Z14" s="17">
        <f t="shared" si="15"/>
        <v>11.29032258064516</v>
      </c>
      <c r="AA14" s="17">
        <f t="shared" si="15"/>
        <v>0</v>
      </c>
      <c r="AB14" s="17">
        <f t="shared" si="15"/>
        <v>9.523809523809524</v>
      </c>
      <c r="AC14" s="17">
        <f t="shared" si="15"/>
        <v>0</v>
      </c>
      <c r="AD14" s="17">
        <f t="shared" si="15"/>
        <v>0</v>
      </c>
      <c r="AE14" s="17">
        <f t="shared" si="15"/>
        <v>0</v>
      </c>
      <c r="AF14" s="50" t="s">
        <v>176</v>
      </c>
      <c r="AG14" s="17">
        <f>IF(AG6=0,0,AG13/AG6*100)</f>
        <v>8.9171974522293</v>
      </c>
      <c r="AH14" s="17">
        <f aca="true" t="shared" si="16" ref="AH14:AT14">IF(AH6=0,0,AH13/AH6*100)</f>
        <v>8.849557522123893</v>
      </c>
      <c r="AI14" s="17">
        <f t="shared" si="16"/>
        <v>9.523809523809524</v>
      </c>
      <c r="AJ14" s="17">
        <f t="shared" si="16"/>
        <v>9.090909090909092</v>
      </c>
      <c r="AK14" s="17">
        <f t="shared" si="16"/>
        <v>0</v>
      </c>
      <c r="AL14" s="17">
        <f t="shared" si="16"/>
        <v>0</v>
      </c>
      <c r="AM14" s="17">
        <f t="shared" si="16"/>
        <v>0</v>
      </c>
      <c r="AN14" s="17">
        <f t="shared" si="16"/>
        <v>4.774700289375775</v>
      </c>
      <c r="AO14" s="17">
        <f t="shared" si="16"/>
        <v>4.9866310160427805</v>
      </c>
      <c r="AP14" s="17">
        <f t="shared" si="16"/>
        <v>7.197290431837426</v>
      </c>
      <c r="AQ14" s="17">
        <f t="shared" si="16"/>
        <v>3.3609958506224067</v>
      </c>
      <c r="AR14" s="17">
        <f t="shared" si="16"/>
        <v>0.8064516129032258</v>
      </c>
      <c r="AS14" s="17">
        <f t="shared" si="16"/>
        <v>1</v>
      </c>
      <c r="AT14" s="17">
        <f t="shared" si="16"/>
        <v>2.766798418972332</v>
      </c>
    </row>
    <row r="15" spans="1:46" s="51" customFormat="1" ht="36" customHeight="1">
      <c r="A15" s="50" t="s">
        <v>45</v>
      </c>
      <c r="B15" s="14">
        <f aca="true" t="shared" si="17" ref="B15:B20">SUM(C15+J15+R15+Y15+AG15+AN15)</f>
        <v>987</v>
      </c>
      <c r="C15" s="14">
        <f aca="true" t="shared" si="18" ref="C15:C20">SUM(D15:I15)</f>
        <v>2</v>
      </c>
      <c r="D15" s="14">
        <v>2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aca="true" t="shared" si="19" ref="J15:J20">SUM(K15:P15)</f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50" t="s">
        <v>45</v>
      </c>
      <c r="R15" s="14">
        <f aca="true" t="shared" si="20" ref="R15:R20">SUM(S15:X15)</f>
        <v>661</v>
      </c>
      <c r="S15" s="14">
        <v>572</v>
      </c>
      <c r="T15" s="14">
        <v>43</v>
      </c>
      <c r="U15" s="14">
        <v>17</v>
      </c>
      <c r="V15" s="14">
        <v>0</v>
      </c>
      <c r="W15" s="14">
        <v>24</v>
      </c>
      <c r="X15" s="14">
        <v>5</v>
      </c>
      <c r="Y15" s="14">
        <f aca="true" t="shared" si="21" ref="Y15:Y20">SUM(Z15:AE15)</f>
        <v>8</v>
      </c>
      <c r="Z15" s="14">
        <v>7</v>
      </c>
      <c r="AA15" s="14">
        <v>0</v>
      </c>
      <c r="AB15" s="14">
        <v>1</v>
      </c>
      <c r="AC15" s="14">
        <v>0</v>
      </c>
      <c r="AD15" s="14">
        <v>0</v>
      </c>
      <c r="AE15" s="14">
        <v>0</v>
      </c>
      <c r="AF15" s="50" t="s">
        <v>45</v>
      </c>
      <c r="AG15" s="14">
        <f aca="true" t="shared" si="22" ref="AG15:AG20">SUM(AH15:AM15)</f>
        <v>9</v>
      </c>
      <c r="AH15" s="14">
        <v>9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f aca="true" t="shared" si="23" ref="AN15:AN20">SUM(AO15:AT15)</f>
        <v>307</v>
      </c>
      <c r="AO15" s="14">
        <v>257</v>
      </c>
      <c r="AP15" s="14">
        <v>4</v>
      </c>
      <c r="AQ15" s="14">
        <v>42</v>
      </c>
      <c r="AR15" s="14">
        <v>0</v>
      </c>
      <c r="AS15" s="14">
        <v>1</v>
      </c>
      <c r="AT15" s="14">
        <v>3</v>
      </c>
    </row>
    <row r="16" spans="1:46" s="51" customFormat="1" ht="24" customHeight="1">
      <c r="A16" s="50" t="s">
        <v>49</v>
      </c>
      <c r="B16" s="14">
        <f t="shared" si="17"/>
        <v>722</v>
      </c>
      <c r="C16" s="14">
        <f t="shared" si="18"/>
        <v>1</v>
      </c>
      <c r="D16" s="14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 t="shared" si="19"/>
        <v>334</v>
      </c>
      <c r="K16" s="14">
        <v>238</v>
      </c>
      <c r="L16" s="14">
        <v>89</v>
      </c>
      <c r="M16" s="14">
        <v>7</v>
      </c>
      <c r="N16" s="14">
        <v>0</v>
      </c>
      <c r="O16" s="14">
        <v>0</v>
      </c>
      <c r="P16" s="14">
        <v>0</v>
      </c>
      <c r="Q16" s="50" t="s">
        <v>49</v>
      </c>
      <c r="R16" s="14">
        <f t="shared" si="20"/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f t="shared" si="21"/>
        <v>11</v>
      </c>
      <c r="Z16" s="14">
        <v>10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50" t="s">
        <v>49</v>
      </c>
      <c r="AG16" s="14">
        <f t="shared" si="22"/>
        <v>3</v>
      </c>
      <c r="AH16" s="14">
        <v>1</v>
      </c>
      <c r="AI16" s="14">
        <v>0</v>
      </c>
      <c r="AJ16" s="14">
        <v>2</v>
      </c>
      <c r="AK16" s="14">
        <v>0</v>
      </c>
      <c r="AL16" s="14">
        <v>0</v>
      </c>
      <c r="AM16" s="14">
        <v>0</v>
      </c>
      <c r="AN16" s="14">
        <f t="shared" si="23"/>
        <v>373</v>
      </c>
      <c r="AO16" s="14">
        <v>277</v>
      </c>
      <c r="AP16" s="14">
        <v>70</v>
      </c>
      <c r="AQ16" s="14">
        <v>26</v>
      </c>
      <c r="AR16" s="14">
        <v>0</v>
      </c>
      <c r="AS16" s="14">
        <v>0</v>
      </c>
      <c r="AT16" s="14">
        <v>0</v>
      </c>
    </row>
    <row r="17" spans="1:46" s="51" customFormat="1" ht="24" customHeight="1">
      <c r="A17" s="50" t="s">
        <v>50</v>
      </c>
      <c r="B17" s="14">
        <f t="shared" si="17"/>
        <v>3</v>
      </c>
      <c r="C17" s="14">
        <f t="shared" si="18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 t="shared" si="19"/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50" t="s">
        <v>50</v>
      </c>
      <c r="R17" s="14">
        <f t="shared" si="20"/>
        <v>3</v>
      </c>
      <c r="S17" s="14">
        <v>0</v>
      </c>
      <c r="T17" s="14">
        <v>3</v>
      </c>
      <c r="U17" s="14">
        <v>0</v>
      </c>
      <c r="V17" s="14">
        <v>0</v>
      </c>
      <c r="W17" s="14">
        <v>0</v>
      </c>
      <c r="X17" s="14">
        <v>0</v>
      </c>
      <c r="Y17" s="14">
        <f t="shared" si="21"/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50" t="s">
        <v>50</v>
      </c>
      <c r="AG17" s="14">
        <f t="shared" si="22"/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f t="shared" si="23"/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</row>
    <row r="18" spans="1:46" s="51" customFormat="1" ht="24" customHeight="1">
      <c r="A18" s="50" t="s">
        <v>51</v>
      </c>
      <c r="B18" s="14">
        <f t="shared" si="17"/>
        <v>518</v>
      </c>
      <c r="C18" s="14">
        <f t="shared" si="18"/>
        <v>2</v>
      </c>
      <c r="D18" s="14">
        <v>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 t="shared" si="19"/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50" t="s">
        <v>51</v>
      </c>
      <c r="R18" s="14">
        <f t="shared" si="20"/>
        <v>280</v>
      </c>
      <c r="S18" s="14">
        <v>195</v>
      </c>
      <c r="T18" s="14">
        <v>31</v>
      </c>
      <c r="U18" s="14">
        <v>2</v>
      </c>
      <c r="V18" s="14">
        <v>0</v>
      </c>
      <c r="W18" s="14">
        <v>46</v>
      </c>
      <c r="X18" s="14">
        <v>6</v>
      </c>
      <c r="Y18" s="14">
        <f t="shared" si="21"/>
        <v>2</v>
      </c>
      <c r="Z18" s="14">
        <v>2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50" t="s">
        <v>51</v>
      </c>
      <c r="AG18" s="14">
        <f t="shared" si="22"/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f t="shared" si="23"/>
        <v>234</v>
      </c>
      <c r="AO18" s="14">
        <v>207</v>
      </c>
      <c r="AP18" s="14">
        <v>6</v>
      </c>
      <c r="AQ18" s="14">
        <v>13</v>
      </c>
      <c r="AR18" s="14">
        <v>2</v>
      </c>
      <c r="AS18" s="14">
        <v>2</v>
      </c>
      <c r="AT18" s="14">
        <v>4</v>
      </c>
    </row>
    <row r="19" spans="1:46" s="51" customFormat="1" ht="24" customHeight="1">
      <c r="A19" s="50" t="s">
        <v>207</v>
      </c>
      <c r="B19" s="14">
        <f t="shared" si="17"/>
        <v>8</v>
      </c>
      <c r="C19" s="14">
        <f t="shared" si="18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f t="shared" si="19"/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50" t="s">
        <v>207</v>
      </c>
      <c r="R19" s="14">
        <f t="shared" si="20"/>
        <v>8</v>
      </c>
      <c r="S19" s="14">
        <v>0</v>
      </c>
      <c r="T19" s="14">
        <v>8</v>
      </c>
      <c r="U19" s="14">
        <v>0</v>
      </c>
      <c r="V19" s="14">
        <v>0</v>
      </c>
      <c r="W19" s="14">
        <v>0</v>
      </c>
      <c r="X19" s="14">
        <v>0</v>
      </c>
      <c r="Y19" s="14">
        <f t="shared" si="21"/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50" t="s">
        <v>207</v>
      </c>
      <c r="AG19" s="14">
        <f t="shared" si="22"/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f t="shared" si="23"/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</row>
    <row r="20" spans="1:46" s="51" customFormat="1" ht="24" customHeight="1" thickBot="1">
      <c r="A20" s="50" t="s">
        <v>208</v>
      </c>
      <c r="B20" s="14">
        <f t="shared" si="17"/>
        <v>28</v>
      </c>
      <c r="C20" s="14">
        <f t="shared" si="18"/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 t="shared" si="19"/>
        <v>14</v>
      </c>
      <c r="K20" s="14">
        <v>1</v>
      </c>
      <c r="L20" s="14">
        <v>13</v>
      </c>
      <c r="M20" s="14">
        <v>0</v>
      </c>
      <c r="N20" s="14">
        <v>0</v>
      </c>
      <c r="O20" s="14">
        <v>0</v>
      </c>
      <c r="P20" s="14">
        <v>0</v>
      </c>
      <c r="Q20" s="50" t="s">
        <v>208</v>
      </c>
      <c r="R20" s="14">
        <f t="shared" si="20"/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f t="shared" si="21"/>
        <v>2</v>
      </c>
      <c r="Z20" s="14">
        <v>2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50" t="s">
        <v>208</v>
      </c>
      <c r="AG20" s="14">
        <f t="shared" si="22"/>
        <v>2</v>
      </c>
      <c r="AH20" s="14">
        <v>0</v>
      </c>
      <c r="AI20" s="14">
        <v>2</v>
      </c>
      <c r="AJ20" s="14">
        <v>0</v>
      </c>
      <c r="AK20" s="14">
        <v>0</v>
      </c>
      <c r="AL20" s="14">
        <v>0</v>
      </c>
      <c r="AM20" s="14">
        <v>0</v>
      </c>
      <c r="AN20" s="14">
        <f t="shared" si="23"/>
        <v>10</v>
      </c>
      <c r="AO20" s="14">
        <v>5</v>
      </c>
      <c r="AP20" s="14">
        <v>5</v>
      </c>
      <c r="AQ20" s="14">
        <v>0</v>
      </c>
      <c r="AR20" s="14">
        <v>0</v>
      </c>
      <c r="AS20" s="14">
        <v>0</v>
      </c>
      <c r="AT20" s="14">
        <v>0</v>
      </c>
    </row>
    <row r="21" spans="1:46" s="51" customFormat="1" ht="12" customHeight="1">
      <c r="A21" s="85" t="s">
        <v>209</v>
      </c>
      <c r="B21" s="85"/>
      <c r="C21" s="85"/>
      <c r="D21" s="85"/>
      <c r="E21" s="85"/>
      <c r="F21" s="85"/>
      <c r="G21" s="85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</row>
    <row r="22" s="51" customFormat="1" ht="91.5" customHeight="1">
      <c r="A22" s="54"/>
    </row>
    <row r="23" spans="1:46" s="51" customFormat="1" ht="11.25" customHeight="1">
      <c r="A23" s="77" t="s">
        <v>178</v>
      </c>
      <c r="B23" s="77"/>
      <c r="C23" s="77"/>
      <c r="D23" s="77"/>
      <c r="E23" s="77"/>
      <c r="F23" s="77"/>
      <c r="G23" s="77"/>
      <c r="H23" s="77" t="s">
        <v>210</v>
      </c>
      <c r="I23" s="77"/>
      <c r="J23" s="77"/>
      <c r="K23" s="77"/>
      <c r="L23" s="77"/>
      <c r="M23" s="77"/>
      <c r="N23" s="77"/>
      <c r="O23" s="77"/>
      <c r="P23" s="77"/>
      <c r="Q23" s="77" t="s">
        <v>211</v>
      </c>
      <c r="R23" s="77"/>
      <c r="S23" s="77"/>
      <c r="T23" s="77"/>
      <c r="U23" s="77"/>
      <c r="V23" s="77"/>
      <c r="W23" s="77"/>
      <c r="X23" s="77"/>
      <c r="Y23" s="82" t="s">
        <v>212</v>
      </c>
      <c r="Z23" s="82"/>
      <c r="AA23" s="82"/>
      <c r="AB23" s="82"/>
      <c r="AC23" s="82"/>
      <c r="AD23" s="82"/>
      <c r="AE23" s="82"/>
      <c r="AF23" s="77" t="s">
        <v>213</v>
      </c>
      <c r="AG23" s="77"/>
      <c r="AH23" s="77"/>
      <c r="AI23" s="77"/>
      <c r="AJ23" s="77"/>
      <c r="AK23" s="77"/>
      <c r="AL23" s="77"/>
      <c r="AM23" s="77"/>
      <c r="AN23" s="77" t="s">
        <v>214</v>
      </c>
      <c r="AO23" s="77"/>
      <c r="AP23" s="77"/>
      <c r="AQ23" s="77"/>
      <c r="AR23" s="77"/>
      <c r="AS23" s="77"/>
      <c r="AT23" s="77"/>
    </row>
  </sheetData>
  <mergeCells count="24">
    <mergeCell ref="AN1:AT1"/>
    <mergeCell ref="AF1:AM1"/>
    <mergeCell ref="Y1:AE1"/>
    <mergeCell ref="R1:X1"/>
    <mergeCell ref="J3:P3"/>
    <mergeCell ref="A2:G2"/>
    <mergeCell ref="H1:P1"/>
    <mergeCell ref="A1:G1"/>
    <mergeCell ref="AG3:AM3"/>
    <mergeCell ref="AN3:AT3"/>
    <mergeCell ref="A21:G21"/>
    <mergeCell ref="Q3:Q4"/>
    <mergeCell ref="R3:X3"/>
    <mergeCell ref="Y3:AE3"/>
    <mergeCell ref="AF3:AF4"/>
    <mergeCell ref="A3:A4"/>
    <mergeCell ref="B3:B4"/>
    <mergeCell ref="C3:G3"/>
    <mergeCell ref="AF23:AM23"/>
    <mergeCell ref="AN23:AT23"/>
    <mergeCell ref="A23:G23"/>
    <mergeCell ref="H23:P23"/>
    <mergeCell ref="Q23:X23"/>
    <mergeCell ref="Y23:AE23"/>
  </mergeCells>
  <dataValidations count="1">
    <dataValidation type="whole" allowBlank="1" showInputMessage="1" showErrorMessage="1" errorTitle="嘿嘿！你粉混喔" error="數字必須素整數而且不得小於 0 也應該不會大於 50000000 吧" sqref="Z15:AE20 AH15:AM20 AH7:AM12 AO15:AT20 D15:I20 Z7:AE12 D7:I12 S7:X12 K7:P12 K15:P20 S15:X20 AO7:AT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23" customWidth="1"/>
    <col min="2" max="2" width="10.25390625" style="24" customWidth="1"/>
    <col min="3" max="3" width="9.875" style="24" customWidth="1"/>
    <col min="4" max="5" width="9.50390625" style="24" customWidth="1"/>
    <col min="6" max="6" width="9.375" style="24" customWidth="1"/>
    <col min="7" max="7" width="9.75390625" style="24" customWidth="1"/>
    <col min="8" max="8" width="11.625" style="24" customWidth="1"/>
    <col min="9" max="9" width="11.25390625" style="24" customWidth="1"/>
    <col min="10" max="10" width="11.50390625" style="24" customWidth="1"/>
    <col min="11" max="11" width="11.625" style="24" customWidth="1"/>
    <col min="12" max="12" width="11.875" style="24" customWidth="1"/>
    <col min="13" max="13" width="11.375" style="24" customWidth="1"/>
    <col min="14" max="14" width="11.50390625" style="24" customWidth="1"/>
    <col min="15" max="15" width="22.625" style="24" customWidth="1"/>
    <col min="16" max="16" width="8.625" style="24" customWidth="1"/>
    <col min="17" max="17" width="8.50390625" style="24" customWidth="1"/>
    <col min="18" max="22" width="8.25390625" style="24" customWidth="1"/>
    <col min="23" max="27" width="8.00390625" style="24" customWidth="1"/>
    <col min="28" max="28" width="8.625" style="24" customWidth="1"/>
    <col min="29" max="29" width="8.375" style="24" customWidth="1"/>
    <col min="30" max="30" width="8.50390625" style="24" customWidth="1"/>
    <col min="31" max="32" width="8.00390625" style="24" customWidth="1"/>
    <col min="33" max="16384" width="9.00390625" style="24" customWidth="1"/>
  </cols>
  <sheetData>
    <row r="1" spans="1:32" s="2" customFormat="1" ht="48" customHeight="1">
      <c r="A1" s="92" t="s">
        <v>58</v>
      </c>
      <c r="B1" s="92"/>
      <c r="C1" s="92"/>
      <c r="D1" s="92"/>
      <c r="E1" s="92"/>
      <c r="F1" s="92"/>
      <c r="G1" s="92"/>
      <c r="H1" s="91" t="s">
        <v>0</v>
      </c>
      <c r="I1" s="91"/>
      <c r="J1" s="91"/>
      <c r="K1" s="91"/>
      <c r="L1" s="91"/>
      <c r="M1" s="91"/>
      <c r="N1" s="91"/>
      <c r="O1" s="92" t="s">
        <v>61</v>
      </c>
      <c r="P1" s="92"/>
      <c r="Q1" s="92"/>
      <c r="R1" s="92"/>
      <c r="S1" s="92"/>
      <c r="T1" s="92"/>
      <c r="U1" s="92"/>
      <c r="V1" s="92"/>
      <c r="W1" s="91" t="s">
        <v>1</v>
      </c>
      <c r="X1" s="91"/>
      <c r="Y1" s="91"/>
      <c r="Z1" s="91"/>
      <c r="AA1" s="91"/>
      <c r="AB1" s="91"/>
      <c r="AC1" s="91"/>
      <c r="AD1" s="91"/>
      <c r="AE1" s="91"/>
      <c r="AF1" s="91"/>
    </row>
    <row r="2" spans="1:32" s="4" customFormat="1" ht="12.75" customHeight="1" thickBot="1">
      <c r="A2" s="97" t="s">
        <v>2</v>
      </c>
      <c r="B2" s="97"/>
      <c r="C2" s="97"/>
      <c r="D2" s="97"/>
      <c r="E2" s="97"/>
      <c r="F2" s="97"/>
      <c r="G2" s="97"/>
      <c r="H2" s="65" t="s">
        <v>346</v>
      </c>
      <c r="I2" s="65"/>
      <c r="J2" s="65"/>
      <c r="K2" s="65"/>
      <c r="L2" s="65"/>
      <c r="M2" s="65"/>
      <c r="N2" s="3" t="s">
        <v>60</v>
      </c>
      <c r="O2" s="66" t="s">
        <v>2</v>
      </c>
      <c r="P2" s="66"/>
      <c r="Q2" s="66"/>
      <c r="R2" s="66"/>
      <c r="S2" s="66"/>
      <c r="T2" s="66"/>
      <c r="U2" s="66"/>
      <c r="V2" s="66"/>
      <c r="W2" s="103" t="s">
        <v>346</v>
      </c>
      <c r="X2" s="103"/>
      <c r="Y2" s="103"/>
      <c r="Z2" s="103"/>
      <c r="AA2" s="103"/>
      <c r="AB2" s="103"/>
      <c r="AC2" s="103"/>
      <c r="AD2" s="103"/>
      <c r="AE2" s="25"/>
      <c r="AF2" s="3" t="s">
        <v>60</v>
      </c>
    </row>
    <row r="3" spans="1:32" s="6" customFormat="1" ht="24" customHeight="1">
      <c r="A3" s="67" t="s">
        <v>3</v>
      </c>
      <c r="B3" s="69" t="s">
        <v>4</v>
      </c>
      <c r="C3" s="71" t="s">
        <v>5</v>
      </c>
      <c r="D3" s="98"/>
      <c r="E3" s="98"/>
      <c r="F3" s="98"/>
      <c r="G3" s="98"/>
      <c r="H3" s="94" t="s">
        <v>276</v>
      </c>
      <c r="I3" s="95"/>
      <c r="J3" s="95"/>
      <c r="K3" s="95"/>
      <c r="L3" s="95"/>
      <c r="M3" s="95"/>
      <c r="N3" s="95"/>
      <c r="O3" s="67" t="s">
        <v>3</v>
      </c>
      <c r="P3" s="99" t="s">
        <v>274</v>
      </c>
      <c r="Q3" s="98"/>
      <c r="R3" s="98"/>
      <c r="S3" s="98"/>
      <c r="T3" s="98"/>
      <c r="U3" s="98"/>
      <c r="V3" s="69"/>
      <c r="W3" s="94" t="s">
        <v>277</v>
      </c>
      <c r="X3" s="95"/>
      <c r="Y3" s="95"/>
      <c r="Z3" s="95"/>
      <c r="AA3" s="96"/>
      <c r="AB3" s="101" t="s">
        <v>6</v>
      </c>
      <c r="AC3" s="101" t="s">
        <v>7</v>
      </c>
      <c r="AD3" s="106" t="s">
        <v>8</v>
      </c>
      <c r="AE3" s="106" t="s">
        <v>9</v>
      </c>
      <c r="AF3" s="104" t="s">
        <v>57</v>
      </c>
    </row>
    <row r="4" spans="1:32" s="6" customFormat="1" ht="48" customHeight="1" thickBot="1">
      <c r="A4" s="68"/>
      <c r="B4" s="70"/>
      <c r="C4" s="7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7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68"/>
      <c r="P4" s="7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31</v>
      </c>
      <c r="W4" s="7" t="s">
        <v>30</v>
      </c>
      <c r="X4" s="9" t="s">
        <v>32</v>
      </c>
      <c r="Y4" s="9" t="s">
        <v>33</v>
      </c>
      <c r="Z4" s="9" t="s">
        <v>10</v>
      </c>
      <c r="AA4" s="9" t="s">
        <v>11</v>
      </c>
      <c r="AB4" s="102"/>
      <c r="AC4" s="102"/>
      <c r="AD4" s="107"/>
      <c r="AE4" s="107"/>
      <c r="AF4" s="105"/>
    </row>
    <row r="5" spans="1:32" s="12" customFormat="1" ht="24" customHeight="1">
      <c r="A5" s="10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" t="s">
        <v>35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2" customFormat="1" ht="24" customHeight="1">
      <c r="A6" s="13" t="s">
        <v>36</v>
      </c>
      <c r="B6" s="14">
        <f aca="true" t="shared" si="0" ref="B6:AF7">SUM(B12+B15+B18+B21+B24+B27)</f>
        <v>19225</v>
      </c>
      <c r="C6" s="14">
        <f t="shared" si="0"/>
        <v>14844</v>
      </c>
      <c r="D6" s="14">
        <f t="shared" si="0"/>
        <v>2214</v>
      </c>
      <c r="E6" s="14">
        <f t="shared" si="0"/>
        <v>293</v>
      </c>
      <c r="F6" s="14">
        <f t="shared" si="0"/>
        <v>3202</v>
      </c>
      <c r="G6" s="14">
        <f t="shared" si="0"/>
        <v>626</v>
      </c>
      <c r="H6" s="14">
        <f t="shared" si="0"/>
        <v>352</v>
      </c>
      <c r="I6" s="14">
        <f t="shared" si="0"/>
        <v>1127</v>
      </c>
      <c r="J6" s="14">
        <f t="shared" si="0"/>
        <v>798</v>
      </c>
      <c r="K6" s="14">
        <f t="shared" si="0"/>
        <v>259</v>
      </c>
      <c r="L6" s="14">
        <f t="shared" si="0"/>
        <v>592</v>
      </c>
      <c r="M6" s="14">
        <f t="shared" si="0"/>
        <v>402</v>
      </c>
      <c r="N6" s="14">
        <f t="shared" si="0"/>
        <v>1109</v>
      </c>
      <c r="O6" s="13" t="s">
        <v>37</v>
      </c>
      <c r="P6" s="15">
        <f t="shared" si="0"/>
        <v>1597</v>
      </c>
      <c r="Q6" s="15">
        <f t="shared" si="0"/>
        <v>403</v>
      </c>
      <c r="R6" s="15">
        <f t="shared" si="0"/>
        <v>79</v>
      </c>
      <c r="S6" s="15">
        <f t="shared" si="0"/>
        <v>290</v>
      </c>
      <c r="T6" s="15">
        <f t="shared" si="0"/>
        <v>46</v>
      </c>
      <c r="U6" s="15">
        <f t="shared" si="0"/>
        <v>292</v>
      </c>
      <c r="V6" s="15">
        <f t="shared" si="0"/>
        <v>190</v>
      </c>
      <c r="W6" s="15">
        <f t="shared" si="0"/>
        <v>485</v>
      </c>
      <c r="X6" s="15">
        <f>SUM(X12+X15+X18+X21+X24+X27)</f>
        <v>120</v>
      </c>
      <c r="Y6" s="15">
        <f>SUM(Y12+Y15+Y18+Y21+Y24+Y27)</f>
        <v>316</v>
      </c>
      <c r="Z6" s="15">
        <f t="shared" si="0"/>
        <v>33</v>
      </c>
      <c r="AA6" s="15">
        <f t="shared" si="0"/>
        <v>19</v>
      </c>
      <c r="AB6" s="15">
        <f t="shared" si="0"/>
        <v>1172</v>
      </c>
      <c r="AC6" s="15">
        <f t="shared" si="0"/>
        <v>2408</v>
      </c>
      <c r="AD6" s="15">
        <f t="shared" si="0"/>
        <v>247</v>
      </c>
      <c r="AE6" s="15">
        <f t="shared" si="0"/>
        <v>300</v>
      </c>
      <c r="AF6" s="15">
        <f t="shared" si="0"/>
        <v>254</v>
      </c>
    </row>
    <row r="7" spans="1:34" s="12" customFormat="1" ht="12" customHeight="1">
      <c r="A7" s="16" t="s">
        <v>38</v>
      </c>
      <c r="B7" s="14">
        <f t="shared" si="0"/>
        <v>1051</v>
      </c>
      <c r="C7" s="14">
        <f t="shared" si="0"/>
        <v>862</v>
      </c>
      <c r="D7" s="14">
        <f t="shared" si="0"/>
        <v>147</v>
      </c>
      <c r="E7" s="14">
        <f t="shared" si="0"/>
        <v>35</v>
      </c>
      <c r="F7" s="14">
        <f t="shared" si="0"/>
        <v>188</v>
      </c>
      <c r="G7" s="14">
        <f t="shared" si="0"/>
        <v>14</v>
      </c>
      <c r="H7" s="14">
        <f t="shared" si="0"/>
        <v>23</v>
      </c>
      <c r="I7" s="14">
        <f t="shared" si="0"/>
        <v>50</v>
      </c>
      <c r="J7" s="14">
        <f t="shared" si="0"/>
        <v>46</v>
      </c>
      <c r="K7" s="14">
        <f t="shared" si="0"/>
        <v>18</v>
      </c>
      <c r="L7" s="14">
        <f t="shared" si="0"/>
        <v>36</v>
      </c>
      <c r="M7" s="14">
        <f t="shared" si="0"/>
        <v>17</v>
      </c>
      <c r="N7" s="14">
        <f t="shared" si="0"/>
        <v>57</v>
      </c>
      <c r="O7" s="13" t="s">
        <v>39</v>
      </c>
      <c r="P7" s="15">
        <f t="shared" si="0"/>
        <v>74</v>
      </c>
      <c r="Q7" s="15">
        <f t="shared" si="0"/>
        <v>17</v>
      </c>
      <c r="R7" s="15">
        <f t="shared" si="0"/>
        <v>6</v>
      </c>
      <c r="S7" s="15">
        <f t="shared" si="0"/>
        <v>30</v>
      </c>
      <c r="T7" s="15">
        <f t="shared" si="0"/>
        <v>4</v>
      </c>
      <c r="U7" s="15">
        <f t="shared" si="0"/>
        <v>19</v>
      </c>
      <c r="V7" s="15">
        <f t="shared" si="0"/>
        <v>10</v>
      </c>
      <c r="W7" s="15">
        <f t="shared" si="0"/>
        <v>41</v>
      </c>
      <c r="X7" s="15">
        <f>SUM(X13+X16+X19+X22+X25+X28)</f>
        <v>6</v>
      </c>
      <c r="Y7" s="15">
        <f>SUM(Y13+Y16+Y19+Y22+Y25+Y28)</f>
        <v>20</v>
      </c>
      <c r="Z7" s="15">
        <f t="shared" si="0"/>
        <v>4</v>
      </c>
      <c r="AA7" s="15">
        <f>SUM(AA13+AA16+AA19+AA22+AA25+AA28)</f>
        <v>0</v>
      </c>
      <c r="AB7" s="15">
        <f t="shared" si="0"/>
        <v>94</v>
      </c>
      <c r="AC7" s="15">
        <f t="shared" si="0"/>
        <v>83</v>
      </c>
      <c r="AD7" s="15">
        <f t="shared" si="0"/>
        <v>3</v>
      </c>
      <c r="AE7" s="15">
        <f t="shared" si="0"/>
        <v>3</v>
      </c>
      <c r="AF7" s="15">
        <f t="shared" si="0"/>
        <v>6</v>
      </c>
      <c r="AG7" s="11"/>
      <c r="AH7" s="11"/>
    </row>
    <row r="8" spans="1:32" s="12" customFormat="1" ht="24" customHeight="1">
      <c r="A8" s="16" t="s">
        <v>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" t="s">
        <v>41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2" customFormat="1" ht="24" customHeight="1">
      <c r="A9" s="10" t="s">
        <v>42</v>
      </c>
      <c r="B9" s="17">
        <f>IF(B6+B7=0,0,B6/(B6+B7)*100)</f>
        <v>94.81653186032747</v>
      </c>
      <c r="C9" s="17">
        <f aca="true" t="shared" si="1" ref="C9:N9">IF(C6+C7=0,0,C6/(C6+C7)*100)</f>
        <v>94.51165159811536</v>
      </c>
      <c r="D9" s="17">
        <f t="shared" si="1"/>
        <v>93.7738246505718</v>
      </c>
      <c r="E9" s="17">
        <f t="shared" si="1"/>
        <v>89.32926829268293</v>
      </c>
      <c r="F9" s="17">
        <f t="shared" si="1"/>
        <v>94.45427728613569</v>
      </c>
      <c r="G9" s="17">
        <f t="shared" si="1"/>
        <v>97.8125</v>
      </c>
      <c r="H9" s="17">
        <f t="shared" si="1"/>
        <v>93.86666666666666</v>
      </c>
      <c r="I9" s="18">
        <f t="shared" si="1"/>
        <v>95.75191163976211</v>
      </c>
      <c r="J9" s="18">
        <f t="shared" si="1"/>
        <v>94.54976303317537</v>
      </c>
      <c r="K9" s="18">
        <f t="shared" si="1"/>
        <v>93.50180505415162</v>
      </c>
      <c r="L9" s="18">
        <f t="shared" si="1"/>
        <v>94.26751592356688</v>
      </c>
      <c r="M9" s="18">
        <f t="shared" si="1"/>
        <v>95.94272076372316</v>
      </c>
      <c r="N9" s="18">
        <f t="shared" si="1"/>
        <v>95.1114922813036</v>
      </c>
      <c r="O9" s="10" t="s">
        <v>43</v>
      </c>
      <c r="P9" s="18">
        <f aca="true" t="shared" si="2" ref="P9:AF9">IF(P6+P7=0,0,P6/(P6+P7)*100)</f>
        <v>95.57151406343507</v>
      </c>
      <c r="Q9" s="18">
        <f t="shared" si="2"/>
        <v>95.95238095238095</v>
      </c>
      <c r="R9" s="18">
        <f t="shared" si="2"/>
        <v>92.94117647058823</v>
      </c>
      <c r="S9" s="18">
        <f t="shared" si="2"/>
        <v>90.625</v>
      </c>
      <c r="T9" s="18">
        <f t="shared" si="2"/>
        <v>92</v>
      </c>
      <c r="U9" s="18">
        <f t="shared" si="2"/>
        <v>93.89067524115757</v>
      </c>
      <c r="V9" s="18">
        <f t="shared" si="2"/>
        <v>95</v>
      </c>
      <c r="W9" s="18">
        <f t="shared" si="2"/>
        <v>92.20532319391636</v>
      </c>
      <c r="X9" s="18">
        <f>IF(X6+X7=0,0,X6/(X6+X7)*100)</f>
        <v>95.23809523809523</v>
      </c>
      <c r="Y9" s="18">
        <f>IF(Y6+Y7=0,0,Y6/(Y6+Y7)*100)</f>
        <v>94.04761904761905</v>
      </c>
      <c r="Z9" s="18">
        <f t="shared" si="2"/>
        <v>89.1891891891892</v>
      </c>
      <c r="AA9" s="18">
        <f t="shared" si="2"/>
        <v>100</v>
      </c>
      <c r="AB9" s="18">
        <f t="shared" si="2"/>
        <v>92.57503949447077</v>
      </c>
      <c r="AC9" s="18">
        <f t="shared" si="2"/>
        <v>96.66800481734244</v>
      </c>
      <c r="AD9" s="18">
        <f t="shared" si="2"/>
        <v>98.8</v>
      </c>
      <c r="AE9" s="18">
        <f t="shared" si="2"/>
        <v>99.00990099009901</v>
      </c>
      <c r="AF9" s="18">
        <f t="shared" si="2"/>
        <v>97.6923076923077</v>
      </c>
    </row>
    <row r="10" spans="1:32" s="12" customFormat="1" ht="12" customHeight="1">
      <c r="A10" s="10" t="s">
        <v>44</v>
      </c>
      <c r="B10" s="17">
        <f>IF(B6+B7=0,0,B7/(B6+B7)*100)</f>
        <v>5.183468139672519</v>
      </c>
      <c r="C10" s="17">
        <f aca="true" t="shared" si="3" ref="C10:N10">IF(C6+C7=0,0,C7/(C6+C7)*100)</f>
        <v>5.488348401884631</v>
      </c>
      <c r="D10" s="17">
        <f t="shared" si="3"/>
        <v>6.226175349428209</v>
      </c>
      <c r="E10" s="17">
        <f t="shared" si="3"/>
        <v>10.670731707317072</v>
      </c>
      <c r="F10" s="17">
        <f t="shared" si="3"/>
        <v>5.545722713864307</v>
      </c>
      <c r="G10" s="17">
        <f t="shared" si="3"/>
        <v>2.1875</v>
      </c>
      <c r="H10" s="17">
        <f t="shared" si="3"/>
        <v>6.133333333333333</v>
      </c>
      <c r="I10" s="18">
        <f t="shared" si="3"/>
        <v>4.248088360237893</v>
      </c>
      <c r="J10" s="18">
        <f t="shared" si="3"/>
        <v>5.450236966824645</v>
      </c>
      <c r="K10" s="18">
        <f t="shared" si="3"/>
        <v>6.4981949458483745</v>
      </c>
      <c r="L10" s="18">
        <f t="shared" si="3"/>
        <v>5.7324840764331215</v>
      </c>
      <c r="M10" s="18">
        <f t="shared" si="3"/>
        <v>4.05727923627685</v>
      </c>
      <c r="N10" s="18">
        <f t="shared" si="3"/>
        <v>4.888507718696398</v>
      </c>
      <c r="O10" s="10" t="s">
        <v>44</v>
      </c>
      <c r="P10" s="18">
        <f aca="true" t="shared" si="4" ref="P10:AF10">IF(P6+P7=0,0,P7/(P6+P7)*100)</f>
        <v>4.428485936564932</v>
      </c>
      <c r="Q10" s="18">
        <f t="shared" si="4"/>
        <v>4.0476190476190474</v>
      </c>
      <c r="R10" s="18">
        <f t="shared" si="4"/>
        <v>7.0588235294117645</v>
      </c>
      <c r="S10" s="18">
        <f t="shared" si="4"/>
        <v>9.375</v>
      </c>
      <c r="T10" s="18">
        <f t="shared" si="4"/>
        <v>8</v>
      </c>
      <c r="U10" s="18">
        <f t="shared" si="4"/>
        <v>6.109324758842444</v>
      </c>
      <c r="V10" s="18">
        <f t="shared" si="4"/>
        <v>5</v>
      </c>
      <c r="W10" s="18">
        <f t="shared" si="4"/>
        <v>7.79467680608365</v>
      </c>
      <c r="X10" s="18">
        <f>IF(X6+X7=0,0,X7/(X6+X7)*100)</f>
        <v>4.761904761904762</v>
      </c>
      <c r="Y10" s="18">
        <f>IF(Y6+Y7=0,0,Y7/(Y6+Y7)*100)</f>
        <v>5.952380952380952</v>
      </c>
      <c r="Z10" s="18">
        <f t="shared" si="4"/>
        <v>10.81081081081081</v>
      </c>
      <c r="AA10" s="18">
        <f t="shared" si="4"/>
        <v>0</v>
      </c>
      <c r="AB10" s="18">
        <f t="shared" si="4"/>
        <v>7.424960505529225</v>
      </c>
      <c r="AC10" s="18">
        <f t="shared" si="4"/>
        <v>3.331995182657567</v>
      </c>
      <c r="AD10" s="18">
        <f t="shared" si="4"/>
        <v>1.2</v>
      </c>
      <c r="AE10" s="18">
        <f t="shared" si="4"/>
        <v>0.9900990099009901</v>
      </c>
      <c r="AF10" s="18">
        <f t="shared" si="4"/>
        <v>2.307692307692308</v>
      </c>
    </row>
    <row r="11" spans="1:32" s="12" customFormat="1" ht="24" customHeight="1">
      <c r="A11" s="10" t="s">
        <v>45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 t="s">
        <v>45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2" customFormat="1" ht="24" customHeight="1">
      <c r="A12" s="10" t="s">
        <v>46</v>
      </c>
      <c r="B12" s="14">
        <f>SUM(C12,AB12:AF12)</f>
        <v>7318</v>
      </c>
      <c r="C12" s="14">
        <f>SUM(D12:N12,P12:AA12)</f>
        <v>5614</v>
      </c>
      <c r="D12" s="15">
        <v>499</v>
      </c>
      <c r="E12" s="15">
        <v>101</v>
      </c>
      <c r="F12" s="15">
        <v>989</v>
      </c>
      <c r="G12" s="15">
        <v>197</v>
      </c>
      <c r="H12" s="15">
        <v>138</v>
      </c>
      <c r="I12" s="15">
        <v>439</v>
      </c>
      <c r="J12" s="15">
        <v>262</v>
      </c>
      <c r="K12" s="15">
        <v>93</v>
      </c>
      <c r="L12" s="15">
        <v>222</v>
      </c>
      <c r="M12" s="15">
        <v>166</v>
      </c>
      <c r="N12" s="15">
        <v>619</v>
      </c>
      <c r="O12" s="10" t="s">
        <v>47</v>
      </c>
      <c r="P12" s="15">
        <v>1005</v>
      </c>
      <c r="Q12" s="15">
        <v>212</v>
      </c>
      <c r="R12" s="15">
        <v>37</v>
      </c>
      <c r="S12" s="15">
        <v>161</v>
      </c>
      <c r="T12" s="15">
        <v>18</v>
      </c>
      <c r="U12" s="15">
        <v>131</v>
      </c>
      <c r="V12" s="15">
        <v>35</v>
      </c>
      <c r="W12" s="15">
        <v>95</v>
      </c>
      <c r="X12" s="15">
        <v>40</v>
      </c>
      <c r="Y12" s="15">
        <v>133</v>
      </c>
      <c r="Z12" s="15">
        <v>9</v>
      </c>
      <c r="AA12" s="15">
        <v>13</v>
      </c>
      <c r="AB12" s="15">
        <v>129</v>
      </c>
      <c r="AC12" s="15">
        <v>1534</v>
      </c>
      <c r="AD12" s="15">
        <v>6</v>
      </c>
      <c r="AE12" s="15">
        <v>22</v>
      </c>
      <c r="AF12" s="15">
        <v>13</v>
      </c>
    </row>
    <row r="13" spans="1:32" s="12" customFormat="1" ht="12" customHeight="1">
      <c r="A13" s="10" t="s">
        <v>48</v>
      </c>
      <c r="B13" s="14">
        <f>SUM(C13,AB13:AF13)</f>
        <v>339</v>
      </c>
      <c r="C13" s="14">
        <f>SUM(D13:N13,P13:AA13)</f>
        <v>295</v>
      </c>
      <c r="D13" s="15">
        <v>28</v>
      </c>
      <c r="E13" s="15">
        <v>18</v>
      </c>
      <c r="F13" s="15">
        <v>65</v>
      </c>
      <c r="G13" s="15">
        <v>1</v>
      </c>
      <c r="H13" s="15">
        <v>6</v>
      </c>
      <c r="I13" s="15">
        <v>25</v>
      </c>
      <c r="J13" s="15">
        <v>9</v>
      </c>
      <c r="K13" s="15">
        <v>6</v>
      </c>
      <c r="L13" s="15">
        <v>10</v>
      </c>
      <c r="M13" s="15">
        <v>12</v>
      </c>
      <c r="N13" s="15">
        <v>26</v>
      </c>
      <c r="O13" s="10" t="s">
        <v>48</v>
      </c>
      <c r="P13" s="15">
        <v>34</v>
      </c>
      <c r="Q13" s="15">
        <v>10</v>
      </c>
      <c r="R13" s="15">
        <v>3</v>
      </c>
      <c r="S13" s="15">
        <v>20</v>
      </c>
      <c r="T13" s="15">
        <v>1</v>
      </c>
      <c r="U13" s="15">
        <v>7</v>
      </c>
      <c r="V13" s="15">
        <v>6</v>
      </c>
      <c r="W13" s="15">
        <v>4</v>
      </c>
      <c r="X13" s="15">
        <v>1</v>
      </c>
      <c r="Y13" s="15">
        <v>2</v>
      </c>
      <c r="Z13" s="15">
        <v>1</v>
      </c>
      <c r="AA13" s="15">
        <v>0</v>
      </c>
      <c r="AB13" s="15">
        <v>4</v>
      </c>
      <c r="AC13" s="15">
        <v>36</v>
      </c>
      <c r="AD13" s="15">
        <v>0</v>
      </c>
      <c r="AE13" s="15">
        <v>1</v>
      </c>
      <c r="AF13" s="15">
        <v>3</v>
      </c>
    </row>
    <row r="14" spans="1:32" s="12" customFormat="1" ht="24" customHeight="1">
      <c r="A14" s="10" t="s">
        <v>49</v>
      </c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 t="s">
        <v>49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2" customFormat="1" ht="24" customHeight="1">
      <c r="A15" s="10" t="s">
        <v>46</v>
      </c>
      <c r="B15" s="14">
        <f>SUM(C15,AB15:AF15)</f>
        <v>4793</v>
      </c>
      <c r="C15" s="14">
        <f>SUM(D15:N15,P15:AA15)</f>
        <v>3629</v>
      </c>
      <c r="D15" s="15">
        <v>673</v>
      </c>
      <c r="E15" s="15">
        <v>142</v>
      </c>
      <c r="F15" s="15">
        <v>365</v>
      </c>
      <c r="G15" s="15">
        <v>70</v>
      </c>
      <c r="H15" s="15">
        <v>90</v>
      </c>
      <c r="I15" s="15">
        <v>329</v>
      </c>
      <c r="J15" s="15">
        <v>281</v>
      </c>
      <c r="K15" s="15">
        <v>89</v>
      </c>
      <c r="L15" s="15">
        <v>193</v>
      </c>
      <c r="M15" s="15">
        <v>65</v>
      </c>
      <c r="N15" s="15">
        <v>183</v>
      </c>
      <c r="O15" s="10" t="s">
        <v>47</v>
      </c>
      <c r="P15" s="15">
        <v>356</v>
      </c>
      <c r="Q15" s="15">
        <v>131</v>
      </c>
      <c r="R15" s="15">
        <v>34</v>
      </c>
      <c r="S15" s="15">
        <v>96</v>
      </c>
      <c r="T15" s="15">
        <v>17</v>
      </c>
      <c r="U15" s="15">
        <v>95</v>
      </c>
      <c r="V15" s="15">
        <v>71</v>
      </c>
      <c r="W15" s="15">
        <v>172</v>
      </c>
      <c r="X15" s="15">
        <v>66</v>
      </c>
      <c r="Y15" s="15">
        <v>92</v>
      </c>
      <c r="Z15" s="15">
        <v>14</v>
      </c>
      <c r="AA15" s="15">
        <v>5</v>
      </c>
      <c r="AB15" s="15">
        <v>563</v>
      </c>
      <c r="AC15" s="15">
        <v>599</v>
      </c>
      <c r="AD15" s="15">
        <v>1</v>
      </c>
      <c r="AE15" s="15">
        <v>0</v>
      </c>
      <c r="AF15" s="15">
        <v>1</v>
      </c>
    </row>
    <row r="16" spans="1:32" s="12" customFormat="1" ht="12" customHeight="1">
      <c r="A16" s="10" t="s">
        <v>48</v>
      </c>
      <c r="B16" s="14">
        <f>SUM(C16,AB16:AF16)</f>
        <v>440</v>
      </c>
      <c r="C16" s="14">
        <f>SUM(D16:N16,P16:AA16)</f>
        <v>329</v>
      </c>
      <c r="D16" s="15">
        <v>75</v>
      </c>
      <c r="E16" s="15">
        <v>14</v>
      </c>
      <c r="F16" s="15">
        <v>36</v>
      </c>
      <c r="G16" s="15">
        <v>8</v>
      </c>
      <c r="H16" s="15">
        <v>15</v>
      </c>
      <c r="I16" s="15">
        <v>20</v>
      </c>
      <c r="J16" s="15">
        <v>20</v>
      </c>
      <c r="K16" s="15">
        <v>7</v>
      </c>
      <c r="L16" s="15">
        <v>19</v>
      </c>
      <c r="M16" s="15">
        <v>3</v>
      </c>
      <c r="N16" s="15">
        <v>14</v>
      </c>
      <c r="O16" s="10" t="s">
        <v>48</v>
      </c>
      <c r="P16" s="15">
        <v>25</v>
      </c>
      <c r="Q16" s="15">
        <v>5</v>
      </c>
      <c r="R16" s="15">
        <v>3</v>
      </c>
      <c r="S16" s="15">
        <v>6</v>
      </c>
      <c r="T16" s="15">
        <v>3</v>
      </c>
      <c r="U16" s="15">
        <v>9</v>
      </c>
      <c r="V16" s="15">
        <v>4</v>
      </c>
      <c r="W16" s="15">
        <v>24</v>
      </c>
      <c r="X16" s="15">
        <v>4</v>
      </c>
      <c r="Y16" s="15">
        <v>12</v>
      </c>
      <c r="Z16" s="15">
        <v>3</v>
      </c>
      <c r="AA16" s="15">
        <v>0</v>
      </c>
      <c r="AB16" s="15">
        <v>80</v>
      </c>
      <c r="AC16" s="15">
        <v>31</v>
      </c>
      <c r="AD16" s="15">
        <v>0</v>
      </c>
      <c r="AE16" s="15">
        <v>0</v>
      </c>
      <c r="AF16" s="15">
        <v>0</v>
      </c>
    </row>
    <row r="17" spans="1:32" s="12" customFormat="1" ht="24" customHeight="1">
      <c r="A17" s="10" t="s">
        <v>50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" t="s">
        <v>50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2" customFormat="1" ht="24" customHeight="1">
      <c r="A18" s="10" t="s">
        <v>46</v>
      </c>
      <c r="B18" s="14">
        <f>SUM(C18,AB18:AF18)</f>
        <v>668</v>
      </c>
      <c r="C18" s="14">
        <f>SUM(D18:N18,P18:AA18)</f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0" t="s">
        <v>47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210</v>
      </c>
      <c r="AD18" s="15">
        <v>218</v>
      </c>
      <c r="AE18" s="15">
        <v>0</v>
      </c>
      <c r="AF18" s="15">
        <v>240</v>
      </c>
    </row>
    <row r="19" spans="1:32" s="12" customFormat="1" ht="12" customHeight="1">
      <c r="A19" s="10" t="s">
        <v>48</v>
      </c>
      <c r="B19" s="14">
        <f>SUM(C19,AB19:AF19)</f>
        <v>22</v>
      </c>
      <c r="C19" s="14">
        <f>SUM(D19:N19,P19:AA19)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0" t="s">
        <v>48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16</v>
      </c>
      <c r="AD19" s="15">
        <v>3</v>
      </c>
      <c r="AE19" s="15">
        <v>0</v>
      </c>
      <c r="AF19" s="15">
        <v>3</v>
      </c>
    </row>
    <row r="20" spans="1:32" s="12" customFormat="1" ht="24" customHeight="1">
      <c r="A20" s="10" t="s">
        <v>51</v>
      </c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 t="s">
        <v>52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2" customFormat="1" ht="24" customHeight="1">
      <c r="A21" s="10" t="s">
        <v>46</v>
      </c>
      <c r="B21" s="14">
        <f>SUM(C21,AB21:AF21)</f>
        <v>5968</v>
      </c>
      <c r="C21" s="14">
        <f>SUM(D21:N21,P21:AA21)</f>
        <v>5432</v>
      </c>
      <c r="D21" s="15">
        <v>977</v>
      </c>
      <c r="E21" s="15">
        <v>50</v>
      </c>
      <c r="F21" s="15">
        <v>1812</v>
      </c>
      <c r="G21" s="15">
        <v>359</v>
      </c>
      <c r="H21" s="15">
        <v>118</v>
      </c>
      <c r="I21" s="15">
        <v>342</v>
      </c>
      <c r="J21" s="15">
        <v>255</v>
      </c>
      <c r="K21" s="15">
        <v>77</v>
      </c>
      <c r="L21" s="15">
        <v>177</v>
      </c>
      <c r="M21" s="15">
        <v>171</v>
      </c>
      <c r="N21" s="15">
        <v>306</v>
      </c>
      <c r="O21" s="10" t="s">
        <v>47</v>
      </c>
      <c r="P21" s="15">
        <v>236</v>
      </c>
      <c r="Q21" s="15">
        <v>59</v>
      </c>
      <c r="R21" s="15">
        <v>8</v>
      </c>
      <c r="S21" s="15">
        <v>27</v>
      </c>
      <c r="T21" s="15">
        <v>11</v>
      </c>
      <c r="U21" s="15">
        <v>64</v>
      </c>
      <c r="V21" s="15">
        <v>71</v>
      </c>
      <c r="W21" s="15">
        <v>205</v>
      </c>
      <c r="X21" s="15">
        <v>13</v>
      </c>
      <c r="Y21" s="15">
        <v>83</v>
      </c>
      <c r="Z21" s="15">
        <v>10</v>
      </c>
      <c r="AA21" s="15">
        <v>1</v>
      </c>
      <c r="AB21" s="15">
        <v>237</v>
      </c>
      <c r="AC21" s="15">
        <v>0</v>
      </c>
      <c r="AD21" s="15">
        <v>22</v>
      </c>
      <c r="AE21" s="15">
        <v>277</v>
      </c>
      <c r="AF21" s="15">
        <v>0</v>
      </c>
    </row>
    <row r="22" spans="1:32" s="12" customFormat="1" ht="12" customHeight="1">
      <c r="A22" s="10" t="s">
        <v>48</v>
      </c>
      <c r="B22" s="14">
        <f>SUM(C22,AB22:AF22)</f>
        <v>238</v>
      </c>
      <c r="C22" s="14">
        <f>SUM(D22:N22,P22:AA22)</f>
        <v>231</v>
      </c>
      <c r="D22" s="15">
        <v>42</v>
      </c>
      <c r="E22" s="15">
        <v>3</v>
      </c>
      <c r="F22" s="15">
        <v>86</v>
      </c>
      <c r="G22" s="15">
        <v>5</v>
      </c>
      <c r="H22" s="15">
        <v>2</v>
      </c>
      <c r="I22" s="15">
        <v>5</v>
      </c>
      <c r="J22" s="15">
        <v>17</v>
      </c>
      <c r="K22" s="15">
        <v>5</v>
      </c>
      <c r="L22" s="15">
        <v>7</v>
      </c>
      <c r="M22" s="15">
        <v>2</v>
      </c>
      <c r="N22" s="15">
        <v>17</v>
      </c>
      <c r="O22" s="10" t="s">
        <v>48</v>
      </c>
      <c r="P22" s="15">
        <v>15</v>
      </c>
      <c r="Q22" s="15">
        <v>2</v>
      </c>
      <c r="R22" s="15">
        <v>0</v>
      </c>
      <c r="S22" s="15">
        <v>4</v>
      </c>
      <c r="T22" s="15">
        <v>0</v>
      </c>
      <c r="U22" s="15">
        <v>3</v>
      </c>
      <c r="V22" s="15">
        <v>0</v>
      </c>
      <c r="W22" s="15">
        <v>10</v>
      </c>
      <c r="X22" s="15">
        <v>1</v>
      </c>
      <c r="Y22" s="15">
        <v>5</v>
      </c>
      <c r="Z22" s="15">
        <v>0</v>
      </c>
      <c r="AA22" s="15">
        <v>0</v>
      </c>
      <c r="AB22" s="15">
        <v>5</v>
      </c>
      <c r="AC22" s="15">
        <v>0</v>
      </c>
      <c r="AD22" s="15">
        <v>0</v>
      </c>
      <c r="AE22" s="15">
        <v>2</v>
      </c>
      <c r="AF22" s="15">
        <v>0</v>
      </c>
    </row>
    <row r="23" spans="1:32" s="12" customFormat="1" ht="24" customHeight="1">
      <c r="A23" s="10" t="s">
        <v>53</v>
      </c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" t="s">
        <v>53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12" customFormat="1" ht="24" customHeight="1">
      <c r="A24" s="10" t="s">
        <v>46</v>
      </c>
      <c r="B24" s="14">
        <f>SUM(C24,AB24:AF24)</f>
        <v>1</v>
      </c>
      <c r="C24" s="14">
        <f>SUM(D24:N24,P24:AA24)</f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0" t="s">
        <v>47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1</v>
      </c>
      <c r="AC24" s="15">
        <v>0</v>
      </c>
      <c r="AD24" s="15">
        <v>0</v>
      </c>
      <c r="AE24" s="15">
        <v>0</v>
      </c>
      <c r="AF24" s="15">
        <v>0</v>
      </c>
    </row>
    <row r="25" spans="1:32" s="12" customFormat="1" ht="12" customHeight="1">
      <c r="A25" s="10" t="s">
        <v>48</v>
      </c>
      <c r="B25" s="14">
        <f>SUM(C25,AB25:AF25)</f>
        <v>0</v>
      </c>
      <c r="C25" s="14">
        <f>SUM(D25:N25,P25:AA25)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0" t="s">
        <v>48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</row>
    <row r="26" spans="1:32" s="12" customFormat="1" ht="24" customHeight="1">
      <c r="A26" s="10" t="s">
        <v>54</v>
      </c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0" t="s">
        <v>55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12" customFormat="1" ht="24" customHeight="1">
      <c r="A27" s="10" t="s">
        <v>46</v>
      </c>
      <c r="B27" s="14">
        <f>SUM(C27,AB27:AF27)</f>
        <v>477</v>
      </c>
      <c r="C27" s="14">
        <f>SUM(D27:N27,P27:AA27)</f>
        <v>169</v>
      </c>
      <c r="D27" s="15">
        <v>65</v>
      </c>
      <c r="E27" s="15">
        <v>0</v>
      </c>
      <c r="F27" s="15">
        <v>36</v>
      </c>
      <c r="G27" s="15">
        <v>0</v>
      </c>
      <c r="H27" s="15">
        <v>6</v>
      </c>
      <c r="I27" s="15">
        <v>17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0" t="s">
        <v>47</v>
      </c>
      <c r="P27" s="15">
        <v>0</v>
      </c>
      <c r="Q27" s="15">
        <v>1</v>
      </c>
      <c r="R27" s="15">
        <v>0</v>
      </c>
      <c r="S27" s="15">
        <v>6</v>
      </c>
      <c r="T27" s="15">
        <v>0</v>
      </c>
      <c r="U27" s="15">
        <v>2</v>
      </c>
      <c r="V27" s="15">
        <v>13</v>
      </c>
      <c r="W27" s="15">
        <v>13</v>
      </c>
      <c r="X27" s="15">
        <v>1</v>
      </c>
      <c r="Y27" s="15">
        <v>8</v>
      </c>
      <c r="Z27" s="15">
        <v>0</v>
      </c>
      <c r="AA27" s="15">
        <v>0</v>
      </c>
      <c r="AB27" s="15">
        <v>242</v>
      </c>
      <c r="AC27" s="15">
        <v>65</v>
      </c>
      <c r="AD27" s="15">
        <v>0</v>
      </c>
      <c r="AE27" s="15">
        <v>1</v>
      </c>
      <c r="AF27" s="15">
        <v>0</v>
      </c>
    </row>
    <row r="28" spans="1:32" s="12" customFormat="1" ht="12" customHeight="1" thickBot="1">
      <c r="A28" s="19" t="s">
        <v>48</v>
      </c>
      <c r="B28" s="14">
        <f>SUM(C28,AB28:AF28)</f>
        <v>12</v>
      </c>
      <c r="C28" s="14">
        <f>SUM(D28:N28,P28:AA28)</f>
        <v>7</v>
      </c>
      <c r="D28" s="20">
        <v>2</v>
      </c>
      <c r="E28" s="20">
        <v>0</v>
      </c>
      <c r="F28" s="20">
        <v>1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10" t="s">
        <v>48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3</v>
      </c>
      <c r="X28" s="20">
        <v>0</v>
      </c>
      <c r="Y28" s="20">
        <v>1</v>
      </c>
      <c r="Z28" s="20">
        <v>0</v>
      </c>
      <c r="AA28" s="20">
        <v>0</v>
      </c>
      <c r="AB28" s="20">
        <v>5</v>
      </c>
      <c r="AC28" s="20">
        <v>0</v>
      </c>
      <c r="AD28" s="20">
        <v>0</v>
      </c>
      <c r="AE28" s="20">
        <v>0</v>
      </c>
      <c r="AF28" s="20">
        <v>0</v>
      </c>
    </row>
    <row r="29" spans="1:32" s="12" customFormat="1" ht="23.25" customHeight="1">
      <c r="A29" s="85" t="s">
        <v>56</v>
      </c>
      <c r="B29" s="85"/>
      <c r="C29" s="85"/>
      <c r="D29" s="85"/>
      <c r="E29" s="85"/>
      <c r="F29" s="85"/>
      <c r="G29" s="85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="12" customFormat="1" ht="53.25" customHeight="1">
      <c r="A30" s="22"/>
    </row>
    <row r="31" spans="1:32" s="12" customFormat="1" ht="12" customHeight="1">
      <c r="A31" s="93" t="s">
        <v>310</v>
      </c>
      <c r="B31" s="100"/>
      <c r="C31" s="100"/>
      <c r="D31" s="100"/>
      <c r="E31" s="100"/>
      <c r="F31" s="100"/>
      <c r="G31" s="100"/>
      <c r="H31" s="93" t="s">
        <v>311</v>
      </c>
      <c r="I31" s="100"/>
      <c r="J31" s="100"/>
      <c r="K31" s="100"/>
      <c r="L31" s="100"/>
      <c r="M31" s="100"/>
      <c r="N31" s="100"/>
      <c r="O31" s="93" t="s">
        <v>312</v>
      </c>
      <c r="P31" s="100"/>
      <c r="Q31" s="100"/>
      <c r="R31" s="100"/>
      <c r="S31" s="100"/>
      <c r="T31" s="100"/>
      <c r="U31" s="100"/>
      <c r="V31" s="100"/>
      <c r="W31" s="93" t="s">
        <v>313</v>
      </c>
      <c r="X31" s="93"/>
      <c r="Y31" s="93"/>
      <c r="Z31" s="93"/>
      <c r="AA31" s="93"/>
      <c r="AB31" s="93"/>
      <c r="AC31" s="93"/>
      <c r="AD31" s="93"/>
      <c r="AE31" s="93"/>
      <c r="AF31" s="93"/>
    </row>
  </sheetData>
  <mergeCells count="25">
    <mergeCell ref="AB3:AB4"/>
    <mergeCell ref="O31:V31"/>
    <mergeCell ref="W1:AF1"/>
    <mergeCell ref="W2:AD2"/>
    <mergeCell ref="O1:V1"/>
    <mergeCell ref="AF3:AF4"/>
    <mergeCell ref="AC3:AC4"/>
    <mergeCell ref="AD3:AD4"/>
    <mergeCell ref="AE3:AE4"/>
    <mergeCell ref="O3:O4"/>
    <mergeCell ref="P3:V3"/>
    <mergeCell ref="H3:N3"/>
    <mergeCell ref="A29:G29"/>
    <mergeCell ref="A31:G31"/>
    <mergeCell ref="H31:N31"/>
    <mergeCell ref="A1:G1"/>
    <mergeCell ref="H1:N1"/>
    <mergeCell ref="W31:AF31"/>
    <mergeCell ref="W3:AA3"/>
    <mergeCell ref="A2:G2"/>
    <mergeCell ref="H2:M2"/>
    <mergeCell ref="O2:V2"/>
    <mergeCell ref="A3:A4"/>
    <mergeCell ref="B3:B4"/>
    <mergeCell ref="C3:G3"/>
  </mergeCells>
  <dataValidations count="1">
    <dataValidation type="whole" allowBlank="1" showInputMessage="1" showErrorMessage="1" errorTitle="嘿嘿！你粉混喔" error="數字必須素整數而且不得小於 0 也應該不會大於 50000000 吧" sqref="D21:N22 D27:N28 D18:N19 D15:N16 D12:N13 P27:AF28 P15:AF16 P18:AF19 P21:AF22 P24:AF25 D24:N25 P12:AF13">
      <formula1>0</formula1>
      <formula2>50000000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875" style="24" customWidth="1"/>
    <col min="3" max="3" width="8.875" style="24" customWidth="1"/>
    <col min="4" max="4" width="9.25390625" style="24" customWidth="1"/>
    <col min="5" max="7" width="8.50390625" style="24" customWidth="1"/>
    <col min="8" max="8" width="8.125" style="24" customWidth="1"/>
    <col min="9" max="15" width="11.375" style="24" customWidth="1"/>
    <col min="16" max="16" width="18.625" style="24" customWidth="1"/>
    <col min="17" max="17" width="8.875" style="24" customWidth="1"/>
    <col min="18" max="19" width="8.75390625" style="24" customWidth="1"/>
    <col min="20" max="23" width="8.625" style="24" customWidth="1"/>
    <col min="24" max="28" width="8.00390625" style="24" customWidth="1"/>
    <col min="29" max="29" width="9.00390625" style="24" customWidth="1"/>
    <col min="30" max="30" width="8.75390625" style="24" customWidth="1"/>
    <col min="31" max="33" width="8.00390625" style="24" customWidth="1"/>
    <col min="34" max="16384" width="9.00390625" style="24" customWidth="1"/>
  </cols>
  <sheetData>
    <row r="1" spans="1:33" s="2" customFormat="1" ht="48" customHeight="1">
      <c r="A1" s="92" t="s">
        <v>150</v>
      </c>
      <c r="B1" s="92"/>
      <c r="C1" s="92"/>
      <c r="D1" s="92"/>
      <c r="E1" s="92"/>
      <c r="F1" s="92"/>
      <c r="G1" s="92"/>
      <c r="H1" s="92"/>
      <c r="I1" s="1" t="s">
        <v>120</v>
      </c>
      <c r="J1" s="1"/>
      <c r="K1" s="1"/>
      <c r="L1" s="1"/>
      <c r="M1" s="1"/>
      <c r="N1" s="1"/>
      <c r="O1" s="1"/>
      <c r="P1" s="92" t="s">
        <v>150</v>
      </c>
      <c r="Q1" s="92"/>
      <c r="R1" s="92"/>
      <c r="S1" s="92"/>
      <c r="T1" s="92"/>
      <c r="U1" s="92"/>
      <c r="V1" s="92"/>
      <c r="W1" s="92"/>
      <c r="X1" s="1" t="s">
        <v>130</v>
      </c>
      <c r="Y1" s="1"/>
      <c r="Z1" s="1"/>
      <c r="AA1" s="1"/>
      <c r="AB1" s="1"/>
      <c r="AC1" s="1"/>
      <c r="AD1" s="1"/>
      <c r="AE1" s="1"/>
      <c r="AF1" s="1"/>
      <c r="AG1" s="1"/>
    </row>
    <row r="2" spans="1:33" s="4" customFormat="1" ht="12.75" customHeight="1" thickBot="1">
      <c r="A2" s="108" t="s">
        <v>2</v>
      </c>
      <c r="B2" s="108"/>
      <c r="C2" s="108"/>
      <c r="D2" s="108"/>
      <c r="E2" s="108"/>
      <c r="F2" s="108"/>
      <c r="G2" s="108"/>
      <c r="H2" s="108"/>
      <c r="I2" s="30" t="s">
        <v>346</v>
      </c>
      <c r="J2" s="30"/>
      <c r="K2" s="30"/>
      <c r="L2" s="30"/>
      <c r="M2" s="30"/>
      <c r="N2" s="30"/>
      <c r="O2" s="3" t="s">
        <v>59</v>
      </c>
      <c r="P2" s="108" t="s">
        <v>2</v>
      </c>
      <c r="Q2" s="108"/>
      <c r="R2" s="108"/>
      <c r="S2" s="108"/>
      <c r="T2" s="108"/>
      <c r="U2" s="108"/>
      <c r="V2" s="108"/>
      <c r="W2" s="108"/>
      <c r="X2" s="30" t="s">
        <v>346</v>
      </c>
      <c r="Y2" s="30"/>
      <c r="Z2" s="30"/>
      <c r="AA2" s="30"/>
      <c r="AB2" s="30"/>
      <c r="AC2" s="30"/>
      <c r="AD2" s="30"/>
      <c r="AE2" s="30"/>
      <c r="AF2" s="30"/>
      <c r="AG2" s="3" t="s">
        <v>59</v>
      </c>
    </row>
    <row r="3" spans="1:33" s="6" customFormat="1" ht="24" customHeight="1">
      <c r="A3" s="67" t="s">
        <v>67</v>
      </c>
      <c r="B3" s="110" t="s">
        <v>68</v>
      </c>
      <c r="C3" s="106" t="s">
        <v>69</v>
      </c>
      <c r="D3" s="71" t="s">
        <v>5</v>
      </c>
      <c r="E3" s="98"/>
      <c r="F3" s="98"/>
      <c r="G3" s="98"/>
      <c r="H3" s="98"/>
      <c r="I3" s="64" t="s">
        <v>275</v>
      </c>
      <c r="J3" s="5"/>
      <c r="K3" s="5"/>
      <c r="L3" s="5"/>
      <c r="M3" s="5"/>
      <c r="N3" s="5"/>
      <c r="O3" s="5"/>
      <c r="P3" s="67" t="s">
        <v>70</v>
      </c>
      <c r="Q3" s="99" t="s">
        <v>278</v>
      </c>
      <c r="R3" s="98"/>
      <c r="S3" s="98"/>
      <c r="T3" s="98"/>
      <c r="U3" s="98"/>
      <c r="V3" s="98"/>
      <c r="W3" s="98"/>
      <c r="X3" s="94" t="s">
        <v>279</v>
      </c>
      <c r="Y3" s="95"/>
      <c r="Z3" s="95"/>
      <c r="AA3" s="95"/>
      <c r="AB3" s="96"/>
      <c r="AC3" s="101" t="s">
        <v>71</v>
      </c>
      <c r="AD3" s="101" t="s">
        <v>72</v>
      </c>
      <c r="AE3" s="106" t="s">
        <v>73</v>
      </c>
      <c r="AF3" s="106" t="s">
        <v>74</v>
      </c>
      <c r="AG3" s="104" t="s">
        <v>102</v>
      </c>
    </row>
    <row r="4" spans="1:33" s="6" customFormat="1" ht="48" customHeight="1" thickBot="1">
      <c r="A4" s="68"/>
      <c r="B4" s="70"/>
      <c r="C4" s="102"/>
      <c r="D4" s="7" t="s">
        <v>12</v>
      </c>
      <c r="E4" s="8" t="s">
        <v>75</v>
      </c>
      <c r="F4" s="8" t="s">
        <v>76</v>
      </c>
      <c r="G4" s="8" t="s">
        <v>77</v>
      </c>
      <c r="H4" s="8" t="s">
        <v>78</v>
      </c>
      <c r="I4" s="7" t="s">
        <v>79</v>
      </c>
      <c r="J4" s="8" t="s">
        <v>80</v>
      </c>
      <c r="K4" s="8" t="s">
        <v>81</v>
      </c>
      <c r="L4" s="8" t="s">
        <v>82</v>
      </c>
      <c r="M4" s="8" t="s">
        <v>83</v>
      </c>
      <c r="N4" s="8" t="s">
        <v>84</v>
      </c>
      <c r="O4" s="8" t="s">
        <v>103</v>
      </c>
      <c r="P4" s="68"/>
      <c r="Q4" s="7" t="s">
        <v>104</v>
      </c>
      <c r="R4" s="8" t="s">
        <v>105</v>
      </c>
      <c r="S4" s="8" t="s">
        <v>85</v>
      </c>
      <c r="T4" s="8" t="s">
        <v>86</v>
      </c>
      <c r="U4" s="8" t="s">
        <v>87</v>
      </c>
      <c r="V4" s="8" t="s">
        <v>88</v>
      </c>
      <c r="W4" s="8" t="s">
        <v>99</v>
      </c>
      <c r="X4" s="7" t="s">
        <v>89</v>
      </c>
      <c r="Y4" s="9" t="s">
        <v>90</v>
      </c>
      <c r="Z4" s="9" t="s">
        <v>91</v>
      </c>
      <c r="AA4" s="9" t="s">
        <v>100</v>
      </c>
      <c r="AB4" s="9" t="s">
        <v>101</v>
      </c>
      <c r="AC4" s="102"/>
      <c r="AD4" s="102"/>
      <c r="AE4" s="102"/>
      <c r="AF4" s="102"/>
      <c r="AG4" s="105"/>
    </row>
    <row r="5" spans="1:33" s="12" customFormat="1" ht="46.5" customHeight="1">
      <c r="A5" s="10" t="s">
        <v>142</v>
      </c>
      <c r="B5" s="26">
        <f>SUM(B7:B12)</f>
        <v>31546</v>
      </c>
      <c r="C5" s="27"/>
      <c r="D5" s="26">
        <f aca="true" t="shared" si="0" ref="D5:O5">SUM(D7:D12)</f>
        <v>24669</v>
      </c>
      <c r="E5" s="26">
        <f t="shared" si="0"/>
        <v>3246</v>
      </c>
      <c r="F5" s="26">
        <f t="shared" si="0"/>
        <v>472</v>
      </c>
      <c r="G5" s="26">
        <f t="shared" si="0"/>
        <v>4604</v>
      </c>
      <c r="H5" s="26">
        <f t="shared" si="0"/>
        <v>1048</v>
      </c>
      <c r="I5" s="26">
        <f t="shared" si="0"/>
        <v>712</v>
      </c>
      <c r="J5" s="26">
        <f t="shared" si="0"/>
        <v>2010</v>
      </c>
      <c r="K5" s="26">
        <f t="shared" si="0"/>
        <v>1350</v>
      </c>
      <c r="L5" s="26">
        <f t="shared" si="0"/>
        <v>513</v>
      </c>
      <c r="M5" s="26">
        <f t="shared" si="0"/>
        <v>1257</v>
      </c>
      <c r="N5" s="26">
        <f t="shared" si="0"/>
        <v>672</v>
      </c>
      <c r="O5" s="26">
        <f t="shared" si="0"/>
        <v>1977</v>
      </c>
      <c r="P5" s="10" t="s">
        <v>142</v>
      </c>
      <c r="Q5" s="26">
        <f aca="true" t="shared" si="1" ref="Q5:AG5">SUM(Q7:Q12)</f>
        <v>2837</v>
      </c>
      <c r="R5" s="26">
        <f t="shared" si="1"/>
        <v>646</v>
      </c>
      <c r="S5" s="26">
        <f t="shared" si="1"/>
        <v>112</v>
      </c>
      <c r="T5" s="26">
        <f t="shared" si="1"/>
        <v>439</v>
      </c>
      <c r="U5" s="26">
        <f t="shared" si="1"/>
        <v>82</v>
      </c>
      <c r="V5" s="26">
        <f t="shared" si="1"/>
        <v>472</v>
      </c>
      <c r="W5" s="26">
        <f t="shared" si="1"/>
        <v>341</v>
      </c>
      <c r="X5" s="26">
        <f t="shared" si="1"/>
        <v>1044</v>
      </c>
      <c r="Y5" s="26">
        <f t="shared" si="1"/>
        <v>243</v>
      </c>
      <c r="Z5" s="26">
        <f t="shared" si="1"/>
        <v>525</v>
      </c>
      <c r="AA5" s="26">
        <f t="shared" si="1"/>
        <v>48</v>
      </c>
      <c r="AB5" s="26">
        <f t="shared" si="1"/>
        <v>19</v>
      </c>
      <c r="AC5" s="26">
        <f t="shared" si="1"/>
        <v>1745</v>
      </c>
      <c r="AD5" s="26">
        <f t="shared" si="1"/>
        <v>4206</v>
      </c>
      <c r="AE5" s="26">
        <f t="shared" si="1"/>
        <v>266</v>
      </c>
      <c r="AF5" s="26">
        <f t="shared" si="1"/>
        <v>321</v>
      </c>
      <c r="AG5" s="26">
        <f t="shared" si="1"/>
        <v>339</v>
      </c>
    </row>
    <row r="6" spans="1:33" s="12" customFormat="1" ht="46.5" customHeight="1">
      <c r="A6" s="10" t="s">
        <v>143</v>
      </c>
      <c r="B6" s="11"/>
      <c r="C6" s="17">
        <f>SUM(C7:C12)</f>
        <v>100</v>
      </c>
      <c r="D6" s="17">
        <f>IF(D5&gt;$B$5,999,IF($B$5=0,0,D5/$B$5*100))</f>
        <v>78.20008875927218</v>
      </c>
      <c r="E6" s="17">
        <f aca="true" t="shared" si="2" ref="E6:O6">IF(E5&gt;$B$5,999,IF($B$5=0,0,E5/$B$5*100))</f>
        <v>10.289735624167882</v>
      </c>
      <c r="F6" s="17">
        <f t="shared" si="2"/>
        <v>1.4962277309326064</v>
      </c>
      <c r="G6" s="17">
        <f t="shared" si="2"/>
        <v>14.594560324605338</v>
      </c>
      <c r="H6" s="17">
        <f t="shared" si="2"/>
        <v>3.32213275851138</v>
      </c>
      <c r="I6" s="17">
        <f t="shared" si="2"/>
        <v>2.257021492423762</v>
      </c>
      <c r="J6" s="17">
        <f t="shared" si="2"/>
        <v>6.37164775248843</v>
      </c>
      <c r="K6" s="17">
        <f t="shared" si="2"/>
        <v>4.279464908387752</v>
      </c>
      <c r="L6" s="17">
        <f t="shared" si="2"/>
        <v>1.6261966651873454</v>
      </c>
      <c r="M6" s="17">
        <f t="shared" si="2"/>
        <v>3.9846573258099283</v>
      </c>
      <c r="N6" s="17">
        <f t="shared" si="2"/>
        <v>2.130222532175236</v>
      </c>
      <c r="O6" s="17">
        <f t="shared" si="2"/>
        <v>6.267038610283396</v>
      </c>
      <c r="P6" s="10" t="s">
        <v>143</v>
      </c>
      <c r="Q6" s="17">
        <f aca="true" t="shared" si="3" ref="Q6:AG6">IF(Q5&gt;$B$5,999,IF($B$5=0,0,Q5/$B$5*100))</f>
        <v>8.993216255626704</v>
      </c>
      <c r="R6" s="17">
        <f t="shared" si="3"/>
        <v>2.0478032080136943</v>
      </c>
      <c r="S6" s="17">
        <f t="shared" si="3"/>
        <v>0.3550370886958727</v>
      </c>
      <c r="T6" s="17">
        <f t="shared" si="3"/>
        <v>1.3916185887275725</v>
      </c>
      <c r="U6" s="17">
        <f t="shared" si="3"/>
        <v>0.25993786850947825</v>
      </c>
      <c r="V6" s="17">
        <f t="shared" si="3"/>
        <v>1.4962277309326064</v>
      </c>
      <c r="W6" s="17">
        <f t="shared" si="3"/>
        <v>1.0809611361186837</v>
      </c>
      <c r="X6" s="17">
        <f t="shared" si="3"/>
        <v>3.3094528624865274</v>
      </c>
      <c r="Y6" s="17">
        <f t="shared" si="3"/>
        <v>0.7703036835097953</v>
      </c>
      <c r="Z6" s="17">
        <f t="shared" si="3"/>
        <v>1.6642363532619033</v>
      </c>
      <c r="AA6" s="17">
        <f t="shared" si="3"/>
        <v>0.15215875229823117</v>
      </c>
      <c r="AB6" s="17">
        <f t="shared" si="3"/>
        <v>0.060229506118049836</v>
      </c>
      <c r="AC6" s="17">
        <f t="shared" si="3"/>
        <v>5.5316046408419455</v>
      </c>
      <c r="AD6" s="17">
        <f t="shared" si="3"/>
        <v>13.332910670132506</v>
      </c>
      <c r="AE6" s="17">
        <f t="shared" si="3"/>
        <v>0.8432130856526977</v>
      </c>
      <c r="AF6" s="17">
        <f t="shared" si="3"/>
        <v>1.017561655994421</v>
      </c>
      <c r="AG6" s="17">
        <f t="shared" si="3"/>
        <v>1.0746211881062575</v>
      </c>
    </row>
    <row r="7" spans="1:33" s="12" customFormat="1" ht="49.5" customHeight="1">
      <c r="A7" s="10" t="s">
        <v>147</v>
      </c>
      <c r="B7" s="26">
        <f aca="true" t="shared" si="4" ref="B7:B12">SUM(D7,AC7:AG7)</f>
        <v>13870</v>
      </c>
      <c r="C7" s="17">
        <f aca="true" t="shared" si="5" ref="C7:C12">B7/$B$5*100</f>
        <v>43.967539466176376</v>
      </c>
      <c r="D7" s="26">
        <f aca="true" t="shared" si="6" ref="D7:D12">SUM(E7:O7,Q7:AB7)</f>
        <v>10932</v>
      </c>
      <c r="E7" s="26">
        <v>879</v>
      </c>
      <c r="F7" s="26">
        <v>191</v>
      </c>
      <c r="G7" s="26">
        <v>1876</v>
      </c>
      <c r="H7" s="26">
        <v>389</v>
      </c>
      <c r="I7" s="26">
        <v>280</v>
      </c>
      <c r="J7" s="26">
        <v>853</v>
      </c>
      <c r="K7" s="26">
        <v>480</v>
      </c>
      <c r="L7" s="26">
        <v>180</v>
      </c>
      <c r="M7" s="26">
        <v>633</v>
      </c>
      <c r="N7" s="26">
        <v>342</v>
      </c>
      <c r="O7" s="26">
        <v>1292</v>
      </c>
      <c r="P7" s="10" t="s">
        <v>147</v>
      </c>
      <c r="Q7" s="26">
        <v>1864</v>
      </c>
      <c r="R7" s="26">
        <v>373</v>
      </c>
      <c r="S7" s="26">
        <v>42</v>
      </c>
      <c r="T7" s="26">
        <v>278</v>
      </c>
      <c r="U7" s="26">
        <v>46</v>
      </c>
      <c r="V7" s="26">
        <v>232</v>
      </c>
      <c r="W7" s="26">
        <v>75</v>
      </c>
      <c r="X7" s="26">
        <v>321</v>
      </c>
      <c r="Y7" s="26">
        <v>53</v>
      </c>
      <c r="Z7" s="26">
        <v>229</v>
      </c>
      <c r="AA7" s="26">
        <v>11</v>
      </c>
      <c r="AB7" s="26">
        <v>13</v>
      </c>
      <c r="AC7" s="26">
        <v>252</v>
      </c>
      <c r="AD7" s="26">
        <v>2594</v>
      </c>
      <c r="AE7" s="26">
        <v>13</v>
      </c>
      <c r="AF7" s="26">
        <v>30</v>
      </c>
      <c r="AG7" s="26">
        <v>49</v>
      </c>
    </row>
    <row r="8" spans="1:33" s="12" customFormat="1" ht="49.5" customHeight="1">
      <c r="A8" s="10" t="s">
        <v>148</v>
      </c>
      <c r="B8" s="26">
        <f t="shared" si="4"/>
        <v>9724</v>
      </c>
      <c r="C8" s="17">
        <f t="shared" si="5"/>
        <v>30.824827236416663</v>
      </c>
      <c r="D8" s="26">
        <f t="shared" si="6"/>
        <v>7483</v>
      </c>
      <c r="E8" s="26">
        <v>1213</v>
      </c>
      <c r="F8" s="26">
        <v>227</v>
      </c>
      <c r="G8" s="26">
        <v>696</v>
      </c>
      <c r="H8" s="26">
        <v>238</v>
      </c>
      <c r="I8" s="26">
        <v>256</v>
      </c>
      <c r="J8" s="26">
        <v>710</v>
      </c>
      <c r="K8" s="26">
        <v>591</v>
      </c>
      <c r="L8" s="26">
        <v>237</v>
      </c>
      <c r="M8" s="26">
        <v>437</v>
      </c>
      <c r="N8" s="26">
        <v>163</v>
      </c>
      <c r="O8" s="26">
        <v>364</v>
      </c>
      <c r="P8" s="10" t="s">
        <v>148</v>
      </c>
      <c r="Q8" s="26">
        <v>726</v>
      </c>
      <c r="R8" s="26">
        <v>208</v>
      </c>
      <c r="S8" s="26">
        <v>59</v>
      </c>
      <c r="T8" s="26">
        <v>129</v>
      </c>
      <c r="U8" s="26">
        <v>26</v>
      </c>
      <c r="V8" s="26">
        <v>168</v>
      </c>
      <c r="W8" s="26">
        <v>197</v>
      </c>
      <c r="X8" s="26">
        <v>437</v>
      </c>
      <c r="Y8" s="26">
        <v>170</v>
      </c>
      <c r="Z8" s="26">
        <v>200</v>
      </c>
      <c r="AA8" s="26">
        <v>26</v>
      </c>
      <c r="AB8" s="26">
        <v>5</v>
      </c>
      <c r="AC8" s="26">
        <v>933</v>
      </c>
      <c r="AD8" s="26">
        <v>1305</v>
      </c>
      <c r="AE8" s="26">
        <v>2</v>
      </c>
      <c r="AF8" s="26">
        <v>0</v>
      </c>
      <c r="AG8" s="26">
        <v>1</v>
      </c>
    </row>
    <row r="9" spans="1:33" s="12" customFormat="1" ht="49.5" customHeight="1">
      <c r="A9" s="10" t="s">
        <v>149</v>
      </c>
      <c r="B9" s="26">
        <f t="shared" si="4"/>
        <v>3</v>
      </c>
      <c r="C9" s="17">
        <f t="shared" si="5"/>
        <v>0.009509922018639448</v>
      </c>
      <c r="D9" s="26">
        <f t="shared" si="6"/>
        <v>1</v>
      </c>
      <c r="E9" s="26">
        <v>0</v>
      </c>
      <c r="F9" s="26">
        <v>0</v>
      </c>
      <c r="G9" s="26">
        <v>1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10" t="s">
        <v>149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2</v>
      </c>
      <c r="AD9" s="26">
        <v>0</v>
      </c>
      <c r="AE9" s="26">
        <v>0</v>
      </c>
      <c r="AF9" s="26">
        <v>0</v>
      </c>
      <c r="AG9" s="26">
        <v>0</v>
      </c>
    </row>
    <row r="10" spans="1:33" s="12" customFormat="1" ht="49.5" customHeight="1">
      <c r="A10" s="10" t="s">
        <v>146</v>
      </c>
      <c r="B10" s="26">
        <f t="shared" si="4"/>
        <v>7338</v>
      </c>
      <c r="C10" s="17">
        <f t="shared" si="5"/>
        <v>23.261269257592087</v>
      </c>
      <c r="D10" s="26">
        <f t="shared" si="6"/>
        <v>6034</v>
      </c>
      <c r="E10" s="26">
        <v>1067</v>
      </c>
      <c r="F10" s="26">
        <v>54</v>
      </c>
      <c r="G10" s="26">
        <v>1998</v>
      </c>
      <c r="H10" s="26">
        <v>407</v>
      </c>
      <c r="I10" s="26">
        <v>169</v>
      </c>
      <c r="J10" s="26">
        <v>420</v>
      </c>
      <c r="K10" s="26">
        <v>279</v>
      </c>
      <c r="L10" s="26">
        <v>94</v>
      </c>
      <c r="M10" s="26">
        <v>187</v>
      </c>
      <c r="N10" s="26">
        <v>165</v>
      </c>
      <c r="O10" s="26">
        <v>320</v>
      </c>
      <c r="P10" s="10" t="s">
        <v>146</v>
      </c>
      <c r="Q10" s="26">
        <v>244</v>
      </c>
      <c r="R10" s="26">
        <v>64</v>
      </c>
      <c r="S10" s="26">
        <v>11</v>
      </c>
      <c r="T10" s="26">
        <v>28</v>
      </c>
      <c r="U10" s="26">
        <v>10</v>
      </c>
      <c r="V10" s="26">
        <v>69</v>
      </c>
      <c r="W10" s="26">
        <v>61</v>
      </c>
      <c r="X10" s="26">
        <v>269</v>
      </c>
      <c r="Y10" s="26">
        <v>19</v>
      </c>
      <c r="Z10" s="26">
        <v>87</v>
      </c>
      <c r="AA10" s="26">
        <v>11</v>
      </c>
      <c r="AB10" s="26">
        <v>1</v>
      </c>
      <c r="AC10" s="26">
        <v>247</v>
      </c>
      <c r="AD10" s="26">
        <v>229</v>
      </c>
      <c r="AE10" s="26">
        <v>251</v>
      </c>
      <c r="AF10" s="26">
        <v>288</v>
      </c>
      <c r="AG10" s="26">
        <v>289</v>
      </c>
    </row>
    <row r="11" spans="1:33" s="12" customFormat="1" ht="49.5" customHeight="1">
      <c r="A11" s="10" t="s">
        <v>145</v>
      </c>
      <c r="B11" s="26">
        <f t="shared" si="4"/>
        <v>40</v>
      </c>
      <c r="C11" s="17">
        <f t="shared" si="5"/>
        <v>0.12679896024852597</v>
      </c>
      <c r="D11" s="26">
        <f t="shared" si="6"/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10" t="s">
        <v>145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40</v>
      </c>
      <c r="AD11" s="26">
        <v>0</v>
      </c>
      <c r="AE11" s="26">
        <v>0</v>
      </c>
      <c r="AF11" s="26">
        <v>0</v>
      </c>
      <c r="AG11" s="26">
        <v>0</v>
      </c>
    </row>
    <row r="12" spans="1:33" s="12" customFormat="1" ht="49.5" customHeight="1" thickBot="1">
      <c r="A12" s="10" t="s">
        <v>144</v>
      </c>
      <c r="B12" s="26">
        <f t="shared" si="4"/>
        <v>571</v>
      </c>
      <c r="C12" s="17">
        <f t="shared" si="5"/>
        <v>1.8100551575477082</v>
      </c>
      <c r="D12" s="26">
        <f t="shared" si="6"/>
        <v>219</v>
      </c>
      <c r="E12" s="26">
        <v>87</v>
      </c>
      <c r="F12" s="26">
        <v>0</v>
      </c>
      <c r="G12" s="26">
        <v>33</v>
      </c>
      <c r="H12" s="26">
        <v>14</v>
      </c>
      <c r="I12" s="26">
        <v>7</v>
      </c>
      <c r="J12" s="26">
        <v>27</v>
      </c>
      <c r="K12" s="26">
        <v>0</v>
      </c>
      <c r="L12" s="26">
        <v>2</v>
      </c>
      <c r="M12" s="26">
        <v>0</v>
      </c>
      <c r="N12" s="26">
        <v>2</v>
      </c>
      <c r="O12" s="26">
        <v>1</v>
      </c>
      <c r="P12" s="10" t="s">
        <v>144</v>
      </c>
      <c r="Q12" s="26">
        <v>3</v>
      </c>
      <c r="R12" s="26">
        <v>1</v>
      </c>
      <c r="S12" s="26">
        <v>0</v>
      </c>
      <c r="T12" s="26">
        <v>4</v>
      </c>
      <c r="U12" s="26">
        <v>0</v>
      </c>
      <c r="V12" s="26">
        <v>3</v>
      </c>
      <c r="W12" s="26">
        <v>8</v>
      </c>
      <c r="X12" s="26">
        <v>17</v>
      </c>
      <c r="Y12" s="26">
        <v>1</v>
      </c>
      <c r="Z12" s="26">
        <v>9</v>
      </c>
      <c r="AA12" s="26">
        <v>0</v>
      </c>
      <c r="AB12" s="26">
        <v>0</v>
      </c>
      <c r="AC12" s="26">
        <v>271</v>
      </c>
      <c r="AD12" s="26">
        <v>78</v>
      </c>
      <c r="AE12" s="26">
        <v>0</v>
      </c>
      <c r="AF12" s="26">
        <v>3</v>
      </c>
      <c r="AG12" s="26">
        <v>0</v>
      </c>
    </row>
    <row r="13" spans="1:33" s="4" customFormat="1" ht="22.5" customHeight="1">
      <c r="A13" s="109" t="s">
        <v>129</v>
      </c>
      <c r="B13" s="109"/>
      <c r="C13" s="109"/>
      <c r="D13" s="109"/>
      <c r="E13" s="109"/>
      <c r="F13" s="109"/>
      <c r="G13" s="109"/>
      <c r="H13" s="109"/>
      <c r="I13" s="28"/>
      <c r="J13" s="28"/>
      <c r="K13" s="28"/>
      <c r="L13" s="28"/>
      <c r="M13" s="28"/>
      <c r="N13" s="28"/>
      <c r="O13" s="28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="12" customFormat="1" ht="144" customHeight="1">
      <c r="A14" s="12" t="s">
        <v>98</v>
      </c>
    </row>
    <row r="15" spans="1:33" s="12" customFormat="1" ht="11.25" customHeight="1">
      <c r="A15" s="93" t="s">
        <v>314</v>
      </c>
      <c r="B15" s="100"/>
      <c r="C15" s="100"/>
      <c r="D15" s="100"/>
      <c r="E15" s="100"/>
      <c r="F15" s="100"/>
      <c r="G15" s="100"/>
      <c r="H15" s="100"/>
      <c r="I15" s="100" t="s">
        <v>315</v>
      </c>
      <c r="J15" s="100"/>
      <c r="K15" s="100"/>
      <c r="L15" s="100"/>
      <c r="M15" s="100"/>
      <c r="N15" s="100"/>
      <c r="O15" s="100"/>
      <c r="P15" s="100" t="s">
        <v>316</v>
      </c>
      <c r="Q15" s="100"/>
      <c r="R15" s="100"/>
      <c r="S15" s="100"/>
      <c r="T15" s="100"/>
      <c r="U15" s="100"/>
      <c r="V15" s="100"/>
      <c r="W15" s="100"/>
      <c r="X15" s="100" t="s">
        <v>317</v>
      </c>
      <c r="Y15" s="100"/>
      <c r="Z15" s="100"/>
      <c r="AA15" s="100"/>
      <c r="AB15" s="100"/>
      <c r="AC15" s="100"/>
      <c r="AD15" s="100"/>
      <c r="AE15" s="100"/>
      <c r="AF15" s="100"/>
      <c r="AG15" s="100"/>
    </row>
  </sheetData>
  <mergeCells count="21">
    <mergeCell ref="X3:AB3"/>
    <mergeCell ref="AG3:AG4"/>
    <mergeCell ref="A13:H13"/>
    <mergeCell ref="P1:W1"/>
    <mergeCell ref="AC3:AC4"/>
    <mergeCell ref="AD3:AD4"/>
    <mergeCell ref="AE3:AE4"/>
    <mergeCell ref="AF3:AF4"/>
    <mergeCell ref="A3:A4"/>
    <mergeCell ref="B3:B4"/>
    <mergeCell ref="C3:C4"/>
    <mergeCell ref="P3:P4"/>
    <mergeCell ref="A1:H1"/>
    <mergeCell ref="A2:H2"/>
    <mergeCell ref="P2:W2"/>
    <mergeCell ref="D3:H3"/>
    <mergeCell ref="Q3:W3"/>
    <mergeCell ref="A15:H15"/>
    <mergeCell ref="I15:O15"/>
    <mergeCell ref="P15:W15"/>
    <mergeCell ref="X15:AG15"/>
  </mergeCells>
  <dataValidations count="1">
    <dataValidation type="whole" allowBlank="1" showInputMessage="1" showErrorMessage="1" errorTitle="嘿嘿！你粉混喔" error="數字必須素整數而且不得小於 0 也應該不會大於 50000000 吧" sqref="E7:O12 Q7:AG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U19"/>
  <sheetViews>
    <sheetView workbookViewId="0" topLeftCell="A1">
      <selection activeCell="A1" sqref="A1:G1"/>
    </sheetView>
  </sheetViews>
  <sheetFormatPr defaultColWidth="9.00390625" defaultRowHeight="16.5"/>
  <cols>
    <col min="1" max="1" width="18.625" style="55" customWidth="1"/>
    <col min="2" max="3" width="10.00390625" style="56" customWidth="1"/>
    <col min="4" max="4" width="10.125" style="56" customWidth="1"/>
    <col min="5" max="6" width="10.25390625" style="56" customWidth="1"/>
    <col min="7" max="7" width="10.50390625" style="56" customWidth="1"/>
    <col min="8" max="16" width="8.50390625" style="56" customWidth="1"/>
    <col min="17" max="17" width="18.625" style="56" customWidth="1"/>
    <col min="18" max="24" width="8.625" style="56" customWidth="1"/>
    <col min="25" max="31" width="10.875" style="56" customWidth="1"/>
    <col min="32" max="32" width="18.625" style="56" customWidth="1"/>
    <col min="33" max="33" width="9.50390625" style="56" customWidth="1"/>
    <col min="34" max="34" width="9.125" style="56" customWidth="1"/>
    <col min="35" max="35" width="9.00390625" style="56" customWidth="1"/>
    <col min="36" max="36" width="8.875" style="56" customWidth="1"/>
    <col min="37" max="39" width="8.50390625" style="56" customWidth="1"/>
    <col min="40" max="40" width="12.00390625" style="56" customWidth="1"/>
    <col min="41" max="41" width="12.125" style="56" customWidth="1"/>
    <col min="42" max="42" width="11.75390625" style="56" customWidth="1"/>
    <col min="43" max="43" width="11.625" style="56" customWidth="1"/>
    <col min="44" max="44" width="11.75390625" style="56" customWidth="1"/>
    <col min="45" max="46" width="11.375" style="56" customWidth="1"/>
    <col min="47" max="16384" width="9.00390625" style="56" customWidth="1"/>
  </cols>
  <sheetData>
    <row r="1" spans="1:46" s="31" customFormat="1" ht="45" customHeight="1">
      <c r="A1" s="92" t="s">
        <v>183</v>
      </c>
      <c r="B1" s="92"/>
      <c r="C1" s="92"/>
      <c r="D1" s="92"/>
      <c r="E1" s="92"/>
      <c r="F1" s="92"/>
      <c r="G1" s="92"/>
      <c r="H1" s="91" t="s">
        <v>184</v>
      </c>
      <c r="I1" s="91"/>
      <c r="J1" s="91"/>
      <c r="K1" s="91"/>
      <c r="L1" s="91"/>
      <c r="M1" s="91"/>
      <c r="N1" s="91"/>
      <c r="O1" s="91"/>
      <c r="P1" s="91"/>
      <c r="Q1" s="92" t="s">
        <v>183</v>
      </c>
      <c r="R1" s="92"/>
      <c r="S1" s="92"/>
      <c r="T1" s="92"/>
      <c r="U1" s="92"/>
      <c r="V1" s="92"/>
      <c r="W1" s="92"/>
      <c r="X1" s="92"/>
      <c r="Y1" s="91" t="s">
        <v>185</v>
      </c>
      <c r="Z1" s="91"/>
      <c r="AA1" s="91"/>
      <c r="AB1" s="91"/>
      <c r="AC1" s="91"/>
      <c r="AD1" s="91"/>
      <c r="AE1" s="91"/>
      <c r="AF1" s="92" t="s">
        <v>183</v>
      </c>
      <c r="AG1" s="92"/>
      <c r="AH1" s="92"/>
      <c r="AI1" s="92"/>
      <c r="AJ1" s="92"/>
      <c r="AK1" s="92"/>
      <c r="AL1" s="92"/>
      <c r="AM1" s="92"/>
      <c r="AN1" s="91" t="s">
        <v>186</v>
      </c>
      <c r="AO1" s="91"/>
      <c r="AP1" s="91"/>
      <c r="AQ1" s="91"/>
      <c r="AR1" s="91"/>
      <c r="AS1" s="91"/>
      <c r="AT1" s="91"/>
    </row>
    <row r="2" spans="1:46" s="37" customFormat="1" ht="13.5" customHeight="1" thickBot="1">
      <c r="A2" s="90" t="s">
        <v>151</v>
      </c>
      <c r="B2" s="90"/>
      <c r="C2" s="90"/>
      <c r="D2" s="90"/>
      <c r="E2" s="90"/>
      <c r="F2" s="90"/>
      <c r="G2" s="90"/>
      <c r="H2" s="32" t="s">
        <v>346</v>
      </c>
      <c r="I2" s="33"/>
      <c r="J2" s="34"/>
      <c r="K2" s="34"/>
      <c r="L2" s="34"/>
      <c r="M2" s="34"/>
      <c r="N2" s="34"/>
      <c r="O2" s="34"/>
      <c r="P2" s="34" t="s">
        <v>59</v>
      </c>
      <c r="Q2" s="111" t="s">
        <v>2</v>
      </c>
      <c r="R2" s="112"/>
      <c r="S2" s="112"/>
      <c r="T2" s="112"/>
      <c r="U2" s="112"/>
      <c r="V2" s="112"/>
      <c r="W2" s="112"/>
      <c r="X2" s="112"/>
      <c r="Y2" s="35" t="s">
        <v>346</v>
      </c>
      <c r="Z2" s="36"/>
      <c r="AA2" s="36"/>
      <c r="AB2" s="36"/>
      <c r="AC2" s="36"/>
      <c r="AD2" s="32"/>
      <c r="AE2" s="34" t="s">
        <v>59</v>
      </c>
      <c r="AF2" s="32"/>
      <c r="AH2" s="34"/>
      <c r="AI2" s="34"/>
      <c r="AJ2" s="34"/>
      <c r="AK2" s="34"/>
      <c r="AL2" s="34"/>
      <c r="AM2" s="38" t="s">
        <v>151</v>
      </c>
      <c r="AN2" s="34" t="s">
        <v>346</v>
      </c>
      <c r="AO2" s="34"/>
      <c r="AP2" s="34"/>
      <c r="AQ2" s="34"/>
      <c r="AR2" s="34"/>
      <c r="AS2" s="34"/>
      <c r="AT2" s="39" t="s">
        <v>59</v>
      </c>
    </row>
    <row r="3" spans="1:46" s="42" customFormat="1" ht="24" customHeight="1">
      <c r="A3" s="72" t="s">
        <v>152</v>
      </c>
      <c r="B3" s="88" t="s">
        <v>153</v>
      </c>
      <c r="C3" s="76" t="s">
        <v>188</v>
      </c>
      <c r="D3" s="83"/>
      <c r="E3" s="83"/>
      <c r="F3" s="83"/>
      <c r="G3" s="83"/>
      <c r="H3" s="75" t="s">
        <v>154</v>
      </c>
      <c r="I3" s="88"/>
      <c r="J3" s="76" t="s">
        <v>187</v>
      </c>
      <c r="K3" s="83"/>
      <c r="L3" s="83"/>
      <c r="M3" s="83"/>
      <c r="N3" s="83"/>
      <c r="O3" s="83"/>
      <c r="P3" s="84"/>
      <c r="Q3" s="72" t="s">
        <v>152</v>
      </c>
      <c r="R3" s="74" t="s">
        <v>155</v>
      </c>
      <c r="S3" s="86"/>
      <c r="T3" s="86"/>
      <c r="U3" s="86"/>
      <c r="V3" s="86"/>
      <c r="W3" s="86"/>
      <c r="X3" s="87"/>
      <c r="Y3" s="75" t="s">
        <v>156</v>
      </c>
      <c r="Z3" s="86"/>
      <c r="AA3" s="86"/>
      <c r="AB3" s="86"/>
      <c r="AC3" s="86"/>
      <c r="AD3" s="86"/>
      <c r="AE3" s="86"/>
      <c r="AF3" s="72" t="s">
        <v>152</v>
      </c>
      <c r="AG3" s="74" t="s">
        <v>157</v>
      </c>
      <c r="AH3" s="83"/>
      <c r="AI3" s="83"/>
      <c r="AJ3" s="83"/>
      <c r="AK3" s="83"/>
      <c r="AL3" s="83"/>
      <c r="AM3" s="84"/>
      <c r="AN3" s="75" t="s">
        <v>158</v>
      </c>
      <c r="AO3" s="83"/>
      <c r="AP3" s="83"/>
      <c r="AQ3" s="83"/>
      <c r="AR3" s="83"/>
      <c r="AS3" s="83"/>
      <c r="AT3" s="83"/>
    </row>
    <row r="4" spans="1:46" s="42" customFormat="1" ht="48" customHeight="1" thickBot="1">
      <c r="A4" s="73"/>
      <c r="B4" s="89"/>
      <c r="C4" s="44" t="s">
        <v>12</v>
      </c>
      <c r="D4" s="44" t="s">
        <v>159</v>
      </c>
      <c r="E4" s="44" t="s">
        <v>160</v>
      </c>
      <c r="F4" s="44" t="s">
        <v>161</v>
      </c>
      <c r="G4" s="45" t="s">
        <v>162</v>
      </c>
      <c r="H4" s="46" t="s">
        <v>163</v>
      </c>
      <c r="I4" s="45" t="s">
        <v>164</v>
      </c>
      <c r="J4" s="43" t="s">
        <v>12</v>
      </c>
      <c r="K4" s="47" t="s">
        <v>165</v>
      </c>
      <c r="L4" s="47" t="s">
        <v>160</v>
      </c>
      <c r="M4" s="47" t="s">
        <v>161</v>
      </c>
      <c r="N4" s="48" t="s">
        <v>162</v>
      </c>
      <c r="O4" s="48" t="s">
        <v>163</v>
      </c>
      <c r="P4" s="45" t="s">
        <v>166</v>
      </c>
      <c r="Q4" s="73"/>
      <c r="R4" s="45" t="s">
        <v>167</v>
      </c>
      <c r="S4" s="44" t="s">
        <v>165</v>
      </c>
      <c r="T4" s="44" t="s">
        <v>160</v>
      </c>
      <c r="U4" s="43" t="s">
        <v>161</v>
      </c>
      <c r="V4" s="45" t="s">
        <v>162</v>
      </c>
      <c r="W4" s="45" t="s">
        <v>163</v>
      </c>
      <c r="X4" s="45" t="s">
        <v>201</v>
      </c>
      <c r="Y4" s="43" t="s">
        <v>12</v>
      </c>
      <c r="Z4" s="44" t="s">
        <v>165</v>
      </c>
      <c r="AA4" s="44" t="s">
        <v>160</v>
      </c>
      <c r="AB4" s="43" t="s">
        <v>161</v>
      </c>
      <c r="AC4" s="45" t="s">
        <v>162</v>
      </c>
      <c r="AD4" s="45" t="s">
        <v>163</v>
      </c>
      <c r="AE4" s="45" t="s">
        <v>166</v>
      </c>
      <c r="AF4" s="73"/>
      <c r="AG4" s="43" t="s">
        <v>168</v>
      </c>
      <c r="AH4" s="44" t="s">
        <v>165</v>
      </c>
      <c r="AI4" s="44" t="s">
        <v>160</v>
      </c>
      <c r="AJ4" s="43" t="s">
        <v>161</v>
      </c>
      <c r="AK4" s="45" t="s">
        <v>162</v>
      </c>
      <c r="AL4" s="45" t="s">
        <v>163</v>
      </c>
      <c r="AM4" s="45" t="s">
        <v>166</v>
      </c>
      <c r="AN4" s="43" t="s">
        <v>12</v>
      </c>
      <c r="AO4" s="44" t="s">
        <v>165</v>
      </c>
      <c r="AP4" s="44" t="s">
        <v>160</v>
      </c>
      <c r="AQ4" s="44" t="s">
        <v>161</v>
      </c>
      <c r="AR4" s="45" t="s">
        <v>162</v>
      </c>
      <c r="AS4" s="45" t="s">
        <v>163</v>
      </c>
      <c r="AT4" s="49" t="s">
        <v>166</v>
      </c>
    </row>
    <row r="5" spans="1:46" s="51" customFormat="1" ht="35.25" customHeight="1">
      <c r="A5" s="50" t="s">
        <v>169</v>
      </c>
      <c r="B5" s="14">
        <f aca="true" t="shared" si="0" ref="B5:P5">SUM(B6+B11)</f>
        <v>63738</v>
      </c>
      <c r="C5" s="14">
        <f t="shared" si="0"/>
        <v>2669</v>
      </c>
      <c r="D5" s="14">
        <f t="shared" si="0"/>
        <v>2645</v>
      </c>
      <c r="E5" s="14">
        <f t="shared" si="0"/>
        <v>0</v>
      </c>
      <c r="F5" s="14">
        <f t="shared" si="0"/>
        <v>23</v>
      </c>
      <c r="G5" s="14">
        <f t="shared" si="0"/>
        <v>0</v>
      </c>
      <c r="H5" s="14">
        <f t="shared" si="0"/>
        <v>1</v>
      </c>
      <c r="I5" s="14">
        <f t="shared" si="0"/>
        <v>0</v>
      </c>
      <c r="J5" s="14">
        <f>SUM(J6+J11)</f>
        <v>3318</v>
      </c>
      <c r="K5" s="14">
        <f t="shared" si="0"/>
        <v>3237</v>
      </c>
      <c r="L5" s="14">
        <f t="shared" si="0"/>
        <v>0</v>
      </c>
      <c r="M5" s="14">
        <f t="shared" si="0"/>
        <v>80</v>
      </c>
      <c r="N5" s="14">
        <f t="shared" si="0"/>
        <v>0</v>
      </c>
      <c r="O5" s="14">
        <f t="shared" si="0"/>
        <v>1</v>
      </c>
      <c r="P5" s="14">
        <f t="shared" si="0"/>
        <v>0</v>
      </c>
      <c r="Q5" s="50" t="s">
        <v>170</v>
      </c>
      <c r="R5" s="14">
        <f>SUM(R6+R11)</f>
        <v>2893</v>
      </c>
      <c r="S5" s="14">
        <f aca="true" t="shared" si="1" ref="S5:AE5">SUM(S6+S11)</f>
        <v>2587</v>
      </c>
      <c r="T5" s="14">
        <f t="shared" si="1"/>
        <v>46</v>
      </c>
      <c r="U5" s="14">
        <f t="shared" si="1"/>
        <v>127</v>
      </c>
      <c r="V5" s="14">
        <f t="shared" si="1"/>
        <v>3</v>
      </c>
      <c r="W5" s="14">
        <f t="shared" si="1"/>
        <v>45</v>
      </c>
      <c r="X5" s="14">
        <f t="shared" si="1"/>
        <v>85</v>
      </c>
      <c r="Y5" s="14">
        <f t="shared" si="1"/>
        <v>1716</v>
      </c>
      <c r="Z5" s="14">
        <f t="shared" si="1"/>
        <v>1572</v>
      </c>
      <c r="AA5" s="14">
        <f t="shared" si="1"/>
        <v>17</v>
      </c>
      <c r="AB5" s="14">
        <f t="shared" si="1"/>
        <v>48</v>
      </c>
      <c r="AC5" s="14">
        <f t="shared" si="1"/>
        <v>10</v>
      </c>
      <c r="AD5" s="14">
        <f t="shared" si="1"/>
        <v>38</v>
      </c>
      <c r="AE5" s="14">
        <f t="shared" si="1"/>
        <v>31</v>
      </c>
      <c r="AF5" s="50" t="s">
        <v>170</v>
      </c>
      <c r="AG5" s="14">
        <f>SUM(AG6+AG11)</f>
        <v>181</v>
      </c>
      <c r="AH5" s="14">
        <f aca="true" t="shared" si="2" ref="AH5:AT5">SUM(AH6+AH11)</f>
        <v>161</v>
      </c>
      <c r="AI5" s="14">
        <f t="shared" si="2"/>
        <v>2</v>
      </c>
      <c r="AJ5" s="14">
        <f t="shared" si="2"/>
        <v>17</v>
      </c>
      <c r="AK5" s="14">
        <f t="shared" si="2"/>
        <v>0</v>
      </c>
      <c r="AL5" s="14">
        <f t="shared" si="2"/>
        <v>0</v>
      </c>
      <c r="AM5" s="14">
        <f t="shared" si="2"/>
        <v>1</v>
      </c>
      <c r="AN5" s="14">
        <f t="shared" si="2"/>
        <v>52961</v>
      </c>
      <c r="AO5" s="14">
        <f t="shared" si="2"/>
        <v>43128</v>
      </c>
      <c r="AP5" s="14">
        <f t="shared" si="2"/>
        <v>1023</v>
      </c>
      <c r="AQ5" s="14">
        <f t="shared" si="2"/>
        <v>7599</v>
      </c>
      <c r="AR5" s="14">
        <f t="shared" si="2"/>
        <v>123</v>
      </c>
      <c r="AS5" s="14">
        <f t="shared" si="2"/>
        <v>460</v>
      </c>
      <c r="AT5" s="14">
        <f t="shared" si="2"/>
        <v>628</v>
      </c>
    </row>
    <row r="6" spans="1:46" s="51" customFormat="1" ht="45" customHeight="1">
      <c r="A6" s="50" t="s">
        <v>171</v>
      </c>
      <c r="B6" s="14">
        <f aca="true" t="shared" si="3" ref="B6:P6">SUM(B7:B10)</f>
        <v>63181</v>
      </c>
      <c r="C6" s="14">
        <f t="shared" si="3"/>
        <v>2653</v>
      </c>
      <c r="D6" s="14">
        <f t="shared" si="3"/>
        <v>2629</v>
      </c>
      <c r="E6" s="14">
        <f t="shared" si="3"/>
        <v>0</v>
      </c>
      <c r="F6" s="14">
        <f t="shared" si="3"/>
        <v>23</v>
      </c>
      <c r="G6" s="14">
        <f t="shared" si="3"/>
        <v>0</v>
      </c>
      <c r="H6" s="14">
        <f t="shared" si="3"/>
        <v>1</v>
      </c>
      <c r="I6" s="14">
        <f t="shared" si="3"/>
        <v>0</v>
      </c>
      <c r="J6" s="14">
        <f>SUM(J7:J10)</f>
        <v>3274</v>
      </c>
      <c r="K6" s="14">
        <f t="shared" si="3"/>
        <v>3193</v>
      </c>
      <c r="L6" s="14">
        <f t="shared" si="3"/>
        <v>0</v>
      </c>
      <c r="M6" s="14">
        <f t="shared" si="3"/>
        <v>80</v>
      </c>
      <c r="N6" s="14">
        <f t="shared" si="3"/>
        <v>0</v>
      </c>
      <c r="O6" s="14">
        <f t="shared" si="3"/>
        <v>1</v>
      </c>
      <c r="P6" s="14">
        <f t="shared" si="3"/>
        <v>0</v>
      </c>
      <c r="Q6" s="50" t="s">
        <v>172</v>
      </c>
      <c r="R6" s="14">
        <f>SUM(R7:R10)</f>
        <v>2805</v>
      </c>
      <c r="S6" s="14">
        <f aca="true" t="shared" si="4" ref="S6:AE6">SUM(S7:S10)</f>
        <v>2504</v>
      </c>
      <c r="T6" s="14">
        <f t="shared" si="4"/>
        <v>44</v>
      </c>
      <c r="U6" s="14">
        <f t="shared" si="4"/>
        <v>126</v>
      </c>
      <c r="V6" s="14">
        <f t="shared" si="4"/>
        <v>3</v>
      </c>
      <c r="W6" s="14">
        <f t="shared" si="4"/>
        <v>45</v>
      </c>
      <c r="X6" s="14">
        <f t="shared" si="4"/>
        <v>83</v>
      </c>
      <c r="Y6" s="14">
        <f t="shared" si="4"/>
        <v>1682</v>
      </c>
      <c r="Z6" s="14">
        <f t="shared" si="4"/>
        <v>1538</v>
      </c>
      <c r="AA6" s="14">
        <f t="shared" si="4"/>
        <v>17</v>
      </c>
      <c r="AB6" s="14">
        <f t="shared" si="4"/>
        <v>48</v>
      </c>
      <c r="AC6" s="14">
        <f t="shared" si="4"/>
        <v>10</v>
      </c>
      <c r="AD6" s="14">
        <f t="shared" si="4"/>
        <v>38</v>
      </c>
      <c r="AE6" s="14">
        <f t="shared" si="4"/>
        <v>31</v>
      </c>
      <c r="AF6" s="50" t="s">
        <v>173</v>
      </c>
      <c r="AG6" s="14">
        <f>SUM(AG7:AG10)</f>
        <v>177</v>
      </c>
      <c r="AH6" s="14">
        <f aca="true" t="shared" si="5" ref="AH6:AT6">SUM(AH7:AH10)</f>
        <v>157</v>
      </c>
      <c r="AI6" s="14">
        <f t="shared" si="5"/>
        <v>2</v>
      </c>
      <c r="AJ6" s="14">
        <f t="shared" si="5"/>
        <v>17</v>
      </c>
      <c r="AK6" s="14">
        <f t="shared" si="5"/>
        <v>0</v>
      </c>
      <c r="AL6" s="14">
        <f t="shared" si="5"/>
        <v>0</v>
      </c>
      <c r="AM6" s="14">
        <f t="shared" si="5"/>
        <v>1</v>
      </c>
      <c r="AN6" s="14">
        <f t="shared" si="5"/>
        <v>52590</v>
      </c>
      <c r="AO6" s="14">
        <f t="shared" si="5"/>
        <v>42808</v>
      </c>
      <c r="AP6" s="14">
        <f t="shared" si="5"/>
        <v>1011</v>
      </c>
      <c r="AQ6" s="14">
        <f t="shared" si="5"/>
        <v>7567</v>
      </c>
      <c r="AR6" s="14">
        <f t="shared" si="5"/>
        <v>123</v>
      </c>
      <c r="AS6" s="14">
        <f t="shared" si="5"/>
        <v>453</v>
      </c>
      <c r="AT6" s="14">
        <f t="shared" si="5"/>
        <v>628</v>
      </c>
    </row>
    <row r="7" spans="1:46" s="51" customFormat="1" ht="36" customHeight="1">
      <c r="A7" s="50" t="s">
        <v>181</v>
      </c>
      <c r="B7" s="14">
        <f>SUM(C7+J7+R7+Y7+AG7+AN7)</f>
        <v>7568</v>
      </c>
      <c r="C7" s="14">
        <f>SUM(D7:I7)</f>
        <v>220</v>
      </c>
      <c r="D7" s="14">
        <v>220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SUM(K7:P7)</f>
        <v>278</v>
      </c>
      <c r="K7" s="14">
        <v>277</v>
      </c>
      <c r="L7" s="14">
        <v>0</v>
      </c>
      <c r="M7" s="14">
        <v>1</v>
      </c>
      <c r="N7" s="14">
        <v>0</v>
      </c>
      <c r="O7" s="14">
        <v>0</v>
      </c>
      <c r="P7" s="14">
        <v>0</v>
      </c>
      <c r="Q7" s="50" t="s">
        <v>181</v>
      </c>
      <c r="R7" s="14">
        <f>SUM(S7:X7)</f>
        <v>380</v>
      </c>
      <c r="S7" s="14">
        <v>353</v>
      </c>
      <c r="T7" s="14">
        <v>7</v>
      </c>
      <c r="U7" s="14">
        <v>7</v>
      </c>
      <c r="V7" s="14">
        <v>0</v>
      </c>
      <c r="W7" s="14">
        <v>2</v>
      </c>
      <c r="X7" s="14">
        <v>11</v>
      </c>
      <c r="Y7" s="14">
        <f>SUM(Z7:AE7)</f>
        <v>195</v>
      </c>
      <c r="Z7" s="14">
        <v>193</v>
      </c>
      <c r="AA7" s="14">
        <v>0</v>
      </c>
      <c r="AB7" s="14">
        <v>0</v>
      </c>
      <c r="AC7" s="14">
        <v>1</v>
      </c>
      <c r="AD7" s="14">
        <v>1</v>
      </c>
      <c r="AE7" s="14">
        <v>0</v>
      </c>
      <c r="AF7" s="50" t="s">
        <v>181</v>
      </c>
      <c r="AG7" s="14">
        <f>SUM(AH7:AM7)</f>
        <v>20</v>
      </c>
      <c r="AH7" s="14">
        <v>19</v>
      </c>
      <c r="AI7" s="14">
        <v>0</v>
      </c>
      <c r="AJ7" s="14">
        <v>1</v>
      </c>
      <c r="AK7" s="14">
        <v>0</v>
      </c>
      <c r="AL7" s="14">
        <v>0</v>
      </c>
      <c r="AM7" s="14">
        <v>0</v>
      </c>
      <c r="AN7" s="14">
        <f>SUM(AO7:AT7)</f>
        <v>6475</v>
      </c>
      <c r="AO7" s="14">
        <v>5871</v>
      </c>
      <c r="AP7" s="14">
        <v>199</v>
      </c>
      <c r="AQ7" s="14">
        <v>258</v>
      </c>
      <c r="AR7" s="14">
        <v>19</v>
      </c>
      <c r="AS7" s="14">
        <v>115</v>
      </c>
      <c r="AT7" s="14">
        <v>13</v>
      </c>
    </row>
    <row r="8" spans="1:46" s="51" customFormat="1" ht="36" customHeight="1">
      <c r="A8" s="50" t="s">
        <v>182</v>
      </c>
      <c r="B8" s="14">
        <f>SUM(C8+J8+R8+Y8+AG8+AN8)</f>
        <v>28908</v>
      </c>
      <c r="C8" s="14">
        <f>SUM(D8:I8)</f>
        <v>1409</v>
      </c>
      <c r="D8" s="14">
        <v>1389</v>
      </c>
      <c r="E8" s="14">
        <v>0</v>
      </c>
      <c r="F8" s="14">
        <v>20</v>
      </c>
      <c r="G8" s="14">
        <v>0</v>
      </c>
      <c r="H8" s="14">
        <v>0</v>
      </c>
      <c r="I8" s="14">
        <v>0</v>
      </c>
      <c r="J8" s="14">
        <f>SUM(K8:P8)</f>
        <v>1526</v>
      </c>
      <c r="K8" s="14">
        <v>1482</v>
      </c>
      <c r="L8" s="14">
        <v>0</v>
      </c>
      <c r="M8" s="14">
        <v>44</v>
      </c>
      <c r="N8" s="14">
        <v>0</v>
      </c>
      <c r="O8" s="14">
        <v>0</v>
      </c>
      <c r="P8" s="14">
        <v>0</v>
      </c>
      <c r="Q8" s="50" t="s">
        <v>182</v>
      </c>
      <c r="R8" s="14">
        <f>SUM(S8:X8)</f>
        <v>1280</v>
      </c>
      <c r="S8" s="14">
        <v>1146</v>
      </c>
      <c r="T8" s="14">
        <v>30</v>
      </c>
      <c r="U8" s="14">
        <v>57</v>
      </c>
      <c r="V8" s="14">
        <v>0</v>
      </c>
      <c r="W8" s="14">
        <v>7</v>
      </c>
      <c r="X8" s="14">
        <v>40</v>
      </c>
      <c r="Y8" s="14">
        <f>SUM(Z8:AE8)</f>
        <v>577</v>
      </c>
      <c r="Z8" s="14">
        <v>541</v>
      </c>
      <c r="AA8" s="14">
        <v>1</v>
      </c>
      <c r="AB8" s="14">
        <v>12</v>
      </c>
      <c r="AC8" s="14">
        <v>8</v>
      </c>
      <c r="AD8" s="14">
        <v>5</v>
      </c>
      <c r="AE8" s="14">
        <v>10</v>
      </c>
      <c r="AF8" s="50" t="s">
        <v>182</v>
      </c>
      <c r="AG8" s="14">
        <f>SUM(AH8:AM8)</f>
        <v>89</v>
      </c>
      <c r="AH8" s="14">
        <v>75</v>
      </c>
      <c r="AI8" s="14">
        <v>2</v>
      </c>
      <c r="AJ8" s="14">
        <v>11</v>
      </c>
      <c r="AK8" s="14">
        <v>0</v>
      </c>
      <c r="AL8" s="14">
        <v>0</v>
      </c>
      <c r="AM8" s="14">
        <v>1</v>
      </c>
      <c r="AN8" s="14">
        <f>SUM(AO8:AT8)</f>
        <v>24027</v>
      </c>
      <c r="AO8" s="14">
        <v>19790</v>
      </c>
      <c r="AP8" s="14">
        <v>688</v>
      </c>
      <c r="AQ8" s="14">
        <v>3297</v>
      </c>
      <c r="AR8" s="14">
        <v>12</v>
      </c>
      <c r="AS8" s="14">
        <v>54</v>
      </c>
      <c r="AT8" s="14">
        <v>186</v>
      </c>
    </row>
    <row r="9" spans="1:46" s="51" customFormat="1" ht="36" customHeight="1">
      <c r="A9" s="50" t="s">
        <v>180</v>
      </c>
      <c r="B9" s="14">
        <f>SUM(C9+J9+R9+Y9+AG9+AN9)</f>
        <v>24780</v>
      </c>
      <c r="C9" s="14">
        <f>SUM(D9:I9)</f>
        <v>978</v>
      </c>
      <c r="D9" s="14">
        <v>975</v>
      </c>
      <c r="E9" s="14">
        <v>0</v>
      </c>
      <c r="F9" s="14">
        <v>3</v>
      </c>
      <c r="G9" s="14">
        <v>0</v>
      </c>
      <c r="H9" s="14">
        <v>0</v>
      </c>
      <c r="I9" s="14">
        <v>0</v>
      </c>
      <c r="J9" s="14">
        <f>SUM(K9:P9)</f>
        <v>1403</v>
      </c>
      <c r="K9" s="14">
        <v>1388</v>
      </c>
      <c r="L9" s="14">
        <v>0</v>
      </c>
      <c r="M9" s="14">
        <v>15</v>
      </c>
      <c r="N9" s="14">
        <v>0</v>
      </c>
      <c r="O9" s="14">
        <v>0</v>
      </c>
      <c r="P9" s="14">
        <v>0</v>
      </c>
      <c r="Q9" s="50" t="s">
        <v>180</v>
      </c>
      <c r="R9" s="14">
        <f>SUM(S9:X9)</f>
        <v>1145</v>
      </c>
      <c r="S9" s="14">
        <v>1005</v>
      </c>
      <c r="T9" s="14">
        <v>7</v>
      </c>
      <c r="U9" s="14">
        <v>62</v>
      </c>
      <c r="V9" s="14">
        <v>3</v>
      </c>
      <c r="W9" s="14">
        <v>36</v>
      </c>
      <c r="X9" s="14">
        <v>32</v>
      </c>
      <c r="Y9" s="14">
        <f>SUM(Z9:AE9)</f>
        <v>679</v>
      </c>
      <c r="Z9" s="14">
        <v>590</v>
      </c>
      <c r="AA9" s="14">
        <v>0</v>
      </c>
      <c r="AB9" s="14">
        <v>35</v>
      </c>
      <c r="AC9" s="14">
        <v>1</v>
      </c>
      <c r="AD9" s="14">
        <v>32</v>
      </c>
      <c r="AE9" s="14">
        <v>21</v>
      </c>
      <c r="AF9" s="50" t="s">
        <v>180</v>
      </c>
      <c r="AG9" s="14">
        <f>SUM(AH9:AM9)</f>
        <v>68</v>
      </c>
      <c r="AH9" s="14">
        <v>63</v>
      </c>
      <c r="AI9" s="14">
        <v>0</v>
      </c>
      <c r="AJ9" s="14">
        <v>5</v>
      </c>
      <c r="AK9" s="14">
        <v>0</v>
      </c>
      <c r="AL9" s="14">
        <v>0</v>
      </c>
      <c r="AM9" s="14">
        <v>0</v>
      </c>
      <c r="AN9" s="14">
        <f>SUM(AO9:AT9)</f>
        <v>20507</v>
      </c>
      <c r="AO9" s="14">
        <v>15866</v>
      </c>
      <c r="AP9" s="14">
        <v>97</v>
      </c>
      <c r="AQ9" s="14">
        <v>3747</v>
      </c>
      <c r="AR9" s="14">
        <v>84</v>
      </c>
      <c r="AS9" s="14">
        <v>284</v>
      </c>
      <c r="AT9" s="14">
        <v>429</v>
      </c>
    </row>
    <row r="10" spans="1:46" s="51" customFormat="1" ht="36" customHeight="1">
      <c r="A10" s="50" t="s">
        <v>179</v>
      </c>
      <c r="B10" s="14">
        <f>SUM(C10+J10+R10+Y10+AG10+AN10)</f>
        <v>1925</v>
      </c>
      <c r="C10" s="14">
        <f>SUM(D10:I10)</f>
        <v>46</v>
      </c>
      <c r="D10" s="14">
        <v>45</v>
      </c>
      <c r="E10" s="14">
        <v>0</v>
      </c>
      <c r="F10" s="14">
        <v>0</v>
      </c>
      <c r="G10" s="14">
        <v>0</v>
      </c>
      <c r="H10" s="14">
        <v>1</v>
      </c>
      <c r="I10" s="14">
        <v>0</v>
      </c>
      <c r="J10" s="14">
        <f>SUM(K10:P10)</f>
        <v>67</v>
      </c>
      <c r="K10" s="14">
        <v>46</v>
      </c>
      <c r="L10" s="14">
        <v>0</v>
      </c>
      <c r="M10" s="14">
        <v>20</v>
      </c>
      <c r="N10" s="14">
        <v>0</v>
      </c>
      <c r="O10" s="14">
        <v>1</v>
      </c>
      <c r="P10" s="14">
        <v>0</v>
      </c>
      <c r="Q10" s="50" t="s">
        <v>179</v>
      </c>
      <c r="R10" s="14">
        <f>SUM(S10:X10)</f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f>SUM(Z10:AE10)</f>
        <v>231</v>
      </c>
      <c r="Z10" s="14">
        <v>214</v>
      </c>
      <c r="AA10" s="14">
        <v>16</v>
      </c>
      <c r="AB10" s="14">
        <v>1</v>
      </c>
      <c r="AC10" s="14">
        <v>0</v>
      </c>
      <c r="AD10" s="14">
        <v>0</v>
      </c>
      <c r="AE10" s="14">
        <v>0</v>
      </c>
      <c r="AF10" s="50" t="s">
        <v>179</v>
      </c>
      <c r="AG10" s="14">
        <f>SUM(AH10:AM10)</f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f>SUM(AO10:AT10)</f>
        <v>1581</v>
      </c>
      <c r="AO10" s="14">
        <v>1281</v>
      </c>
      <c r="AP10" s="14">
        <v>27</v>
      </c>
      <c r="AQ10" s="14">
        <v>265</v>
      </c>
      <c r="AR10" s="14">
        <v>8</v>
      </c>
      <c r="AS10" s="14">
        <v>0</v>
      </c>
      <c r="AT10" s="14">
        <v>0</v>
      </c>
    </row>
    <row r="11" spans="1:47" s="51" customFormat="1" ht="54" customHeight="1">
      <c r="A11" s="50" t="s">
        <v>174</v>
      </c>
      <c r="B11" s="14">
        <f aca="true" t="shared" si="6" ref="B11:P11">SUM(B13:B16)</f>
        <v>557</v>
      </c>
      <c r="C11" s="14">
        <f t="shared" si="6"/>
        <v>16</v>
      </c>
      <c r="D11" s="14">
        <f t="shared" si="6"/>
        <v>16</v>
      </c>
      <c r="E11" s="14">
        <f t="shared" si="6"/>
        <v>0</v>
      </c>
      <c r="F11" s="14">
        <f t="shared" si="6"/>
        <v>0</v>
      </c>
      <c r="G11" s="14">
        <f t="shared" si="6"/>
        <v>0</v>
      </c>
      <c r="H11" s="14">
        <f t="shared" si="6"/>
        <v>0</v>
      </c>
      <c r="I11" s="14">
        <f t="shared" si="6"/>
        <v>0</v>
      </c>
      <c r="J11" s="14">
        <f>SUM(J13:J16)</f>
        <v>44</v>
      </c>
      <c r="K11" s="14">
        <f t="shared" si="6"/>
        <v>44</v>
      </c>
      <c r="L11" s="14">
        <f t="shared" si="6"/>
        <v>0</v>
      </c>
      <c r="M11" s="14">
        <f t="shared" si="6"/>
        <v>0</v>
      </c>
      <c r="N11" s="14">
        <f t="shared" si="6"/>
        <v>0</v>
      </c>
      <c r="O11" s="14">
        <f t="shared" si="6"/>
        <v>0</v>
      </c>
      <c r="P11" s="14">
        <f t="shared" si="6"/>
        <v>0</v>
      </c>
      <c r="Q11" s="50" t="s">
        <v>175</v>
      </c>
      <c r="R11" s="14">
        <f>SUM(R13:R16)</f>
        <v>88</v>
      </c>
      <c r="S11" s="14">
        <f aca="true" t="shared" si="7" ref="S11:AE11">SUM(S13:S16)</f>
        <v>83</v>
      </c>
      <c r="T11" s="14">
        <f t="shared" si="7"/>
        <v>2</v>
      </c>
      <c r="U11" s="14">
        <f t="shared" si="7"/>
        <v>1</v>
      </c>
      <c r="V11" s="14">
        <f t="shared" si="7"/>
        <v>0</v>
      </c>
      <c r="W11" s="14">
        <f t="shared" si="7"/>
        <v>0</v>
      </c>
      <c r="X11" s="14">
        <f t="shared" si="7"/>
        <v>2</v>
      </c>
      <c r="Y11" s="14">
        <f t="shared" si="7"/>
        <v>34</v>
      </c>
      <c r="Z11" s="14">
        <f t="shared" si="7"/>
        <v>34</v>
      </c>
      <c r="AA11" s="14">
        <f t="shared" si="7"/>
        <v>0</v>
      </c>
      <c r="AB11" s="14">
        <f t="shared" si="7"/>
        <v>0</v>
      </c>
      <c r="AC11" s="14">
        <f t="shared" si="7"/>
        <v>0</v>
      </c>
      <c r="AD11" s="14">
        <f t="shared" si="7"/>
        <v>0</v>
      </c>
      <c r="AE11" s="14">
        <f t="shared" si="7"/>
        <v>0</v>
      </c>
      <c r="AF11" s="50" t="s">
        <v>175</v>
      </c>
      <c r="AG11" s="14">
        <f>SUM(AG13:AG16)</f>
        <v>4</v>
      </c>
      <c r="AH11" s="14">
        <f aca="true" t="shared" si="8" ref="AH11:AT11">SUM(AH13:AH16)</f>
        <v>4</v>
      </c>
      <c r="AI11" s="14">
        <f t="shared" si="8"/>
        <v>0</v>
      </c>
      <c r="AJ11" s="14">
        <f t="shared" si="8"/>
        <v>0</v>
      </c>
      <c r="AK11" s="14">
        <f t="shared" si="8"/>
        <v>0</v>
      </c>
      <c r="AL11" s="14">
        <f t="shared" si="8"/>
        <v>0</v>
      </c>
      <c r="AM11" s="14">
        <f t="shared" si="8"/>
        <v>0</v>
      </c>
      <c r="AN11" s="14">
        <f t="shared" si="8"/>
        <v>371</v>
      </c>
      <c r="AO11" s="14">
        <f t="shared" si="8"/>
        <v>320</v>
      </c>
      <c r="AP11" s="14">
        <f t="shared" si="8"/>
        <v>12</v>
      </c>
      <c r="AQ11" s="14">
        <f t="shared" si="8"/>
        <v>32</v>
      </c>
      <c r="AR11" s="14">
        <f t="shared" si="8"/>
        <v>0</v>
      </c>
      <c r="AS11" s="14">
        <f t="shared" si="8"/>
        <v>7</v>
      </c>
      <c r="AT11" s="14">
        <f t="shared" si="8"/>
        <v>0</v>
      </c>
      <c r="AU11" s="52"/>
    </row>
    <row r="12" spans="1:46" s="51" customFormat="1" ht="36" customHeight="1">
      <c r="A12" s="50" t="s">
        <v>176</v>
      </c>
      <c r="B12" s="17">
        <f aca="true" t="shared" si="9" ref="B12:R12">IF(B6=0,0,B11/B6*100)</f>
        <v>0.8815941501400738</v>
      </c>
      <c r="C12" s="17">
        <f t="shared" si="9"/>
        <v>0.603090840557859</v>
      </c>
      <c r="D12" s="17">
        <f t="shared" si="9"/>
        <v>0.6085964244960061</v>
      </c>
      <c r="E12" s="17">
        <f t="shared" si="9"/>
        <v>0</v>
      </c>
      <c r="F12" s="17">
        <f t="shared" si="9"/>
        <v>0</v>
      </c>
      <c r="G12" s="17">
        <f t="shared" si="9"/>
        <v>0</v>
      </c>
      <c r="H12" s="17">
        <f t="shared" si="9"/>
        <v>0</v>
      </c>
      <c r="I12" s="17">
        <f t="shared" si="9"/>
        <v>0</v>
      </c>
      <c r="J12" s="17">
        <f t="shared" si="9"/>
        <v>1.3439218081857056</v>
      </c>
      <c r="K12" s="17">
        <f t="shared" si="9"/>
        <v>1.37801440651425</v>
      </c>
      <c r="L12" s="17">
        <f t="shared" si="9"/>
        <v>0</v>
      </c>
      <c r="M12" s="17">
        <f t="shared" si="9"/>
        <v>0</v>
      </c>
      <c r="N12" s="17">
        <f t="shared" si="9"/>
        <v>0</v>
      </c>
      <c r="O12" s="17">
        <f t="shared" si="9"/>
        <v>0</v>
      </c>
      <c r="P12" s="17">
        <f t="shared" si="9"/>
        <v>0</v>
      </c>
      <c r="Q12" s="50" t="s">
        <v>176</v>
      </c>
      <c r="R12" s="17">
        <f t="shared" si="9"/>
        <v>3.1372549019607843</v>
      </c>
      <c r="S12" s="17">
        <f aca="true" t="shared" si="10" ref="S12:AE12">IF(S6=0,0,S11/S6*100)</f>
        <v>3.3146964856230032</v>
      </c>
      <c r="T12" s="17">
        <f t="shared" si="10"/>
        <v>4.545454545454546</v>
      </c>
      <c r="U12" s="17">
        <f t="shared" si="10"/>
        <v>0.7936507936507936</v>
      </c>
      <c r="V12" s="17">
        <f t="shared" si="10"/>
        <v>0</v>
      </c>
      <c r="W12" s="17">
        <f t="shared" si="10"/>
        <v>0</v>
      </c>
      <c r="X12" s="17">
        <f t="shared" si="10"/>
        <v>2.4096385542168677</v>
      </c>
      <c r="Y12" s="17">
        <f t="shared" si="10"/>
        <v>2.0214030915576697</v>
      </c>
      <c r="Z12" s="17">
        <f t="shared" si="10"/>
        <v>2.2106631989596877</v>
      </c>
      <c r="AA12" s="17">
        <f t="shared" si="10"/>
        <v>0</v>
      </c>
      <c r="AB12" s="17">
        <f t="shared" si="10"/>
        <v>0</v>
      </c>
      <c r="AC12" s="17">
        <f t="shared" si="10"/>
        <v>0</v>
      </c>
      <c r="AD12" s="17">
        <f t="shared" si="10"/>
        <v>0</v>
      </c>
      <c r="AE12" s="17">
        <f t="shared" si="10"/>
        <v>0</v>
      </c>
      <c r="AF12" s="50" t="s">
        <v>176</v>
      </c>
      <c r="AG12" s="17">
        <f>IF(AG6=0,0,AG11/AG6*100)</f>
        <v>2.2598870056497176</v>
      </c>
      <c r="AH12" s="17">
        <f aca="true" t="shared" si="11" ref="AH12:AT12">IF(AH6=0,0,AH11/AH6*100)</f>
        <v>2.547770700636943</v>
      </c>
      <c r="AI12" s="17">
        <f t="shared" si="11"/>
        <v>0</v>
      </c>
      <c r="AJ12" s="17">
        <f t="shared" si="11"/>
        <v>0</v>
      </c>
      <c r="AK12" s="17">
        <f t="shared" si="11"/>
        <v>0</v>
      </c>
      <c r="AL12" s="17">
        <f t="shared" si="11"/>
        <v>0</v>
      </c>
      <c r="AM12" s="17">
        <f t="shared" si="11"/>
        <v>0</v>
      </c>
      <c r="AN12" s="17">
        <f t="shared" si="11"/>
        <v>0.7054573112759079</v>
      </c>
      <c r="AO12" s="17">
        <f t="shared" si="11"/>
        <v>0.747523827321996</v>
      </c>
      <c r="AP12" s="17">
        <f t="shared" si="11"/>
        <v>1.1869436201780417</v>
      </c>
      <c r="AQ12" s="17">
        <f t="shared" si="11"/>
        <v>0.422888859521607</v>
      </c>
      <c r="AR12" s="17">
        <f t="shared" si="11"/>
        <v>0</v>
      </c>
      <c r="AS12" s="17">
        <f t="shared" si="11"/>
        <v>1.545253863134658</v>
      </c>
      <c r="AT12" s="17">
        <f t="shared" si="11"/>
        <v>0</v>
      </c>
    </row>
    <row r="13" spans="1:46" s="51" customFormat="1" ht="36" customHeight="1">
      <c r="A13" s="50" t="s">
        <v>181</v>
      </c>
      <c r="B13" s="14">
        <f>SUM(C13+J13+R13+Y13+AG13+AN13)</f>
        <v>128</v>
      </c>
      <c r="C13" s="14">
        <f>SUM(D13:I13)</f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f>SUM(K13:P13)</f>
        <v>1</v>
      </c>
      <c r="K13" s="14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50" t="s">
        <v>181</v>
      </c>
      <c r="R13" s="14">
        <f>SUM(S13:X13)</f>
        <v>17</v>
      </c>
      <c r="S13" s="14">
        <v>17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f>SUM(Z13:AE13)</f>
        <v>8</v>
      </c>
      <c r="Z13" s="14">
        <v>8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50" t="s">
        <v>181</v>
      </c>
      <c r="AG13" s="14">
        <f>SUM(AH13:AM13)</f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f>SUM(AO13:AT13)</f>
        <v>102</v>
      </c>
      <c r="AO13" s="14">
        <v>98</v>
      </c>
      <c r="AP13" s="14">
        <v>4</v>
      </c>
      <c r="AQ13" s="14">
        <v>0</v>
      </c>
      <c r="AR13" s="14">
        <v>0</v>
      </c>
      <c r="AS13" s="14">
        <v>0</v>
      </c>
      <c r="AT13" s="14">
        <v>0</v>
      </c>
    </row>
    <row r="14" spans="1:46" s="51" customFormat="1" ht="36" customHeight="1">
      <c r="A14" s="50" t="s">
        <v>182</v>
      </c>
      <c r="B14" s="14">
        <f>SUM(C14+J14+R14+Y14+AG14+AN14)</f>
        <v>231</v>
      </c>
      <c r="C14" s="14">
        <f>SUM(D14:I14)</f>
        <v>5</v>
      </c>
      <c r="D14" s="14">
        <v>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SUM(K14:P14)</f>
        <v>22</v>
      </c>
      <c r="K14" s="14">
        <v>22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50" t="s">
        <v>182</v>
      </c>
      <c r="R14" s="14">
        <f>SUM(S14:X14)</f>
        <v>54</v>
      </c>
      <c r="S14" s="14">
        <v>51</v>
      </c>
      <c r="T14" s="14">
        <v>1</v>
      </c>
      <c r="U14" s="14">
        <v>0</v>
      </c>
      <c r="V14" s="14">
        <v>0</v>
      </c>
      <c r="W14" s="14">
        <v>0</v>
      </c>
      <c r="X14" s="14">
        <v>2</v>
      </c>
      <c r="Y14" s="14">
        <f>SUM(Z14:AE14)</f>
        <v>19</v>
      </c>
      <c r="Z14" s="14">
        <v>19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50" t="s">
        <v>182</v>
      </c>
      <c r="AG14" s="14">
        <f>SUM(AH14:AM14)</f>
        <v>4</v>
      </c>
      <c r="AH14" s="14">
        <v>4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f>SUM(AO14:AT14)</f>
        <v>127</v>
      </c>
      <c r="AO14" s="14">
        <v>98</v>
      </c>
      <c r="AP14" s="14">
        <v>7</v>
      </c>
      <c r="AQ14" s="14">
        <v>16</v>
      </c>
      <c r="AR14" s="14">
        <v>0</v>
      </c>
      <c r="AS14" s="14">
        <v>6</v>
      </c>
      <c r="AT14" s="14">
        <v>0</v>
      </c>
    </row>
    <row r="15" spans="1:46" s="51" customFormat="1" ht="36" customHeight="1">
      <c r="A15" s="50" t="s">
        <v>180</v>
      </c>
      <c r="B15" s="14">
        <f>SUM(C15+J15+R15+Y15+AG15+AN15)</f>
        <v>192</v>
      </c>
      <c r="C15" s="14">
        <f>SUM(D15:I15)</f>
        <v>11</v>
      </c>
      <c r="D15" s="14">
        <v>11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SUM(K15:P15)</f>
        <v>21</v>
      </c>
      <c r="K15" s="14">
        <v>21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50" t="s">
        <v>180</v>
      </c>
      <c r="R15" s="14">
        <f>SUM(S15:X15)</f>
        <v>17</v>
      </c>
      <c r="S15" s="14">
        <v>15</v>
      </c>
      <c r="T15" s="14">
        <v>1</v>
      </c>
      <c r="U15" s="14">
        <v>1</v>
      </c>
      <c r="V15" s="14">
        <v>0</v>
      </c>
      <c r="W15" s="14">
        <v>0</v>
      </c>
      <c r="X15" s="14">
        <v>0</v>
      </c>
      <c r="Y15" s="14">
        <f>SUM(Z15:AE15)</f>
        <v>7</v>
      </c>
      <c r="Z15" s="14">
        <v>7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50" t="s">
        <v>180</v>
      </c>
      <c r="AG15" s="14">
        <f>SUM(AH15:AM15)</f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f>SUM(AO15:AT15)</f>
        <v>136</v>
      </c>
      <c r="AO15" s="14">
        <v>118</v>
      </c>
      <c r="AP15" s="14">
        <v>1</v>
      </c>
      <c r="AQ15" s="14">
        <v>16</v>
      </c>
      <c r="AR15" s="14">
        <v>0</v>
      </c>
      <c r="AS15" s="14">
        <v>1</v>
      </c>
      <c r="AT15" s="14">
        <v>0</v>
      </c>
    </row>
    <row r="16" spans="1:46" s="51" customFormat="1" ht="36" customHeight="1" thickBot="1">
      <c r="A16" s="50" t="s">
        <v>179</v>
      </c>
      <c r="B16" s="14">
        <f>SUM(C16+J16+R16+Y16+AG16+AN16)</f>
        <v>6</v>
      </c>
      <c r="C16" s="14">
        <f>SUM(D16:I16)</f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SUM(K16:P16)</f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50" t="s">
        <v>179</v>
      </c>
      <c r="R16" s="14">
        <f>SUM(S16:X16)</f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f>SUM(Z16:AE16)</f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50" t="s">
        <v>179</v>
      </c>
      <c r="AG16" s="14">
        <f>SUM(AH16:AM16)</f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f>SUM(AO16:AT16)</f>
        <v>6</v>
      </c>
      <c r="AO16" s="14">
        <v>6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</row>
    <row r="17" spans="1:46" s="51" customFormat="1" ht="12" customHeight="1">
      <c r="A17" s="85" t="s">
        <v>177</v>
      </c>
      <c r="B17" s="85"/>
      <c r="C17" s="85"/>
      <c r="D17" s="85"/>
      <c r="E17" s="85"/>
      <c r="F17" s="85"/>
      <c r="G17" s="85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="51" customFormat="1" ht="89.25" customHeight="1">
      <c r="A18" s="54"/>
    </row>
    <row r="19" spans="1:46" s="51" customFormat="1" ht="11.25" customHeight="1">
      <c r="A19" s="77" t="s">
        <v>318</v>
      </c>
      <c r="B19" s="77"/>
      <c r="C19" s="77"/>
      <c r="D19" s="77"/>
      <c r="E19" s="77"/>
      <c r="F19" s="77"/>
      <c r="G19" s="77"/>
      <c r="H19" s="77" t="s">
        <v>319</v>
      </c>
      <c r="I19" s="77"/>
      <c r="J19" s="77"/>
      <c r="K19" s="77"/>
      <c r="L19" s="77"/>
      <c r="M19" s="77"/>
      <c r="N19" s="77"/>
      <c r="O19" s="77"/>
      <c r="P19" s="77"/>
      <c r="Q19" s="77" t="s">
        <v>320</v>
      </c>
      <c r="R19" s="77"/>
      <c r="S19" s="77"/>
      <c r="T19" s="77"/>
      <c r="U19" s="77"/>
      <c r="V19" s="77"/>
      <c r="W19" s="77"/>
      <c r="X19" s="77"/>
      <c r="Y19" s="82" t="s">
        <v>343</v>
      </c>
      <c r="Z19" s="82"/>
      <c r="AA19" s="82"/>
      <c r="AB19" s="82"/>
      <c r="AC19" s="82"/>
      <c r="AD19" s="82"/>
      <c r="AE19" s="82"/>
      <c r="AF19" s="77" t="s">
        <v>321</v>
      </c>
      <c r="AG19" s="77"/>
      <c r="AH19" s="77"/>
      <c r="AI19" s="77"/>
      <c r="AJ19" s="77"/>
      <c r="AK19" s="77"/>
      <c r="AL19" s="77"/>
      <c r="AM19" s="77"/>
      <c r="AN19" s="77" t="s">
        <v>322</v>
      </c>
      <c r="AO19" s="77"/>
      <c r="AP19" s="77"/>
      <c r="AQ19" s="77"/>
      <c r="AR19" s="77"/>
      <c r="AS19" s="77"/>
      <c r="AT19" s="77"/>
    </row>
  </sheetData>
  <mergeCells count="26">
    <mergeCell ref="A17:G17"/>
    <mergeCell ref="AN1:AT1"/>
    <mergeCell ref="AN3:AT3"/>
    <mergeCell ref="AF3:AF4"/>
    <mergeCell ref="AF1:AM1"/>
    <mergeCell ref="AG3:AM3"/>
    <mergeCell ref="H1:P1"/>
    <mergeCell ref="J3:P3"/>
    <mergeCell ref="A1:G1"/>
    <mergeCell ref="Q1:X1"/>
    <mergeCell ref="AN19:AT19"/>
    <mergeCell ref="AF19:AM19"/>
    <mergeCell ref="Y19:AE19"/>
    <mergeCell ref="A19:G19"/>
    <mergeCell ref="H19:P19"/>
    <mergeCell ref="Q19:X19"/>
    <mergeCell ref="Y1:AE1"/>
    <mergeCell ref="Y3:AE3"/>
    <mergeCell ref="B3:B4"/>
    <mergeCell ref="C3:G3"/>
    <mergeCell ref="A2:G2"/>
    <mergeCell ref="Q2:X2"/>
    <mergeCell ref="H3:I3"/>
    <mergeCell ref="Q3:Q4"/>
    <mergeCell ref="R3:X3"/>
    <mergeCell ref="A3:A4"/>
  </mergeCells>
  <dataValidations count="1">
    <dataValidation type="whole" allowBlank="1" showInputMessage="1" showErrorMessage="1" errorTitle="嘿嘿！你粉混喔" error="數字必須素整數而且不得小於 0 也應該不會大於 50000000 吧" sqref="AH13:AM16 K7:P10 AH7:AM10 K13:P16 D13:I16 Z7:AE10 AO7:AT10 S13:X16 Z13:AE16 S7:X10 D7:I10 AO13:AT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A2">
      <selection activeCell="A1" sqref="A1:G1"/>
    </sheetView>
  </sheetViews>
  <sheetFormatPr defaultColWidth="9.00390625" defaultRowHeight="16.5"/>
  <cols>
    <col min="1" max="1" width="22.625" style="23" customWidth="1"/>
    <col min="2" max="2" width="9.625" style="24" customWidth="1"/>
    <col min="3" max="3" width="10.00390625" style="24" customWidth="1"/>
    <col min="4" max="4" width="9.75390625" style="24" customWidth="1"/>
    <col min="5" max="7" width="9.125" style="24" customWidth="1"/>
    <col min="8" max="8" width="11.75390625" style="24" customWidth="1"/>
    <col min="9" max="9" width="11.25390625" style="24" customWidth="1"/>
    <col min="10" max="10" width="11.50390625" style="24" customWidth="1"/>
    <col min="11" max="11" width="11.375" style="24" customWidth="1"/>
    <col min="12" max="12" width="10.75390625" style="24" customWidth="1"/>
    <col min="13" max="13" width="11.00390625" style="24" customWidth="1"/>
    <col min="14" max="14" width="10.75390625" style="24" customWidth="1"/>
    <col min="15" max="15" width="22.625" style="24" customWidth="1"/>
    <col min="16" max="16" width="8.875" style="24" customWidth="1"/>
    <col min="17" max="18" width="8.50390625" style="24" customWidth="1"/>
    <col min="19" max="19" width="8.75390625" style="24" customWidth="1"/>
    <col min="20" max="22" width="8.25390625" style="24" customWidth="1"/>
    <col min="23" max="32" width="7.875" style="24" customWidth="1"/>
    <col min="33" max="16384" width="9.00390625" style="24" customWidth="1"/>
  </cols>
  <sheetData>
    <row r="1" spans="1:32" s="2" customFormat="1" ht="48" customHeight="1">
      <c r="A1" s="92" t="s">
        <v>62</v>
      </c>
      <c r="B1" s="92"/>
      <c r="C1" s="92"/>
      <c r="D1" s="92"/>
      <c r="E1" s="92"/>
      <c r="F1" s="92"/>
      <c r="G1" s="92"/>
      <c r="H1" s="91" t="s">
        <v>0</v>
      </c>
      <c r="I1" s="91"/>
      <c r="J1" s="91"/>
      <c r="K1" s="91"/>
      <c r="L1" s="91"/>
      <c r="M1" s="91"/>
      <c r="N1" s="91"/>
      <c r="O1" s="92" t="s">
        <v>307</v>
      </c>
      <c r="P1" s="92"/>
      <c r="Q1" s="92"/>
      <c r="R1" s="92"/>
      <c r="S1" s="92"/>
      <c r="T1" s="92"/>
      <c r="U1" s="92"/>
      <c r="V1" s="92"/>
      <c r="W1" s="1" t="s">
        <v>1</v>
      </c>
      <c r="X1" s="1"/>
      <c r="Y1" s="1"/>
      <c r="Z1" s="1"/>
      <c r="AA1" s="1"/>
      <c r="AB1" s="1"/>
      <c r="AC1" s="1"/>
      <c r="AD1" s="1"/>
      <c r="AE1" s="1"/>
      <c r="AF1" s="1"/>
    </row>
    <row r="2" spans="1:32" s="4" customFormat="1" ht="12.75" customHeight="1" thickBot="1">
      <c r="A2" s="97" t="s">
        <v>2</v>
      </c>
      <c r="B2" s="97"/>
      <c r="C2" s="97"/>
      <c r="D2" s="97"/>
      <c r="E2" s="97"/>
      <c r="F2" s="97"/>
      <c r="G2" s="97"/>
      <c r="H2" s="65" t="s">
        <v>346</v>
      </c>
      <c r="I2" s="65"/>
      <c r="J2" s="65"/>
      <c r="K2" s="65"/>
      <c r="L2" s="65"/>
      <c r="M2" s="65"/>
      <c r="N2" s="3" t="s">
        <v>60</v>
      </c>
      <c r="O2" s="66" t="s">
        <v>2</v>
      </c>
      <c r="P2" s="66"/>
      <c r="Q2" s="66"/>
      <c r="R2" s="66"/>
      <c r="S2" s="66"/>
      <c r="T2" s="66"/>
      <c r="U2" s="66"/>
      <c r="V2" s="66"/>
      <c r="W2" s="25" t="s">
        <v>346</v>
      </c>
      <c r="X2" s="25"/>
      <c r="Y2" s="25"/>
      <c r="Z2" s="25"/>
      <c r="AA2" s="25"/>
      <c r="AB2" s="25"/>
      <c r="AC2" s="25"/>
      <c r="AD2" s="25"/>
      <c r="AE2" s="25"/>
      <c r="AF2" s="3" t="s">
        <v>60</v>
      </c>
    </row>
    <row r="3" spans="1:32" s="6" customFormat="1" ht="24" customHeight="1">
      <c r="A3" s="67" t="s">
        <v>3</v>
      </c>
      <c r="B3" s="69" t="s">
        <v>4</v>
      </c>
      <c r="C3" s="113" t="s">
        <v>280</v>
      </c>
      <c r="D3" s="98"/>
      <c r="E3" s="98"/>
      <c r="F3" s="98"/>
      <c r="G3" s="98"/>
      <c r="H3" s="94" t="s">
        <v>281</v>
      </c>
      <c r="I3" s="95"/>
      <c r="J3" s="95"/>
      <c r="K3" s="95"/>
      <c r="L3" s="95"/>
      <c r="M3" s="95"/>
      <c r="N3" s="95"/>
      <c r="O3" s="67" t="s">
        <v>3</v>
      </c>
      <c r="P3" s="99" t="s">
        <v>282</v>
      </c>
      <c r="Q3" s="98"/>
      <c r="R3" s="98"/>
      <c r="S3" s="98"/>
      <c r="T3" s="98"/>
      <c r="U3" s="98"/>
      <c r="V3" s="98"/>
      <c r="W3" s="94" t="s">
        <v>279</v>
      </c>
      <c r="X3" s="95"/>
      <c r="Y3" s="95"/>
      <c r="Z3" s="95"/>
      <c r="AA3" s="96"/>
      <c r="AB3" s="101" t="s">
        <v>6</v>
      </c>
      <c r="AC3" s="101" t="s">
        <v>7</v>
      </c>
      <c r="AD3" s="106" t="s">
        <v>8</v>
      </c>
      <c r="AE3" s="106" t="s">
        <v>9</v>
      </c>
      <c r="AF3" s="104" t="s">
        <v>57</v>
      </c>
    </row>
    <row r="4" spans="1:32" s="6" customFormat="1" ht="48" customHeight="1" thickBot="1">
      <c r="A4" s="68"/>
      <c r="B4" s="70"/>
      <c r="C4" s="7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7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68"/>
      <c r="P4" s="7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31</v>
      </c>
      <c r="W4" s="7" t="s">
        <v>30</v>
      </c>
      <c r="X4" s="9" t="s">
        <v>32</v>
      </c>
      <c r="Y4" s="9" t="s">
        <v>33</v>
      </c>
      <c r="Z4" s="9" t="s">
        <v>10</v>
      </c>
      <c r="AA4" s="9" t="s">
        <v>11</v>
      </c>
      <c r="AB4" s="102"/>
      <c r="AC4" s="102"/>
      <c r="AD4" s="107"/>
      <c r="AE4" s="107"/>
      <c r="AF4" s="105"/>
    </row>
    <row r="5" spans="1:32" s="12" customFormat="1" ht="24" customHeight="1">
      <c r="A5" s="10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" t="s">
        <v>35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2" customFormat="1" ht="30" customHeight="1">
      <c r="A6" s="13" t="s">
        <v>36</v>
      </c>
      <c r="B6" s="14">
        <f>SUM(B12+B15+B18+B21)</f>
        <v>52453</v>
      </c>
      <c r="C6" s="14">
        <f>SUM(C12+C15+C18+C21)</f>
        <v>42679</v>
      </c>
      <c r="D6" s="14">
        <f aca="true" t="shared" si="0" ref="D6:AF6">SUM(D12+D15+D18+D21)</f>
        <v>2006</v>
      </c>
      <c r="E6" s="14">
        <f t="shared" si="0"/>
        <v>492</v>
      </c>
      <c r="F6" s="14">
        <f t="shared" si="0"/>
        <v>8475</v>
      </c>
      <c r="G6" s="14">
        <f t="shared" si="0"/>
        <v>936</v>
      </c>
      <c r="H6" s="14">
        <f t="shared" si="0"/>
        <v>1763</v>
      </c>
      <c r="I6" s="14">
        <f t="shared" si="0"/>
        <v>1335</v>
      </c>
      <c r="J6" s="14">
        <f t="shared" si="0"/>
        <v>1855</v>
      </c>
      <c r="K6" s="14">
        <f t="shared" si="0"/>
        <v>374</v>
      </c>
      <c r="L6" s="14">
        <f t="shared" si="0"/>
        <v>8347</v>
      </c>
      <c r="M6" s="14">
        <f t="shared" si="0"/>
        <v>1079</v>
      </c>
      <c r="N6" s="14">
        <f t="shared" si="0"/>
        <v>3472</v>
      </c>
      <c r="O6" s="13" t="s">
        <v>37</v>
      </c>
      <c r="P6" s="14">
        <f t="shared" si="0"/>
        <v>10100</v>
      </c>
      <c r="Q6" s="14">
        <f t="shared" si="0"/>
        <v>531</v>
      </c>
      <c r="R6" s="14">
        <f t="shared" si="0"/>
        <v>68</v>
      </c>
      <c r="S6" s="14">
        <f t="shared" si="0"/>
        <v>273</v>
      </c>
      <c r="T6" s="14">
        <f t="shared" si="0"/>
        <v>30</v>
      </c>
      <c r="U6" s="14">
        <f t="shared" si="0"/>
        <v>194</v>
      </c>
      <c r="V6" s="14">
        <f t="shared" si="0"/>
        <v>253</v>
      </c>
      <c r="W6" s="14">
        <f t="shared" si="0"/>
        <v>579</v>
      </c>
      <c r="X6" s="14">
        <f t="shared" si="0"/>
        <v>189</v>
      </c>
      <c r="Y6" s="14">
        <f t="shared" si="0"/>
        <v>241</v>
      </c>
      <c r="Z6" s="14">
        <f t="shared" si="0"/>
        <v>74</v>
      </c>
      <c r="AA6" s="14">
        <f t="shared" si="0"/>
        <v>13</v>
      </c>
      <c r="AB6" s="14">
        <f t="shared" si="0"/>
        <v>1010</v>
      </c>
      <c r="AC6" s="14">
        <f t="shared" si="0"/>
        <v>7567</v>
      </c>
      <c r="AD6" s="14">
        <f t="shared" si="0"/>
        <v>122</v>
      </c>
      <c r="AE6" s="14">
        <f t="shared" si="0"/>
        <v>453</v>
      </c>
      <c r="AF6" s="14">
        <f t="shared" si="0"/>
        <v>622</v>
      </c>
    </row>
    <row r="7" spans="1:34" s="12" customFormat="1" ht="18.75" customHeight="1">
      <c r="A7" s="16" t="s">
        <v>38</v>
      </c>
      <c r="B7" s="14">
        <f>SUM(B13+B16+B19+B22)</f>
        <v>508</v>
      </c>
      <c r="C7" s="14">
        <f>SUM(C13+C16+C19+C22)</f>
        <v>449</v>
      </c>
      <c r="D7" s="14">
        <f aca="true" t="shared" si="1" ref="D7:AF7">SUM(D13+D16+D19+D22)</f>
        <v>31</v>
      </c>
      <c r="E7" s="14">
        <f t="shared" si="1"/>
        <v>3</v>
      </c>
      <c r="F7" s="14">
        <f t="shared" si="1"/>
        <v>111</v>
      </c>
      <c r="G7" s="14">
        <f t="shared" si="1"/>
        <v>27</v>
      </c>
      <c r="H7" s="14">
        <f t="shared" si="1"/>
        <v>12</v>
      </c>
      <c r="I7" s="14">
        <f>SUM(I13+I16+I19+I22)</f>
        <v>34</v>
      </c>
      <c r="J7" s="14">
        <f t="shared" si="1"/>
        <v>22</v>
      </c>
      <c r="K7" s="14">
        <f t="shared" si="1"/>
        <v>3</v>
      </c>
      <c r="L7" s="14">
        <f t="shared" si="1"/>
        <v>74</v>
      </c>
      <c r="M7" s="14">
        <f t="shared" si="1"/>
        <v>3</v>
      </c>
      <c r="N7" s="14">
        <f t="shared" si="1"/>
        <v>26</v>
      </c>
      <c r="O7" s="13" t="s">
        <v>39</v>
      </c>
      <c r="P7" s="14">
        <f t="shared" si="1"/>
        <v>55</v>
      </c>
      <c r="Q7" s="14">
        <f t="shared" si="1"/>
        <v>3</v>
      </c>
      <c r="R7" s="14">
        <f t="shared" si="1"/>
        <v>3</v>
      </c>
      <c r="S7" s="14">
        <f t="shared" si="1"/>
        <v>2</v>
      </c>
      <c r="T7" s="14">
        <f t="shared" si="1"/>
        <v>2</v>
      </c>
      <c r="U7" s="14">
        <f t="shared" si="1"/>
        <v>9</v>
      </c>
      <c r="V7" s="14">
        <f t="shared" si="1"/>
        <v>8</v>
      </c>
      <c r="W7" s="14">
        <f t="shared" si="1"/>
        <v>13</v>
      </c>
      <c r="X7" s="14">
        <f t="shared" si="1"/>
        <v>1</v>
      </c>
      <c r="Y7" s="14">
        <f t="shared" si="1"/>
        <v>5</v>
      </c>
      <c r="Z7" s="14">
        <f t="shared" si="1"/>
        <v>0</v>
      </c>
      <c r="AA7" s="14">
        <f t="shared" si="1"/>
        <v>2</v>
      </c>
      <c r="AB7" s="14">
        <f t="shared" si="1"/>
        <v>13</v>
      </c>
      <c r="AC7" s="14">
        <f t="shared" si="1"/>
        <v>32</v>
      </c>
      <c r="AD7" s="14">
        <f t="shared" si="1"/>
        <v>1</v>
      </c>
      <c r="AE7" s="14">
        <f t="shared" si="1"/>
        <v>7</v>
      </c>
      <c r="AF7" s="14">
        <f t="shared" si="1"/>
        <v>6</v>
      </c>
      <c r="AG7" s="11"/>
      <c r="AH7" s="11"/>
    </row>
    <row r="8" spans="1:32" s="12" customFormat="1" ht="30" customHeight="1">
      <c r="A8" s="16" t="s">
        <v>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3" t="s">
        <v>41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12" customFormat="1" ht="30" customHeight="1">
      <c r="A9" s="10" t="s">
        <v>42</v>
      </c>
      <c r="B9" s="17">
        <f>IF(B6+B7=0,0,B6/(B6+B7)*100)</f>
        <v>99.04080361020374</v>
      </c>
      <c r="C9" s="17">
        <f aca="true" t="shared" si="2" ref="C9:N9">IF(C6+C7=0,0,C6/(C6+C7)*100)</f>
        <v>98.9589130031534</v>
      </c>
      <c r="D9" s="17">
        <f t="shared" si="2"/>
        <v>98.47815414825725</v>
      </c>
      <c r="E9" s="17">
        <f t="shared" si="2"/>
        <v>99.39393939393939</v>
      </c>
      <c r="F9" s="17">
        <f t="shared" si="2"/>
        <v>98.70719776380153</v>
      </c>
      <c r="G9" s="17">
        <f t="shared" si="2"/>
        <v>97.19626168224299</v>
      </c>
      <c r="H9" s="17">
        <f t="shared" si="2"/>
        <v>99.32394366197184</v>
      </c>
      <c r="I9" s="18">
        <f t="shared" si="2"/>
        <v>97.51643535427318</v>
      </c>
      <c r="J9" s="18">
        <f t="shared" si="2"/>
        <v>98.8279168886521</v>
      </c>
      <c r="K9" s="18">
        <f t="shared" si="2"/>
        <v>99.20424403183023</v>
      </c>
      <c r="L9" s="18">
        <f t="shared" si="2"/>
        <v>99.12124450777817</v>
      </c>
      <c r="M9" s="18">
        <f t="shared" si="2"/>
        <v>99.72273567467653</v>
      </c>
      <c r="N9" s="18">
        <f t="shared" si="2"/>
        <v>99.25671812464265</v>
      </c>
      <c r="O9" s="10" t="s">
        <v>43</v>
      </c>
      <c r="P9" s="18">
        <f aca="true" t="shared" si="3" ref="P9:AF9">IF(P6+P7=0,0,P6/(P6+P7)*100)</f>
        <v>99.45839487936978</v>
      </c>
      <c r="Q9" s="18">
        <f t="shared" si="3"/>
        <v>99.43820224719101</v>
      </c>
      <c r="R9" s="18">
        <f t="shared" si="3"/>
        <v>95.77464788732394</v>
      </c>
      <c r="S9" s="18">
        <f t="shared" si="3"/>
        <v>99.27272727272727</v>
      </c>
      <c r="T9" s="18">
        <f t="shared" si="3"/>
        <v>93.75</v>
      </c>
      <c r="U9" s="18">
        <f t="shared" si="3"/>
        <v>95.56650246305419</v>
      </c>
      <c r="V9" s="18">
        <f t="shared" si="3"/>
        <v>96.93486590038314</v>
      </c>
      <c r="W9" s="18">
        <f t="shared" si="3"/>
        <v>97.80405405405406</v>
      </c>
      <c r="X9" s="18">
        <f t="shared" si="3"/>
        <v>99.47368421052632</v>
      </c>
      <c r="Y9" s="18">
        <f t="shared" si="3"/>
        <v>97.96747967479675</v>
      </c>
      <c r="Z9" s="18">
        <f t="shared" si="3"/>
        <v>100</v>
      </c>
      <c r="AA9" s="18">
        <f t="shared" si="3"/>
        <v>86.66666666666667</v>
      </c>
      <c r="AB9" s="18">
        <f t="shared" si="3"/>
        <v>98.72922776148583</v>
      </c>
      <c r="AC9" s="18">
        <f t="shared" si="3"/>
        <v>99.57889195946835</v>
      </c>
      <c r="AD9" s="18">
        <f t="shared" si="3"/>
        <v>99.1869918699187</v>
      </c>
      <c r="AE9" s="18">
        <f t="shared" si="3"/>
        <v>98.47826086956522</v>
      </c>
      <c r="AF9" s="18">
        <f t="shared" si="3"/>
        <v>99.04458598726114</v>
      </c>
    </row>
    <row r="10" spans="1:32" s="12" customFormat="1" ht="18.75" customHeight="1">
      <c r="A10" s="10" t="s">
        <v>44</v>
      </c>
      <c r="B10" s="17">
        <f>IF(B6+B7=0,0,B7/(B6+B7)*100)</f>
        <v>0.9591963897962652</v>
      </c>
      <c r="C10" s="17">
        <f aca="true" t="shared" si="4" ref="C10:N10">IF(C6+C7=0,0,C7/(C6+C7)*100)</f>
        <v>1.0410869968465961</v>
      </c>
      <c r="D10" s="17">
        <f t="shared" si="4"/>
        <v>1.5218458517427589</v>
      </c>
      <c r="E10" s="17">
        <f t="shared" si="4"/>
        <v>0.6060606060606061</v>
      </c>
      <c r="F10" s="17">
        <f t="shared" si="4"/>
        <v>1.2928022361984626</v>
      </c>
      <c r="G10" s="17">
        <f t="shared" si="4"/>
        <v>2.803738317757009</v>
      </c>
      <c r="H10" s="17">
        <f t="shared" si="4"/>
        <v>0.676056338028169</v>
      </c>
      <c r="I10" s="18">
        <f t="shared" si="4"/>
        <v>2.483564645726808</v>
      </c>
      <c r="J10" s="18">
        <f t="shared" si="4"/>
        <v>1.1720831113478956</v>
      </c>
      <c r="K10" s="18">
        <f t="shared" si="4"/>
        <v>0.7957559681697612</v>
      </c>
      <c r="L10" s="18">
        <f t="shared" si="4"/>
        <v>0.8787554922218264</v>
      </c>
      <c r="M10" s="18">
        <f t="shared" si="4"/>
        <v>0.27726432532347506</v>
      </c>
      <c r="N10" s="18">
        <f t="shared" si="4"/>
        <v>0.7432818753573471</v>
      </c>
      <c r="O10" s="10" t="s">
        <v>44</v>
      </c>
      <c r="P10" s="18">
        <f aca="true" t="shared" si="5" ref="P10:AF10">IF(P6+P7=0,0,P7/(P6+P7)*100)</f>
        <v>0.5416051206302315</v>
      </c>
      <c r="Q10" s="18">
        <f t="shared" si="5"/>
        <v>0.5617977528089888</v>
      </c>
      <c r="R10" s="18">
        <f t="shared" si="5"/>
        <v>4.225352112676056</v>
      </c>
      <c r="S10" s="18">
        <f t="shared" si="5"/>
        <v>0.7272727272727273</v>
      </c>
      <c r="T10" s="18">
        <f t="shared" si="5"/>
        <v>6.25</v>
      </c>
      <c r="U10" s="18">
        <f t="shared" si="5"/>
        <v>4.433497536945813</v>
      </c>
      <c r="V10" s="18">
        <f t="shared" si="5"/>
        <v>3.065134099616858</v>
      </c>
      <c r="W10" s="18">
        <f t="shared" si="5"/>
        <v>2.195945945945946</v>
      </c>
      <c r="X10" s="18">
        <f t="shared" si="5"/>
        <v>0.5263157894736842</v>
      </c>
      <c r="Y10" s="18">
        <f t="shared" si="5"/>
        <v>2.0325203252032518</v>
      </c>
      <c r="Z10" s="18">
        <f t="shared" si="5"/>
        <v>0</v>
      </c>
      <c r="AA10" s="18">
        <f t="shared" si="5"/>
        <v>13.333333333333334</v>
      </c>
      <c r="AB10" s="18">
        <f t="shared" si="5"/>
        <v>1.270772238514174</v>
      </c>
      <c r="AC10" s="18">
        <f t="shared" si="5"/>
        <v>0.42110804053164896</v>
      </c>
      <c r="AD10" s="18">
        <f t="shared" si="5"/>
        <v>0.8130081300813009</v>
      </c>
      <c r="AE10" s="18">
        <f t="shared" si="5"/>
        <v>1.5217391304347827</v>
      </c>
      <c r="AF10" s="18">
        <f t="shared" si="5"/>
        <v>0.9554140127388535</v>
      </c>
    </row>
    <row r="11" spans="1:32" s="12" customFormat="1" ht="30" customHeight="1">
      <c r="A11" s="10" t="s">
        <v>66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 t="s">
        <v>66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2" customFormat="1" ht="30" customHeight="1">
      <c r="A12" s="10" t="s">
        <v>46</v>
      </c>
      <c r="B12" s="14">
        <f>SUM(C12,AB12:AF12)</f>
        <v>6461</v>
      </c>
      <c r="C12" s="14">
        <f>SUM(D12:N12,P12:AA12)</f>
        <v>5858</v>
      </c>
      <c r="D12" s="15">
        <v>545</v>
      </c>
      <c r="E12" s="15">
        <v>110</v>
      </c>
      <c r="F12" s="15">
        <v>1498</v>
      </c>
      <c r="G12" s="15">
        <v>217</v>
      </c>
      <c r="H12" s="15">
        <v>178</v>
      </c>
      <c r="I12" s="15">
        <v>369</v>
      </c>
      <c r="J12" s="15">
        <v>572</v>
      </c>
      <c r="K12" s="15">
        <v>127</v>
      </c>
      <c r="L12" s="15">
        <v>330</v>
      </c>
      <c r="M12" s="15">
        <v>254</v>
      </c>
      <c r="N12" s="15">
        <v>569</v>
      </c>
      <c r="O12" s="10" t="s">
        <v>46</v>
      </c>
      <c r="P12" s="15">
        <v>566</v>
      </c>
      <c r="Q12" s="15">
        <v>136</v>
      </c>
      <c r="R12" s="15">
        <v>21</v>
      </c>
      <c r="S12" s="15">
        <v>68</v>
      </c>
      <c r="T12" s="15">
        <v>11</v>
      </c>
      <c r="U12" s="15">
        <v>39</v>
      </c>
      <c r="V12" s="15">
        <v>35</v>
      </c>
      <c r="W12" s="15">
        <v>117</v>
      </c>
      <c r="X12" s="15">
        <v>22</v>
      </c>
      <c r="Y12" s="15">
        <v>51</v>
      </c>
      <c r="Z12" s="15">
        <v>18</v>
      </c>
      <c r="AA12" s="15">
        <v>5</v>
      </c>
      <c r="AB12" s="15">
        <v>199</v>
      </c>
      <c r="AC12" s="15">
        <v>258</v>
      </c>
      <c r="AD12" s="15">
        <v>19</v>
      </c>
      <c r="AE12" s="15">
        <v>114</v>
      </c>
      <c r="AF12" s="15">
        <v>13</v>
      </c>
    </row>
    <row r="13" spans="1:32" s="12" customFormat="1" ht="18.75" customHeight="1">
      <c r="A13" s="10" t="s">
        <v>48</v>
      </c>
      <c r="B13" s="14">
        <f>SUM(C13,AB13:AF13)</f>
        <v>116</v>
      </c>
      <c r="C13" s="14">
        <f>SUM(D13:N13,P13:AA13)</f>
        <v>111</v>
      </c>
      <c r="D13" s="15">
        <v>21</v>
      </c>
      <c r="E13" s="15">
        <v>1</v>
      </c>
      <c r="F13" s="15">
        <v>37</v>
      </c>
      <c r="G13" s="15">
        <v>4</v>
      </c>
      <c r="H13" s="15">
        <v>3</v>
      </c>
      <c r="I13" s="15">
        <v>3</v>
      </c>
      <c r="J13" s="15">
        <v>4</v>
      </c>
      <c r="K13" s="15">
        <v>2</v>
      </c>
      <c r="L13" s="15">
        <v>14</v>
      </c>
      <c r="M13" s="15">
        <v>2</v>
      </c>
      <c r="N13" s="15">
        <v>4</v>
      </c>
      <c r="O13" s="10" t="s">
        <v>48</v>
      </c>
      <c r="P13" s="15">
        <v>6</v>
      </c>
      <c r="Q13" s="15">
        <v>0</v>
      </c>
      <c r="R13" s="15">
        <v>0</v>
      </c>
      <c r="S13" s="15">
        <v>0</v>
      </c>
      <c r="T13" s="15">
        <v>0</v>
      </c>
      <c r="U13" s="15">
        <v>5</v>
      </c>
      <c r="V13" s="15">
        <v>1</v>
      </c>
      <c r="W13" s="15">
        <v>0</v>
      </c>
      <c r="X13" s="15">
        <v>0</v>
      </c>
      <c r="Y13" s="15">
        <v>4</v>
      </c>
      <c r="Z13" s="15">
        <v>0</v>
      </c>
      <c r="AA13" s="15">
        <v>0</v>
      </c>
      <c r="AB13" s="15">
        <v>4</v>
      </c>
      <c r="AC13" s="15">
        <v>0</v>
      </c>
      <c r="AD13" s="15">
        <v>0</v>
      </c>
      <c r="AE13" s="15">
        <v>1</v>
      </c>
      <c r="AF13" s="15">
        <v>0</v>
      </c>
    </row>
    <row r="14" spans="1:32" s="12" customFormat="1" ht="30" customHeight="1">
      <c r="A14" s="10" t="s">
        <v>65</v>
      </c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 t="s">
        <v>65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2" customFormat="1" ht="30" customHeight="1">
      <c r="A15" s="10" t="s">
        <v>46</v>
      </c>
      <c r="B15" s="14">
        <f>SUM(C15,AB15:AF15)</f>
        <v>23953</v>
      </c>
      <c r="C15" s="14">
        <f>SUM(D15:N15,P15:AA15)</f>
        <v>19717</v>
      </c>
      <c r="D15" s="15">
        <v>1078</v>
      </c>
      <c r="E15" s="15">
        <v>254</v>
      </c>
      <c r="F15" s="15">
        <v>4844</v>
      </c>
      <c r="G15" s="15">
        <v>402</v>
      </c>
      <c r="H15" s="15">
        <v>591</v>
      </c>
      <c r="I15" s="15">
        <v>469</v>
      </c>
      <c r="J15" s="15">
        <v>903</v>
      </c>
      <c r="K15" s="15">
        <v>86</v>
      </c>
      <c r="L15" s="15">
        <v>3689</v>
      </c>
      <c r="M15" s="15">
        <v>532</v>
      </c>
      <c r="N15" s="15">
        <v>1499</v>
      </c>
      <c r="O15" s="10" t="s">
        <v>46</v>
      </c>
      <c r="P15" s="15">
        <v>4202</v>
      </c>
      <c r="Q15" s="15">
        <v>225</v>
      </c>
      <c r="R15" s="15">
        <v>31</v>
      </c>
      <c r="S15" s="15">
        <v>146</v>
      </c>
      <c r="T15" s="15">
        <v>7</v>
      </c>
      <c r="U15" s="15">
        <v>120</v>
      </c>
      <c r="V15" s="15">
        <v>119</v>
      </c>
      <c r="W15" s="15">
        <v>244</v>
      </c>
      <c r="X15" s="15">
        <v>113</v>
      </c>
      <c r="Y15" s="15">
        <v>122</v>
      </c>
      <c r="Z15" s="15">
        <v>33</v>
      </c>
      <c r="AA15" s="15">
        <v>8</v>
      </c>
      <c r="AB15" s="15">
        <v>687</v>
      </c>
      <c r="AC15" s="15">
        <v>3297</v>
      </c>
      <c r="AD15" s="15">
        <v>12</v>
      </c>
      <c r="AE15" s="15">
        <v>54</v>
      </c>
      <c r="AF15" s="15">
        <v>186</v>
      </c>
    </row>
    <row r="16" spans="1:32" s="12" customFormat="1" ht="18.75" customHeight="1">
      <c r="A16" s="10" t="s">
        <v>48</v>
      </c>
      <c r="B16" s="14">
        <f>SUM(C16,AB16:AF16)</f>
        <v>201</v>
      </c>
      <c r="C16" s="14">
        <f>SUM(D16:N16,P16:AA16)</f>
        <v>171</v>
      </c>
      <c r="D16" s="15">
        <v>9</v>
      </c>
      <c r="E16" s="15">
        <v>1</v>
      </c>
      <c r="F16" s="15">
        <v>55</v>
      </c>
      <c r="G16" s="15">
        <v>15</v>
      </c>
      <c r="H16" s="15">
        <v>3</v>
      </c>
      <c r="I16" s="15">
        <v>17</v>
      </c>
      <c r="J16" s="15">
        <v>4</v>
      </c>
      <c r="K16" s="15">
        <v>0</v>
      </c>
      <c r="L16" s="15">
        <v>23</v>
      </c>
      <c r="M16" s="15">
        <v>0</v>
      </c>
      <c r="N16" s="15">
        <v>11</v>
      </c>
      <c r="O16" s="10" t="s">
        <v>48</v>
      </c>
      <c r="P16" s="15">
        <v>6</v>
      </c>
      <c r="Q16" s="15">
        <v>0</v>
      </c>
      <c r="R16" s="15">
        <v>1</v>
      </c>
      <c r="S16" s="15">
        <v>2</v>
      </c>
      <c r="T16" s="15">
        <v>0</v>
      </c>
      <c r="U16" s="15">
        <v>4</v>
      </c>
      <c r="V16" s="15">
        <v>5</v>
      </c>
      <c r="W16" s="15">
        <v>12</v>
      </c>
      <c r="X16" s="15">
        <v>0</v>
      </c>
      <c r="Y16" s="15">
        <v>1</v>
      </c>
      <c r="Z16" s="15">
        <v>0</v>
      </c>
      <c r="AA16" s="15">
        <v>2</v>
      </c>
      <c r="AB16" s="15">
        <v>8</v>
      </c>
      <c r="AC16" s="15">
        <v>16</v>
      </c>
      <c r="AD16" s="15">
        <v>0</v>
      </c>
      <c r="AE16" s="15">
        <v>6</v>
      </c>
      <c r="AF16" s="15">
        <v>0</v>
      </c>
    </row>
    <row r="17" spans="1:32" s="12" customFormat="1" ht="30" customHeight="1">
      <c r="A17" s="10" t="s">
        <v>63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" t="s">
        <v>63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2" customFormat="1" ht="30" customHeight="1">
      <c r="A18" s="10" t="s">
        <v>46</v>
      </c>
      <c r="B18" s="14">
        <f>SUM(C18,AB18:AF18)</f>
        <v>20492</v>
      </c>
      <c r="C18" s="14">
        <f>SUM(D18:N18,P18:AA18)</f>
        <v>15857</v>
      </c>
      <c r="D18" s="15">
        <v>361</v>
      </c>
      <c r="E18" s="15">
        <v>126</v>
      </c>
      <c r="F18" s="15">
        <v>1935</v>
      </c>
      <c r="G18" s="15">
        <v>300</v>
      </c>
      <c r="H18" s="15">
        <v>973</v>
      </c>
      <c r="I18" s="15">
        <v>453</v>
      </c>
      <c r="J18" s="15">
        <v>365</v>
      </c>
      <c r="K18" s="15">
        <v>156</v>
      </c>
      <c r="L18" s="15">
        <v>4312</v>
      </c>
      <c r="M18" s="15">
        <v>287</v>
      </c>
      <c r="N18" s="15">
        <v>1385</v>
      </c>
      <c r="O18" s="10" t="s">
        <v>46</v>
      </c>
      <c r="P18" s="15">
        <v>4572</v>
      </c>
      <c r="Q18" s="15">
        <v>160</v>
      </c>
      <c r="R18" s="15">
        <v>15</v>
      </c>
      <c r="S18" s="15">
        <v>55</v>
      </c>
      <c r="T18" s="15">
        <v>3</v>
      </c>
      <c r="U18" s="15">
        <v>30</v>
      </c>
      <c r="V18" s="15">
        <v>92</v>
      </c>
      <c r="W18" s="15">
        <v>173</v>
      </c>
      <c r="X18" s="15">
        <v>37</v>
      </c>
      <c r="Y18" s="15">
        <v>52</v>
      </c>
      <c r="Z18" s="15">
        <v>15</v>
      </c>
      <c r="AA18" s="15">
        <v>0</v>
      </c>
      <c r="AB18" s="15">
        <v>97</v>
      </c>
      <c r="AC18" s="15">
        <v>3747</v>
      </c>
      <c r="AD18" s="15">
        <v>83</v>
      </c>
      <c r="AE18" s="15">
        <v>285</v>
      </c>
      <c r="AF18" s="15">
        <v>423</v>
      </c>
    </row>
    <row r="19" spans="1:32" s="12" customFormat="1" ht="18.75" customHeight="1">
      <c r="A19" s="10" t="s">
        <v>48</v>
      </c>
      <c r="B19" s="14">
        <f>SUM(C19,AB19:AF19)</f>
        <v>151</v>
      </c>
      <c r="C19" s="14">
        <f>SUM(D19:N19,P19:AA19)</f>
        <v>127</v>
      </c>
      <c r="D19" s="15">
        <v>1</v>
      </c>
      <c r="E19" s="15">
        <v>1</v>
      </c>
      <c r="F19" s="15">
        <v>17</v>
      </c>
      <c r="G19" s="15">
        <v>8</v>
      </c>
      <c r="H19" s="15">
        <v>6</v>
      </c>
      <c r="I19" s="15">
        <v>12</v>
      </c>
      <c r="J19" s="15">
        <v>14</v>
      </c>
      <c r="K19" s="15">
        <v>1</v>
      </c>
      <c r="L19" s="15">
        <v>37</v>
      </c>
      <c r="M19" s="15">
        <v>1</v>
      </c>
      <c r="N19" s="15">
        <v>10</v>
      </c>
      <c r="O19" s="10" t="s">
        <v>48</v>
      </c>
      <c r="P19" s="15">
        <v>11</v>
      </c>
      <c r="Q19" s="15">
        <v>3</v>
      </c>
      <c r="R19" s="15">
        <v>2</v>
      </c>
      <c r="S19" s="15">
        <v>0</v>
      </c>
      <c r="T19" s="15">
        <v>0</v>
      </c>
      <c r="U19" s="15">
        <v>0</v>
      </c>
      <c r="V19" s="15">
        <v>2</v>
      </c>
      <c r="W19" s="15">
        <v>1</v>
      </c>
      <c r="X19" s="15">
        <v>0</v>
      </c>
      <c r="Y19" s="15">
        <v>0</v>
      </c>
      <c r="Z19" s="15">
        <v>0</v>
      </c>
      <c r="AA19" s="15">
        <v>0</v>
      </c>
      <c r="AB19" s="15">
        <v>1</v>
      </c>
      <c r="AC19" s="15">
        <v>16</v>
      </c>
      <c r="AD19" s="15">
        <v>1</v>
      </c>
      <c r="AE19" s="15">
        <v>0</v>
      </c>
      <c r="AF19" s="15">
        <v>6</v>
      </c>
    </row>
    <row r="20" spans="1:32" s="12" customFormat="1" ht="30" customHeight="1">
      <c r="A20" s="10" t="s">
        <v>64</v>
      </c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 t="s">
        <v>64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2" customFormat="1" ht="30" customHeight="1">
      <c r="A21" s="10" t="s">
        <v>46</v>
      </c>
      <c r="B21" s="14">
        <f>SUM(C21,AB21:AF21)</f>
        <v>1547</v>
      </c>
      <c r="C21" s="14">
        <f>SUM(D21:N21,P21:AA21)</f>
        <v>1247</v>
      </c>
      <c r="D21" s="15">
        <v>22</v>
      </c>
      <c r="E21" s="15">
        <v>2</v>
      </c>
      <c r="F21" s="15">
        <v>198</v>
      </c>
      <c r="G21" s="15">
        <v>17</v>
      </c>
      <c r="H21" s="15">
        <v>21</v>
      </c>
      <c r="I21" s="15">
        <v>44</v>
      </c>
      <c r="J21" s="15">
        <v>15</v>
      </c>
      <c r="K21" s="15">
        <v>5</v>
      </c>
      <c r="L21" s="15">
        <v>16</v>
      </c>
      <c r="M21" s="15">
        <v>6</v>
      </c>
      <c r="N21" s="15">
        <v>19</v>
      </c>
      <c r="O21" s="10" t="s">
        <v>46</v>
      </c>
      <c r="P21" s="15">
        <v>760</v>
      </c>
      <c r="Q21" s="15">
        <v>10</v>
      </c>
      <c r="R21" s="15">
        <v>1</v>
      </c>
      <c r="S21" s="15">
        <v>4</v>
      </c>
      <c r="T21" s="15">
        <v>9</v>
      </c>
      <c r="U21" s="15">
        <v>5</v>
      </c>
      <c r="V21" s="15">
        <v>7</v>
      </c>
      <c r="W21" s="15">
        <v>45</v>
      </c>
      <c r="X21" s="15">
        <v>17</v>
      </c>
      <c r="Y21" s="15">
        <v>16</v>
      </c>
      <c r="Z21" s="15">
        <v>8</v>
      </c>
      <c r="AA21" s="15">
        <v>0</v>
      </c>
      <c r="AB21" s="15">
        <v>27</v>
      </c>
      <c r="AC21" s="15">
        <v>265</v>
      </c>
      <c r="AD21" s="15">
        <v>8</v>
      </c>
      <c r="AE21" s="15">
        <v>0</v>
      </c>
      <c r="AF21" s="15">
        <v>0</v>
      </c>
    </row>
    <row r="22" spans="1:32" s="12" customFormat="1" ht="18.75" customHeight="1" thickBot="1">
      <c r="A22" s="19" t="s">
        <v>48</v>
      </c>
      <c r="B22" s="14">
        <f>SUM(C22,AB22:AF22)</f>
        <v>40</v>
      </c>
      <c r="C22" s="14">
        <f>SUM(D22:N22,P22:AA22)</f>
        <v>40</v>
      </c>
      <c r="D22" s="15">
        <v>0</v>
      </c>
      <c r="E22" s="15">
        <v>0</v>
      </c>
      <c r="F22" s="15">
        <v>2</v>
      </c>
      <c r="G22" s="15">
        <v>0</v>
      </c>
      <c r="H22" s="15">
        <v>0</v>
      </c>
      <c r="I22" s="15">
        <v>2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9" t="s">
        <v>48</v>
      </c>
      <c r="P22" s="15">
        <v>32</v>
      </c>
      <c r="Q22" s="15">
        <v>0</v>
      </c>
      <c r="R22" s="15">
        <v>0</v>
      </c>
      <c r="S22" s="15">
        <v>0</v>
      </c>
      <c r="T22" s="15">
        <v>2</v>
      </c>
      <c r="U22" s="15">
        <v>0</v>
      </c>
      <c r="V22" s="15">
        <v>0</v>
      </c>
      <c r="W22" s="15">
        <v>0</v>
      </c>
      <c r="X22" s="15">
        <v>1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</row>
    <row r="23" spans="1:32" s="12" customFormat="1" ht="23.25" customHeight="1">
      <c r="A23" s="85" t="s">
        <v>56</v>
      </c>
      <c r="B23" s="85"/>
      <c r="C23" s="85"/>
      <c r="D23" s="85"/>
      <c r="E23" s="85"/>
      <c r="F23" s="85"/>
      <c r="G23" s="85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="12" customFormat="1" ht="57" customHeight="1">
      <c r="A24" s="22"/>
    </row>
    <row r="25" spans="1:32" s="12" customFormat="1" ht="12" customHeight="1">
      <c r="A25" s="93" t="s">
        <v>323</v>
      </c>
      <c r="B25" s="100"/>
      <c r="C25" s="100"/>
      <c r="D25" s="100"/>
      <c r="E25" s="100"/>
      <c r="F25" s="100"/>
      <c r="G25" s="100"/>
      <c r="H25" s="93" t="s">
        <v>324</v>
      </c>
      <c r="I25" s="100"/>
      <c r="J25" s="100"/>
      <c r="K25" s="100"/>
      <c r="L25" s="100"/>
      <c r="M25" s="100"/>
      <c r="N25" s="100"/>
      <c r="O25" s="93" t="s">
        <v>325</v>
      </c>
      <c r="P25" s="100"/>
      <c r="Q25" s="100"/>
      <c r="R25" s="100"/>
      <c r="S25" s="100"/>
      <c r="T25" s="100"/>
      <c r="U25" s="100"/>
      <c r="V25" s="100"/>
      <c r="W25" s="93" t="s">
        <v>326</v>
      </c>
      <c r="X25" s="93"/>
      <c r="Y25" s="93"/>
      <c r="Z25" s="93"/>
      <c r="AA25" s="93"/>
      <c r="AB25" s="93"/>
      <c r="AC25" s="93"/>
      <c r="AD25" s="93"/>
      <c r="AE25" s="93"/>
      <c r="AF25" s="93"/>
    </row>
  </sheetData>
  <mergeCells count="23">
    <mergeCell ref="A25:G25"/>
    <mergeCell ref="H25:N25"/>
    <mergeCell ref="O25:V25"/>
    <mergeCell ref="AD3:AD4"/>
    <mergeCell ref="H3:N3"/>
    <mergeCell ref="P3:V3"/>
    <mergeCell ref="W3:AA3"/>
    <mergeCell ref="W25:AF25"/>
    <mergeCell ref="AE3:AE4"/>
    <mergeCell ref="AF3:AF4"/>
    <mergeCell ref="A23:G23"/>
    <mergeCell ref="O3:O4"/>
    <mergeCell ref="AB3:AB4"/>
    <mergeCell ref="AC3:AC4"/>
    <mergeCell ref="A3:A4"/>
    <mergeCell ref="B3:B4"/>
    <mergeCell ref="C3:G3"/>
    <mergeCell ref="A1:G1"/>
    <mergeCell ref="H1:N1"/>
    <mergeCell ref="O1:V1"/>
    <mergeCell ref="A2:G2"/>
    <mergeCell ref="H2:M2"/>
    <mergeCell ref="O2:V2"/>
  </mergeCells>
  <dataValidations count="1">
    <dataValidation type="whole" allowBlank="1" showInputMessage="1" showErrorMessage="1" errorTitle="嘿嘿！你粉混喔" error="數字必須素整數而且不得小於 0 也應該不會大於 50000000 吧" sqref="D12:N22 P12:AF2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10.25390625" style="24" customWidth="1"/>
    <col min="3" max="3" width="8.375" style="24" customWidth="1"/>
    <col min="4" max="4" width="9.50390625" style="24" customWidth="1"/>
    <col min="5" max="7" width="8.50390625" style="24" customWidth="1"/>
    <col min="8" max="8" width="8.125" style="24" customWidth="1"/>
    <col min="9" max="9" width="11.50390625" style="24" customWidth="1"/>
    <col min="10" max="10" width="10.875" style="24" customWidth="1"/>
    <col min="11" max="11" width="11.125" style="24" customWidth="1"/>
    <col min="12" max="12" width="11.25390625" style="24" customWidth="1"/>
    <col min="13" max="15" width="11.00390625" style="24" customWidth="1"/>
    <col min="16" max="16" width="18.625" style="24" customWidth="1"/>
    <col min="17" max="17" width="9.00390625" style="24" customWidth="1"/>
    <col min="18" max="18" width="9.125" style="24" customWidth="1"/>
    <col min="19" max="20" width="8.625" style="24" customWidth="1"/>
    <col min="21" max="21" width="8.375" style="24" customWidth="1"/>
    <col min="22" max="22" width="8.50390625" style="24" customWidth="1"/>
    <col min="23" max="23" width="8.625" style="24" customWidth="1"/>
    <col min="24" max="28" width="7.875" style="24" customWidth="1"/>
    <col min="29" max="30" width="8.125" style="24" customWidth="1"/>
    <col min="31" max="33" width="8.25390625" style="24" customWidth="1"/>
    <col min="34" max="16384" width="9.00390625" style="24" customWidth="1"/>
  </cols>
  <sheetData>
    <row r="1" spans="1:33" s="2" customFormat="1" ht="48" customHeight="1">
      <c r="A1" s="92" t="s">
        <v>106</v>
      </c>
      <c r="B1" s="92"/>
      <c r="C1" s="92"/>
      <c r="D1" s="92"/>
      <c r="E1" s="92"/>
      <c r="F1" s="92"/>
      <c r="G1" s="92"/>
      <c r="H1" s="92"/>
      <c r="I1" s="91" t="s">
        <v>107</v>
      </c>
      <c r="J1" s="91"/>
      <c r="K1" s="91"/>
      <c r="L1" s="91"/>
      <c r="M1" s="91"/>
      <c r="N1" s="91"/>
      <c r="O1" s="91"/>
      <c r="P1" s="92" t="s">
        <v>106</v>
      </c>
      <c r="Q1" s="92"/>
      <c r="R1" s="92"/>
      <c r="S1" s="92"/>
      <c r="T1" s="92"/>
      <c r="U1" s="92"/>
      <c r="V1" s="92"/>
      <c r="W1" s="92"/>
      <c r="X1" s="91" t="s">
        <v>108</v>
      </c>
      <c r="Y1" s="91"/>
      <c r="Z1" s="91"/>
      <c r="AA1" s="91"/>
      <c r="AB1" s="91"/>
      <c r="AC1" s="91"/>
      <c r="AD1" s="91"/>
      <c r="AE1" s="91"/>
      <c r="AF1" s="91"/>
      <c r="AG1" s="91"/>
    </row>
    <row r="2" spans="1:33" s="4" customFormat="1" ht="12.75" customHeight="1" thickBot="1">
      <c r="A2" s="108" t="s">
        <v>2</v>
      </c>
      <c r="B2" s="108"/>
      <c r="C2" s="108"/>
      <c r="D2" s="108"/>
      <c r="E2" s="108"/>
      <c r="F2" s="108"/>
      <c r="G2" s="108"/>
      <c r="H2" s="108"/>
      <c r="I2" s="30" t="s">
        <v>346</v>
      </c>
      <c r="J2" s="30"/>
      <c r="K2" s="30"/>
      <c r="L2" s="30"/>
      <c r="M2" s="30"/>
      <c r="N2" s="30"/>
      <c r="O2" s="3" t="s">
        <v>59</v>
      </c>
      <c r="P2" s="108" t="s">
        <v>2</v>
      </c>
      <c r="Q2" s="108"/>
      <c r="R2" s="108"/>
      <c r="S2" s="108"/>
      <c r="T2" s="108"/>
      <c r="U2" s="108"/>
      <c r="V2" s="108"/>
      <c r="W2" s="108"/>
      <c r="X2" s="30" t="s">
        <v>346</v>
      </c>
      <c r="Y2" s="30"/>
      <c r="Z2" s="30"/>
      <c r="AA2" s="30"/>
      <c r="AB2" s="30"/>
      <c r="AC2" s="30"/>
      <c r="AD2" s="30"/>
      <c r="AE2" s="30"/>
      <c r="AF2" s="30"/>
      <c r="AG2" s="3" t="s">
        <v>59</v>
      </c>
    </row>
    <row r="3" spans="1:33" s="6" customFormat="1" ht="24" customHeight="1">
      <c r="A3" s="67" t="s">
        <v>67</v>
      </c>
      <c r="B3" s="110" t="s">
        <v>68</v>
      </c>
      <c r="C3" s="106" t="s">
        <v>69</v>
      </c>
      <c r="D3" s="71" t="s">
        <v>283</v>
      </c>
      <c r="E3" s="98"/>
      <c r="F3" s="98"/>
      <c r="G3" s="98"/>
      <c r="H3" s="98"/>
      <c r="I3" s="94" t="s">
        <v>284</v>
      </c>
      <c r="J3" s="94"/>
      <c r="K3" s="94"/>
      <c r="L3" s="94"/>
      <c r="M3" s="94"/>
      <c r="N3" s="94"/>
      <c r="O3" s="94"/>
      <c r="P3" s="67" t="s">
        <v>70</v>
      </c>
      <c r="Q3" s="99" t="s">
        <v>285</v>
      </c>
      <c r="R3" s="98"/>
      <c r="S3" s="98"/>
      <c r="T3" s="98"/>
      <c r="U3" s="98"/>
      <c r="V3" s="98"/>
      <c r="W3" s="98"/>
      <c r="X3" s="94" t="s">
        <v>279</v>
      </c>
      <c r="Y3" s="95"/>
      <c r="Z3" s="95"/>
      <c r="AA3" s="95"/>
      <c r="AB3" s="96"/>
      <c r="AC3" s="101" t="s">
        <v>71</v>
      </c>
      <c r="AD3" s="101" t="s">
        <v>72</v>
      </c>
      <c r="AE3" s="106" t="s">
        <v>73</v>
      </c>
      <c r="AF3" s="106" t="s">
        <v>74</v>
      </c>
      <c r="AG3" s="104" t="s">
        <v>102</v>
      </c>
    </row>
    <row r="4" spans="1:33" s="6" customFormat="1" ht="48" customHeight="1" thickBot="1">
      <c r="A4" s="68"/>
      <c r="B4" s="70"/>
      <c r="C4" s="102"/>
      <c r="D4" s="7" t="s">
        <v>12</v>
      </c>
      <c r="E4" s="8" t="s">
        <v>75</v>
      </c>
      <c r="F4" s="8" t="s">
        <v>76</v>
      </c>
      <c r="G4" s="8" t="s">
        <v>77</v>
      </c>
      <c r="H4" s="8" t="s">
        <v>78</v>
      </c>
      <c r="I4" s="7" t="s">
        <v>79</v>
      </c>
      <c r="J4" s="8" t="s">
        <v>80</v>
      </c>
      <c r="K4" s="8" t="s">
        <v>81</v>
      </c>
      <c r="L4" s="8" t="s">
        <v>82</v>
      </c>
      <c r="M4" s="8" t="s">
        <v>83</v>
      </c>
      <c r="N4" s="8" t="s">
        <v>84</v>
      </c>
      <c r="O4" s="8" t="s">
        <v>103</v>
      </c>
      <c r="P4" s="68"/>
      <c r="Q4" s="7" t="s">
        <v>104</v>
      </c>
      <c r="R4" s="8" t="s">
        <v>105</v>
      </c>
      <c r="S4" s="8" t="s">
        <v>85</v>
      </c>
      <c r="T4" s="8" t="s">
        <v>86</v>
      </c>
      <c r="U4" s="8" t="s">
        <v>87</v>
      </c>
      <c r="V4" s="8" t="s">
        <v>88</v>
      </c>
      <c r="W4" s="8" t="s">
        <v>99</v>
      </c>
      <c r="X4" s="7" t="s">
        <v>89</v>
      </c>
      <c r="Y4" s="9" t="s">
        <v>90</v>
      </c>
      <c r="Z4" s="9" t="s">
        <v>91</v>
      </c>
      <c r="AA4" s="9" t="s">
        <v>100</v>
      </c>
      <c r="AB4" s="9" t="s">
        <v>101</v>
      </c>
      <c r="AC4" s="102"/>
      <c r="AD4" s="102"/>
      <c r="AE4" s="102"/>
      <c r="AF4" s="102"/>
      <c r="AG4" s="105"/>
    </row>
    <row r="5" spans="1:33" s="12" customFormat="1" ht="38.25" customHeight="1">
      <c r="A5" s="10" t="s">
        <v>92</v>
      </c>
      <c r="B5" s="26">
        <f>SUM(B7:B18)</f>
        <v>6717</v>
      </c>
      <c r="C5" s="27"/>
      <c r="D5" s="26">
        <f aca="true" t="shared" si="0" ref="D5:O5">SUM(D7:D18)</f>
        <v>6093</v>
      </c>
      <c r="E5" s="26">
        <f t="shared" si="0"/>
        <v>574</v>
      </c>
      <c r="F5" s="26">
        <f t="shared" si="0"/>
        <v>109</v>
      </c>
      <c r="G5" s="26">
        <f t="shared" si="0"/>
        <v>1560</v>
      </c>
      <c r="H5" s="26">
        <f t="shared" si="0"/>
        <v>228</v>
      </c>
      <c r="I5" s="26">
        <f t="shared" si="0"/>
        <v>193</v>
      </c>
      <c r="J5" s="26">
        <f t="shared" si="0"/>
        <v>402</v>
      </c>
      <c r="K5" s="26">
        <f t="shared" si="0"/>
        <v>611</v>
      </c>
      <c r="L5" s="26">
        <f t="shared" si="0"/>
        <v>134</v>
      </c>
      <c r="M5" s="26">
        <f t="shared" si="0"/>
        <v>345</v>
      </c>
      <c r="N5" s="26">
        <f t="shared" si="0"/>
        <v>267</v>
      </c>
      <c r="O5" s="26">
        <f t="shared" si="0"/>
        <v>584</v>
      </c>
      <c r="P5" s="10" t="s">
        <v>92</v>
      </c>
      <c r="Q5" s="26">
        <f aca="true" t="shared" si="1" ref="Q5:AG5">SUM(Q7:Q18)</f>
        <v>547</v>
      </c>
      <c r="R5" s="26">
        <f t="shared" si="1"/>
        <v>144</v>
      </c>
      <c r="S5" s="26">
        <f t="shared" si="1"/>
        <v>24</v>
      </c>
      <c r="T5" s="26">
        <f t="shared" si="1"/>
        <v>68</v>
      </c>
      <c r="U5" s="26">
        <f t="shared" si="1"/>
        <v>13</v>
      </c>
      <c r="V5" s="26">
        <f t="shared" si="1"/>
        <v>41</v>
      </c>
      <c r="W5" s="26">
        <f t="shared" si="1"/>
        <v>36</v>
      </c>
      <c r="X5" s="26">
        <f t="shared" si="1"/>
        <v>110</v>
      </c>
      <c r="Y5" s="26">
        <f t="shared" si="1"/>
        <v>22</v>
      </c>
      <c r="Z5" s="26">
        <f t="shared" si="1"/>
        <v>58</v>
      </c>
      <c r="AA5" s="26">
        <f t="shared" si="1"/>
        <v>18</v>
      </c>
      <c r="AB5" s="26">
        <f t="shared" si="1"/>
        <v>5</v>
      </c>
      <c r="AC5" s="26">
        <f t="shared" si="1"/>
        <v>202</v>
      </c>
      <c r="AD5" s="26">
        <f t="shared" si="1"/>
        <v>265</v>
      </c>
      <c r="AE5" s="26">
        <f t="shared" si="1"/>
        <v>19</v>
      </c>
      <c r="AF5" s="26">
        <f t="shared" si="1"/>
        <v>115</v>
      </c>
      <c r="AG5" s="26">
        <f t="shared" si="1"/>
        <v>23</v>
      </c>
    </row>
    <row r="6" spans="1:33" s="12" customFormat="1" ht="33.75" customHeight="1">
      <c r="A6" s="10" t="s">
        <v>93</v>
      </c>
      <c r="B6" s="11"/>
      <c r="C6" s="17">
        <f>SUM(C7:C18)</f>
        <v>100</v>
      </c>
      <c r="D6" s="17">
        <f>IF(D5&gt;$B$5,999,IF($B$5=0,0,D5/$B$5*100))</f>
        <v>90.71013845466726</v>
      </c>
      <c r="E6" s="17">
        <f aca="true" t="shared" si="2" ref="E6:O6">IF(E5&gt;$B$5,999,IF($B$5=0,0,E5/$B$5*100))</f>
        <v>8.545481613815692</v>
      </c>
      <c r="F6" s="17">
        <f t="shared" si="2"/>
        <v>1.6227482507071609</v>
      </c>
      <c r="G6" s="17">
        <f t="shared" si="2"/>
        <v>23.224653863331845</v>
      </c>
      <c r="H6" s="17">
        <f t="shared" si="2"/>
        <v>3.3943724877177313</v>
      </c>
      <c r="I6" s="17">
        <f t="shared" si="2"/>
        <v>2.8733065356557987</v>
      </c>
      <c r="J6" s="17">
        <f t="shared" si="2"/>
        <v>5.984814649397052</v>
      </c>
      <c r="K6" s="17">
        <f t="shared" si="2"/>
        <v>9.096322763138307</v>
      </c>
      <c r="L6" s="17">
        <f t="shared" si="2"/>
        <v>1.9949382164656841</v>
      </c>
      <c r="M6" s="17">
        <f t="shared" si="2"/>
        <v>5.13622152746762</v>
      </c>
      <c r="N6" s="17">
        <f t="shared" si="2"/>
        <v>3.974988834301027</v>
      </c>
      <c r="O6" s="17">
        <f t="shared" si="2"/>
        <v>8.694357600119101</v>
      </c>
      <c r="P6" s="10" t="s">
        <v>93</v>
      </c>
      <c r="Q6" s="17">
        <f aca="true" t="shared" si="3" ref="Q6:AG6">IF(Q5&gt;$B$5,999,IF($B$5=0,0,Q5/$B$5*100))</f>
        <v>8.143516450796486</v>
      </c>
      <c r="R6" s="17">
        <f t="shared" si="3"/>
        <v>2.1438142027690934</v>
      </c>
      <c r="S6" s="17">
        <f t="shared" si="3"/>
        <v>0.3573023671281822</v>
      </c>
      <c r="T6" s="17">
        <f t="shared" si="3"/>
        <v>1.012356706863183</v>
      </c>
      <c r="U6" s="17">
        <f t="shared" si="3"/>
        <v>0.19353878219443205</v>
      </c>
      <c r="V6" s="17">
        <f t="shared" si="3"/>
        <v>0.610391543843978</v>
      </c>
      <c r="W6" s="17">
        <f t="shared" si="3"/>
        <v>0.5359535506922734</v>
      </c>
      <c r="X6" s="17">
        <f t="shared" si="3"/>
        <v>1.6376358493375018</v>
      </c>
      <c r="Y6" s="17">
        <f t="shared" si="3"/>
        <v>0.3275271698675004</v>
      </c>
      <c r="Z6" s="17">
        <f t="shared" si="3"/>
        <v>0.8634807205597737</v>
      </c>
      <c r="AA6" s="17">
        <f t="shared" si="3"/>
        <v>0.2679767753461367</v>
      </c>
      <c r="AB6" s="17">
        <f t="shared" si="3"/>
        <v>0.07443799315170463</v>
      </c>
      <c r="AC6" s="17">
        <f t="shared" si="3"/>
        <v>3.007294923328867</v>
      </c>
      <c r="AD6" s="17">
        <f t="shared" si="3"/>
        <v>3.9452136370403457</v>
      </c>
      <c r="AE6" s="17">
        <f t="shared" si="3"/>
        <v>0.28286437397647757</v>
      </c>
      <c r="AF6" s="17">
        <f t="shared" si="3"/>
        <v>1.7120738424892066</v>
      </c>
      <c r="AG6" s="17">
        <f t="shared" si="3"/>
        <v>0.3424147684978413</v>
      </c>
    </row>
    <row r="7" spans="1:33" s="12" customFormat="1" ht="36.75" customHeight="1">
      <c r="A7" s="10" t="s">
        <v>109</v>
      </c>
      <c r="B7" s="26">
        <f aca="true" t="shared" si="4" ref="B7:B18">SUM(D7,AC7:AG7)</f>
        <v>52</v>
      </c>
      <c r="C7" s="17">
        <f>B7/$B$5*100</f>
        <v>0.7741551287777282</v>
      </c>
      <c r="D7" s="26">
        <f aca="true" t="shared" si="5" ref="D7:D18">SUM(E7:O7,Q7:AB7)</f>
        <v>52</v>
      </c>
      <c r="E7" s="26">
        <v>12</v>
      </c>
      <c r="F7" s="26">
        <v>2</v>
      </c>
      <c r="G7" s="26">
        <v>0</v>
      </c>
      <c r="H7" s="26">
        <v>3</v>
      </c>
      <c r="I7" s="26">
        <v>6</v>
      </c>
      <c r="J7" s="26">
        <v>2</v>
      </c>
      <c r="K7" s="26">
        <v>1</v>
      </c>
      <c r="L7" s="26">
        <v>3</v>
      </c>
      <c r="M7" s="26">
        <v>5</v>
      </c>
      <c r="N7" s="26">
        <v>0</v>
      </c>
      <c r="O7" s="26">
        <v>6</v>
      </c>
      <c r="P7" s="10" t="s">
        <v>109</v>
      </c>
      <c r="Q7" s="26">
        <v>3</v>
      </c>
      <c r="R7" s="26">
        <v>2</v>
      </c>
      <c r="S7" s="26">
        <v>0</v>
      </c>
      <c r="T7" s="26">
        <v>0</v>
      </c>
      <c r="U7" s="26">
        <v>0</v>
      </c>
      <c r="V7" s="26">
        <v>1</v>
      </c>
      <c r="W7" s="26">
        <v>0</v>
      </c>
      <c r="X7" s="26">
        <v>2</v>
      </c>
      <c r="Y7" s="26">
        <v>0</v>
      </c>
      <c r="Z7" s="26">
        <v>4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</row>
    <row r="8" spans="1:33" s="12" customFormat="1" ht="26.25" customHeight="1">
      <c r="A8" s="10" t="s">
        <v>110</v>
      </c>
      <c r="B8" s="26">
        <f t="shared" si="4"/>
        <v>33</v>
      </c>
      <c r="C8" s="17">
        <f aca="true" t="shared" si="6" ref="C8:C18">B8/$B$5*100</f>
        <v>0.49129075480125056</v>
      </c>
      <c r="D8" s="26">
        <f t="shared" si="5"/>
        <v>22</v>
      </c>
      <c r="E8" s="26">
        <v>0</v>
      </c>
      <c r="F8" s="26">
        <v>0</v>
      </c>
      <c r="G8" s="26">
        <v>4</v>
      </c>
      <c r="H8" s="26">
        <v>0</v>
      </c>
      <c r="I8" s="26">
        <v>0</v>
      </c>
      <c r="J8" s="26">
        <v>1</v>
      </c>
      <c r="K8" s="26">
        <v>2</v>
      </c>
      <c r="L8" s="26">
        <v>0</v>
      </c>
      <c r="M8" s="26">
        <v>3</v>
      </c>
      <c r="N8" s="26">
        <v>0</v>
      </c>
      <c r="O8" s="26">
        <v>1</v>
      </c>
      <c r="P8" s="10" t="s">
        <v>110</v>
      </c>
      <c r="Q8" s="26">
        <v>7</v>
      </c>
      <c r="R8" s="26">
        <v>0</v>
      </c>
      <c r="S8" s="26">
        <v>0</v>
      </c>
      <c r="T8" s="26">
        <v>0</v>
      </c>
      <c r="U8" s="26">
        <v>0</v>
      </c>
      <c r="V8" s="26">
        <v>1</v>
      </c>
      <c r="W8" s="26">
        <v>0</v>
      </c>
      <c r="X8" s="26">
        <v>2</v>
      </c>
      <c r="Y8" s="26">
        <v>1</v>
      </c>
      <c r="Z8" s="26">
        <v>0</v>
      </c>
      <c r="AA8" s="26">
        <v>0</v>
      </c>
      <c r="AB8" s="26">
        <v>0</v>
      </c>
      <c r="AC8" s="26">
        <v>7</v>
      </c>
      <c r="AD8" s="26">
        <v>2</v>
      </c>
      <c r="AE8" s="26">
        <v>1</v>
      </c>
      <c r="AF8" s="26">
        <v>1</v>
      </c>
      <c r="AG8" s="26">
        <v>0</v>
      </c>
    </row>
    <row r="9" spans="1:33" s="12" customFormat="1" ht="26.25" customHeight="1">
      <c r="A9" s="10" t="s">
        <v>111</v>
      </c>
      <c r="B9" s="26">
        <f t="shared" si="4"/>
        <v>149</v>
      </c>
      <c r="C9" s="17">
        <f t="shared" si="6"/>
        <v>2.218252195920798</v>
      </c>
      <c r="D9" s="26">
        <f t="shared" si="5"/>
        <v>120</v>
      </c>
      <c r="E9" s="26">
        <v>7</v>
      </c>
      <c r="F9" s="26">
        <v>1</v>
      </c>
      <c r="G9" s="26">
        <v>13</v>
      </c>
      <c r="H9" s="26">
        <v>4</v>
      </c>
      <c r="I9" s="26">
        <v>1</v>
      </c>
      <c r="J9" s="26">
        <v>9</v>
      </c>
      <c r="K9" s="26">
        <v>1</v>
      </c>
      <c r="L9" s="26">
        <v>2</v>
      </c>
      <c r="M9" s="26">
        <v>15</v>
      </c>
      <c r="N9" s="26">
        <v>0</v>
      </c>
      <c r="O9" s="26">
        <v>11</v>
      </c>
      <c r="P9" s="10" t="s">
        <v>111</v>
      </c>
      <c r="Q9" s="26">
        <v>25</v>
      </c>
      <c r="R9" s="26">
        <v>12</v>
      </c>
      <c r="S9" s="26">
        <v>4</v>
      </c>
      <c r="T9" s="26">
        <v>0</v>
      </c>
      <c r="U9" s="26">
        <v>3</v>
      </c>
      <c r="V9" s="26">
        <v>0</v>
      </c>
      <c r="W9" s="26">
        <v>2</v>
      </c>
      <c r="X9" s="26">
        <v>0</v>
      </c>
      <c r="Y9" s="26">
        <v>0</v>
      </c>
      <c r="Z9" s="26">
        <v>3</v>
      </c>
      <c r="AA9" s="26">
        <v>7</v>
      </c>
      <c r="AB9" s="26">
        <v>0</v>
      </c>
      <c r="AC9" s="26">
        <v>3</v>
      </c>
      <c r="AD9" s="26">
        <v>25</v>
      </c>
      <c r="AE9" s="26">
        <v>0</v>
      </c>
      <c r="AF9" s="26">
        <v>0</v>
      </c>
      <c r="AG9" s="26">
        <v>1</v>
      </c>
    </row>
    <row r="10" spans="1:33" s="12" customFormat="1" ht="26.25" customHeight="1">
      <c r="A10" s="10" t="s">
        <v>112</v>
      </c>
      <c r="B10" s="26">
        <f t="shared" si="4"/>
        <v>2</v>
      </c>
      <c r="C10" s="17">
        <f t="shared" si="6"/>
        <v>0.02977519726068185</v>
      </c>
      <c r="D10" s="26">
        <f t="shared" si="5"/>
        <v>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10" t="s">
        <v>112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1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1</v>
      </c>
      <c r="AD10" s="26">
        <v>0</v>
      </c>
      <c r="AE10" s="26">
        <v>0</v>
      </c>
      <c r="AF10" s="26">
        <v>0</v>
      </c>
      <c r="AG10" s="26">
        <v>0</v>
      </c>
    </row>
    <row r="11" spans="1:33" s="12" customFormat="1" ht="38.25" customHeight="1">
      <c r="A11" s="10" t="s">
        <v>113</v>
      </c>
      <c r="B11" s="26">
        <f t="shared" si="4"/>
        <v>3194</v>
      </c>
      <c r="C11" s="17">
        <f t="shared" si="6"/>
        <v>47.55099002530892</v>
      </c>
      <c r="D11" s="26">
        <f t="shared" si="5"/>
        <v>2870</v>
      </c>
      <c r="E11" s="26">
        <v>281</v>
      </c>
      <c r="F11" s="26">
        <v>73</v>
      </c>
      <c r="G11" s="26">
        <v>661</v>
      </c>
      <c r="H11" s="26">
        <v>86</v>
      </c>
      <c r="I11" s="26">
        <v>82</v>
      </c>
      <c r="J11" s="26">
        <v>216</v>
      </c>
      <c r="K11" s="26">
        <v>325</v>
      </c>
      <c r="L11" s="26">
        <v>90</v>
      </c>
      <c r="M11" s="26">
        <v>128</v>
      </c>
      <c r="N11" s="26">
        <v>108</v>
      </c>
      <c r="O11" s="26">
        <v>275</v>
      </c>
      <c r="P11" s="10" t="s">
        <v>113</v>
      </c>
      <c r="Q11" s="26">
        <v>209</v>
      </c>
      <c r="R11" s="26">
        <v>97</v>
      </c>
      <c r="S11" s="26">
        <v>10</v>
      </c>
      <c r="T11" s="26">
        <v>37</v>
      </c>
      <c r="U11" s="26">
        <v>10</v>
      </c>
      <c r="V11" s="26">
        <v>18</v>
      </c>
      <c r="W11" s="26">
        <v>23</v>
      </c>
      <c r="X11" s="26">
        <v>74</v>
      </c>
      <c r="Y11" s="26">
        <v>17</v>
      </c>
      <c r="Z11" s="26">
        <v>35</v>
      </c>
      <c r="AA11" s="26">
        <v>11</v>
      </c>
      <c r="AB11" s="26">
        <v>4</v>
      </c>
      <c r="AC11" s="26">
        <v>160</v>
      </c>
      <c r="AD11" s="26">
        <v>84</v>
      </c>
      <c r="AE11" s="26">
        <v>11</v>
      </c>
      <c r="AF11" s="26">
        <v>60</v>
      </c>
      <c r="AG11" s="26">
        <v>9</v>
      </c>
    </row>
    <row r="12" spans="1:33" s="12" customFormat="1" ht="26.25" customHeight="1">
      <c r="A12" s="10" t="s">
        <v>114</v>
      </c>
      <c r="B12" s="26">
        <f t="shared" si="4"/>
        <v>7</v>
      </c>
      <c r="C12" s="17">
        <f t="shared" si="6"/>
        <v>0.1042131904123865</v>
      </c>
      <c r="D12" s="26">
        <f t="shared" si="5"/>
        <v>5</v>
      </c>
      <c r="E12" s="26">
        <v>0</v>
      </c>
      <c r="F12" s="26">
        <v>0</v>
      </c>
      <c r="G12" s="26">
        <v>1</v>
      </c>
      <c r="H12" s="26">
        <v>0</v>
      </c>
      <c r="I12" s="26">
        <v>1</v>
      </c>
      <c r="J12" s="26">
        <v>0</v>
      </c>
      <c r="K12" s="26">
        <v>0</v>
      </c>
      <c r="L12" s="26">
        <v>0</v>
      </c>
      <c r="M12" s="26">
        <v>0</v>
      </c>
      <c r="N12" s="26">
        <v>2</v>
      </c>
      <c r="O12" s="26">
        <v>0</v>
      </c>
      <c r="P12" s="10" t="s">
        <v>114</v>
      </c>
      <c r="Q12" s="26">
        <v>1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1</v>
      </c>
      <c r="AE12" s="26">
        <v>1</v>
      </c>
      <c r="AF12" s="26">
        <v>0</v>
      </c>
      <c r="AG12" s="26">
        <v>0</v>
      </c>
    </row>
    <row r="13" spans="1:33" s="12" customFormat="1" ht="26.25" customHeight="1">
      <c r="A13" s="10" t="s">
        <v>115</v>
      </c>
      <c r="B13" s="26">
        <f t="shared" si="4"/>
        <v>1</v>
      </c>
      <c r="C13" s="17">
        <f t="shared" si="6"/>
        <v>0.014887598630340925</v>
      </c>
      <c r="D13" s="26">
        <f t="shared" si="5"/>
        <v>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0" t="s">
        <v>115</v>
      </c>
      <c r="Q13" s="26">
        <v>1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</row>
    <row r="14" spans="1:33" s="12" customFormat="1" ht="26.25" customHeight="1">
      <c r="A14" s="10" t="s">
        <v>116</v>
      </c>
      <c r="B14" s="26">
        <f t="shared" si="4"/>
        <v>366</v>
      </c>
      <c r="C14" s="17">
        <f t="shared" si="6"/>
        <v>5.448861098704779</v>
      </c>
      <c r="D14" s="26">
        <f t="shared" si="5"/>
        <v>335</v>
      </c>
      <c r="E14" s="26">
        <v>3</v>
      </c>
      <c r="F14" s="26">
        <v>9</v>
      </c>
      <c r="G14" s="26">
        <v>36</v>
      </c>
      <c r="H14" s="26">
        <v>9</v>
      </c>
      <c r="I14" s="26">
        <v>15</v>
      </c>
      <c r="J14" s="26">
        <v>38</v>
      </c>
      <c r="K14" s="26">
        <v>17</v>
      </c>
      <c r="L14" s="26">
        <v>7</v>
      </c>
      <c r="M14" s="26">
        <v>88</v>
      </c>
      <c r="N14" s="26">
        <v>8</v>
      </c>
      <c r="O14" s="26">
        <v>50</v>
      </c>
      <c r="P14" s="10" t="s">
        <v>116</v>
      </c>
      <c r="Q14" s="26">
        <v>35</v>
      </c>
      <c r="R14" s="26">
        <v>11</v>
      </c>
      <c r="S14" s="26">
        <v>1</v>
      </c>
      <c r="T14" s="26">
        <v>2</v>
      </c>
      <c r="U14" s="26">
        <v>0</v>
      </c>
      <c r="V14" s="26">
        <v>0</v>
      </c>
      <c r="W14" s="26">
        <v>0</v>
      </c>
      <c r="X14" s="26">
        <v>5</v>
      </c>
      <c r="Y14" s="26">
        <v>0</v>
      </c>
      <c r="Z14" s="26">
        <v>1</v>
      </c>
      <c r="AA14" s="26">
        <v>0</v>
      </c>
      <c r="AB14" s="26">
        <v>0</v>
      </c>
      <c r="AC14" s="26">
        <v>14</v>
      </c>
      <c r="AD14" s="26">
        <v>16</v>
      </c>
      <c r="AE14" s="26">
        <v>1</v>
      </c>
      <c r="AF14" s="26">
        <v>0</v>
      </c>
      <c r="AG14" s="26">
        <v>0</v>
      </c>
    </row>
    <row r="15" spans="1:33" s="12" customFormat="1" ht="38.25" customHeight="1">
      <c r="A15" s="10" t="s">
        <v>117</v>
      </c>
      <c r="B15" s="26">
        <f t="shared" si="4"/>
        <v>580</v>
      </c>
      <c r="C15" s="17">
        <f t="shared" si="6"/>
        <v>8.634807205597737</v>
      </c>
      <c r="D15" s="26">
        <f t="shared" si="5"/>
        <v>538</v>
      </c>
      <c r="E15" s="26">
        <v>32</v>
      </c>
      <c r="F15" s="26">
        <v>8</v>
      </c>
      <c r="G15" s="26">
        <v>79</v>
      </c>
      <c r="H15" s="26">
        <v>20</v>
      </c>
      <c r="I15" s="26">
        <v>22</v>
      </c>
      <c r="J15" s="26">
        <v>38</v>
      </c>
      <c r="K15" s="26">
        <v>26</v>
      </c>
      <c r="L15" s="26">
        <v>3</v>
      </c>
      <c r="M15" s="26">
        <v>36</v>
      </c>
      <c r="N15" s="26">
        <v>30</v>
      </c>
      <c r="O15" s="26">
        <v>78</v>
      </c>
      <c r="P15" s="10" t="s">
        <v>117</v>
      </c>
      <c r="Q15" s="26">
        <v>109</v>
      </c>
      <c r="R15" s="26">
        <v>7</v>
      </c>
      <c r="S15" s="26">
        <v>7</v>
      </c>
      <c r="T15" s="26">
        <v>21</v>
      </c>
      <c r="U15" s="26">
        <v>0</v>
      </c>
      <c r="V15" s="26">
        <v>8</v>
      </c>
      <c r="W15" s="26">
        <v>6</v>
      </c>
      <c r="X15" s="26">
        <v>4</v>
      </c>
      <c r="Y15" s="26">
        <v>3</v>
      </c>
      <c r="Z15" s="26">
        <v>1</v>
      </c>
      <c r="AA15" s="26">
        <v>0</v>
      </c>
      <c r="AB15" s="26">
        <v>0</v>
      </c>
      <c r="AC15" s="26">
        <v>8</v>
      </c>
      <c r="AD15" s="26">
        <v>33</v>
      </c>
      <c r="AE15" s="26">
        <v>0</v>
      </c>
      <c r="AF15" s="26">
        <v>0</v>
      </c>
      <c r="AG15" s="26">
        <v>1</v>
      </c>
    </row>
    <row r="16" spans="1:33" s="12" customFormat="1" ht="26.25" customHeight="1">
      <c r="A16" s="10" t="s">
        <v>118</v>
      </c>
      <c r="B16" s="26">
        <f t="shared" si="4"/>
        <v>1789</v>
      </c>
      <c r="C16" s="17">
        <f t="shared" si="6"/>
        <v>26.633913949679915</v>
      </c>
      <c r="D16" s="26">
        <f t="shared" si="5"/>
        <v>1774</v>
      </c>
      <c r="E16" s="26">
        <v>219</v>
      </c>
      <c r="F16" s="26">
        <v>14</v>
      </c>
      <c r="G16" s="26">
        <v>700</v>
      </c>
      <c r="H16" s="26">
        <v>54</v>
      </c>
      <c r="I16" s="26">
        <v>51</v>
      </c>
      <c r="J16" s="26">
        <v>84</v>
      </c>
      <c r="K16" s="26">
        <v>175</v>
      </c>
      <c r="L16" s="26">
        <v>28</v>
      </c>
      <c r="M16" s="26">
        <v>66</v>
      </c>
      <c r="N16" s="26">
        <v>91</v>
      </c>
      <c r="O16" s="26">
        <v>146</v>
      </c>
      <c r="P16" s="10" t="s">
        <v>118</v>
      </c>
      <c r="Q16" s="26">
        <v>112</v>
      </c>
      <c r="R16" s="26">
        <v>1</v>
      </c>
      <c r="S16" s="26">
        <v>2</v>
      </c>
      <c r="T16" s="26">
        <v>1</v>
      </c>
      <c r="U16" s="26">
        <v>0</v>
      </c>
      <c r="V16" s="26">
        <v>7</v>
      </c>
      <c r="W16" s="26">
        <v>2</v>
      </c>
      <c r="X16" s="26">
        <v>20</v>
      </c>
      <c r="Y16" s="26">
        <v>0</v>
      </c>
      <c r="Z16" s="26">
        <v>1</v>
      </c>
      <c r="AA16" s="26">
        <v>0</v>
      </c>
      <c r="AB16" s="26">
        <v>0</v>
      </c>
      <c r="AC16" s="26">
        <v>2</v>
      </c>
      <c r="AD16" s="26">
        <v>2</v>
      </c>
      <c r="AE16" s="26">
        <v>0</v>
      </c>
      <c r="AF16" s="26">
        <v>4</v>
      </c>
      <c r="AG16" s="26">
        <v>7</v>
      </c>
    </row>
    <row r="17" spans="1:33" s="12" customFormat="1" ht="26.25" customHeight="1">
      <c r="A17" s="10" t="s">
        <v>119</v>
      </c>
      <c r="B17" s="26">
        <f t="shared" si="4"/>
        <v>326</v>
      </c>
      <c r="C17" s="17">
        <f t="shared" si="6"/>
        <v>4.8533571534911415</v>
      </c>
      <c r="D17" s="26">
        <f t="shared" si="5"/>
        <v>257</v>
      </c>
      <c r="E17" s="26">
        <v>18</v>
      </c>
      <c r="F17" s="26">
        <v>0</v>
      </c>
      <c r="G17" s="26">
        <v>21</v>
      </c>
      <c r="H17" s="26">
        <v>45</v>
      </c>
      <c r="I17" s="26">
        <v>6</v>
      </c>
      <c r="J17" s="26">
        <v>12</v>
      </c>
      <c r="K17" s="26">
        <v>53</v>
      </c>
      <c r="L17" s="26">
        <v>1</v>
      </c>
      <c r="M17" s="26">
        <v>0</v>
      </c>
      <c r="N17" s="26">
        <v>27</v>
      </c>
      <c r="O17" s="26">
        <v>13</v>
      </c>
      <c r="P17" s="10" t="s">
        <v>119</v>
      </c>
      <c r="Q17" s="26">
        <v>31</v>
      </c>
      <c r="R17" s="26">
        <v>6</v>
      </c>
      <c r="S17" s="26">
        <v>0</v>
      </c>
      <c r="T17" s="26">
        <v>4</v>
      </c>
      <c r="U17" s="26">
        <v>0</v>
      </c>
      <c r="V17" s="26">
        <v>1</v>
      </c>
      <c r="W17" s="26">
        <v>3</v>
      </c>
      <c r="X17" s="26">
        <v>3</v>
      </c>
      <c r="Y17" s="26">
        <v>1</v>
      </c>
      <c r="Z17" s="26">
        <v>12</v>
      </c>
      <c r="AA17" s="26">
        <v>0</v>
      </c>
      <c r="AB17" s="26">
        <v>0</v>
      </c>
      <c r="AC17" s="26">
        <v>6</v>
      </c>
      <c r="AD17" s="26">
        <v>6</v>
      </c>
      <c r="AE17" s="26">
        <v>2</v>
      </c>
      <c r="AF17" s="26">
        <v>50</v>
      </c>
      <c r="AG17" s="26">
        <v>5</v>
      </c>
    </row>
    <row r="18" spans="1:33" s="12" customFormat="1" ht="26.25" customHeight="1" thickBot="1">
      <c r="A18" s="10" t="s">
        <v>97</v>
      </c>
      <c r="B18" s="26">
        <f t="shared" si="4"/>
        <v>218</v>
      </c>
      <c r="C18" s="17">
        <f t="shared" si="6"/>
        <v>3.2454965014143218</v>
      </c>
      <c r="D18" s="26">
        <f t="shared" si="5"/>
        <v>118</v>
      </c>
      <c r="E18" s="26">
        <v>2</v>
      </c>
      <c r="F18" s="26">
        <v>2</v>
      </c>
      <c r="G18" s="26">
        <v>45</v>
      </c>
      <c r="H18" s="26">
        <v>7</v>
      </c>
      <c r="I18" s="26">
        <v>9</v>
      </c>
      <c r="J18" s="26">
        <v>2</v>
      </c>
      <c r="K18" s="26">
        <v>11</v>
      </c>
      <c r="L18" s="26">
        <v>0</v>
      </c>
      <c r="M18" s="26">
        <v>4</v>
      </c>
      <c r="N18" s="26">
        <v>1</v>
      </c>
      <c r="O18" s="26">
        <v>4</v>
      </c>
      <c r="P18" s="10" t="s">
        <v>97</v>
      </c>
      <c r="Q18" s="26">
        <v>14</v>
      </c>
      <c r="R18" s="26">
        <v>8</v>
      </c>
      <c r="S18" s="26">
        <v>0</v>
      </c>
      <c r="T18" s="26">
        <v>3</v>
      </c>
      <c r="U18" s="26">
        <v>0</v>
      </c>
      <c r="V18" s="26">
        <v>4</v>
      </c>
      <c r="W18" s="26">
        <v>0</v>
      </c>
      <c r="X18" s="26">
        <v>0</v>
      </c>
      <c r="Y18" s="26">
        <v>0</v>
      </c>
      <c r="Z18" s="26">
        <v>1</v>
      </c>
      <c r="AA18" s="26">
        <v>0</v>
      </c>
      <c r="AB18" s="26">
        <v>1</v>
      </c>
      <c r="AC18" s="26">
        <v>1</v>
      </c>
      <c r="AD18" s="26">
        <v>96</v>
      </c>
      <c r="AE18" s="26">
        <v>3</v>
      </c>
      <c r="AF18" s="26">
        <v>0</v>
      </c>
      <c r="AG18" s="26">
        <v>0</v>
      </c>
    </row>
    <row r="19" spans="1:33" s="4" customFormat="1" ht="22.5" customHeight="1">
      <c r="A19" s="109" t="s">
        <v>129</v>
      </c>
      <c r="B19" s="109"/>
      <c r="C19" s="109"/>
      <c r="D19" s="109"/>
      <c r="E19" s="109"/>
      <c r="F19" s="109"/>
      <c r="G19" s="109"/>
      <c r="H19" s="109"/>
      <c r="I19" s="28"/>
      <c r="J19" s="28"/>
      <c r="K19" s="28"/>
      <c r="L19" s="28"/>
      <c r="M19" s="28"/>
      <c r="N19" s="28"/>
      <c r="O19" s="28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="12" customFormat="1" ht="110.25" customHeight="1">
      <c r="A20" s="12" t="s">
        <v>98</v>
      </c>
    </row>
    <row r="21" spans="1:33" s="12" customFormat="1" ht="11.25" customHeight="1">
      <c r="A21" s="93" t="s">
        <v>327</v>
      </c>
      <c r="B21" s="100"/>
      <c r="C21" s="100"/>
      <c r="D21" s="100"/>
      <c r="E21" s="100"/>
      <c r="F21" s="100"/>
      <c r="G21" s="100"/>
      <c r="H21" s="100"/>
      <c r="I21" s="100" t="s">
        <v>328</v>
      </c>
      <c r="J21" s="100"/>
      <c r="K21" s="100"/>
      <c r="L21" s="100"/>
      <c r="M21" s="100"/>
      <c r="N21" s="100"/>
      <c r="O21" s="100"/>
      <c r="P21" s="100" t="s">
        <v>329</v>
      </c>
      <c r="Q21" s="100"/>
      <c r="R21" s="100"/>
      <c r="S21" s="100"/>
      <c r="T21" s="100"/>
      <c r="U21" s="100"/>
      <c r="V21" s="100"/>
      <c r="W21" s="100"/>
      <c r="X21" s="100" t="s">
        <v>330</v>
      </c>
      <c r="Y21" s="100"/>
      <c r="Z21" s="100"/>
      <c r="AA21" s="100"/>
      <c r="AB21" s="100"/>
      <c r="AC21" s="100"/>
      <c r="AD21" s="100"/>
      <c r="AE21" s="100"/>
      <c r="AF21" s="100"/>
      <c r="AG21" s="100"/>
    </row>
  </sheetData>
  <mergeCells count="24">
    <mergeCell ref="X1:AG1"/>
    <mergeCell ref="P1:W1"/>
    <mergeCell ref="I1:O1"/>
    <mergeCell ref="A1:H1"/>
    <mergeCell ref="AE3:AE4"/>
    <mergeCell ref="AF3:AF4"/>
    <mergeCell ref="P3:P4"/>
    <mergeCell ref="A3:A4"/>
    <mergeCell ref="B3:B4"/>
    <mergeCell ref="C3:C4"/>
    <mergeCell ref="D3:H3"/>
    <mergeCell ref="I3:O3"/>
    <mergeCell ref="Q3:W3"/>
    <mergeCell ref="X3:AB3"/>
    <mergeCell ref="X21:AG21"/>
    <mergeCell ref="P21:W21"/>
    <mergeCell ref="A2:H2"/>
    <mergeCell ref="P2:W2"/>
    <mergeCell ref="A21:H21"/>
    <mergeCell ref="I21:O21"/>
    <mergeCell ref="AG3:AG4"/>
    <mergeCell ref="A19:H19"/>
    <mergeCell ref="AC3:AC4"/>
    <mergeCell ref="AD3:AD4"/>
  </mergeCells>
  <dataValidations count="1">
    <dataValidation type="whole" allowBlank="1" showInputMessage="1" showErrorMessage="1" errorTitle="嘿嘿！你粉混喔" error="數字必須素整數而且不得小於 0 也應該不會大於 50000000 吧" sqref="E7:O18 Q7:AG18">
      <formula1>0</formula1>
      <formula2>50000000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375" style="24" customWidth="1"/>
    <col min="3" max="3" width="8.50390625" style="24" customWidth="1"/>
    <col min="4" max="4" width="9.125" style="24" customWidth="1"/>
    <col min="5" max="7" width="8.50390625" style="24" customWidth="1"/>
    <col min="8" max="8" width="8.125" style="24" customWidth="1"/>
    <col min="9" max="9" width="11.375" style="24" customWidth="1"/>
    <col min="10" max="11" width="11.25390625" style="24" customWidth="1"/>
    <col min="12" max="15" width="11.00390625" style="24" customWidth="1"/>
    <col min="16" max="16" width="18.625" style="24" customWidth="1"/>
    <col min="17" max="17" width="9.00390625" style="24" customWidth="1"/>
    <col min="18" max="19" width="8.875" style="24" customWidth="1"/>
    <col min="20" max="20" width="8.625" style="24" customWidth="1"/>
    <col min="21" max="22" width="8.50390625" style="24" customWidth="1"/>
    <col min="23" max="23" width="8.75390625" style="24" customWidth="1"/>
    <col min="24" max="26" width="7.625" style="24" customWidth="1"/>
    <col min="27" max="28" width="7.75390625" style="24" customWidth="1"/>
    <col min="29" max="33" width="8.00390625" style="24" customWidth="1"/>
    <col min="34" max="16384" width="9.00390625" style="24" customWidth="1"/>
  </cols>
  <sheetData>
    <row r="1" spans="1:33" s="2" customFormat="1" ht="48" customHeight="1">
      <c r="A1" s="92" t="s">
        <v>131</v>
      </c>
      <c r="B1" s="92"/>
      <c r="C1" s="92"/>
      <c r="D1" s="92"/>
      <c r="E1" s="92"/>
      <c r="F1" s="92"/>
      <c r="G1" s="92"/>
      <c r="H1" s="92"/>
      <c r="I1" s="91" t="s">
        <v>107</v>
      </c>
      <c r="J1" s="91"/>
      <c r="K1" s="91"/>
      <c r="L1" s="91"/>
      <c r="M1" s="91"/>
      <c r="N1" s="91"/>
      <c r="O1" s="91"/>
      <c r="P1" s="92" t="s">
        <v>131</v>
      </c>
      <c r="Q1" s="92"/>
      <c r="R1" s="92"/>
      <c r="S1" s="92"/>
      <c r="T1" s="92"/>
      <c r="U1" s="92"/>
      <c r="V1" s="92"/>
      <c r="W1" s="92"/>
      <c r="X1" s="91" t="s">
        <v>108</v>
      </c>
      <c r="Y1" s="91"/>
      <c r="Z1" s="91"/>
      <c r="AA1" s="91"/>
      <c r="AB1" s="91"/>
      <c r="AC1" s="91"/>
      <c r="AD1" s="91"/>
      <c r="AE1" s="91"/>
      <c r="AF1" s="91"/>
      <c r="AG1" s="91"/>
    </row>
    <row r="2" spans="1:33" s="4" customFormat="1" ht="12.75" customHeight="1" thickBot="1">
      <c r="A2" s="108" t="s">
        <v>2</v>
      </c>
      <c r="B2" s="108"/>
      <c r="C2" s="108"/>
      <c r="D2" s="108"/>
      <c r="E2" s="108"/>
      <c r="F2" s="108"/>
      <c r="G2" s="108"/>
      <c r="H2" s="108"/>
      <c r="I2" s="30" t="s">
        <v>346</v>
      </c>
      <c r="J2" s="30"/>
      <c r="K2" s="30"/>
      <c r="L2" s="30"/>
      <c r="M2" s="30"/>
      <c r="N2" s="30"/>
      <c r="O2" s="3" t="s">
        <v>59</v>
      </c>
      <c r="P2" s="108" t="s">
        <v>2</v>
      </c>
      <c r="Q2" s="108"/>
      <c r="R2" s="108"/>
      <c r="S2" s="108"/>
      <c r="T2" s="108"/>
      <c r="U2" s="108"/>
      <c r="V2" s="108"/>
      <c r="W2" s="108"/>
      <c r="X2" s="30" t="s">
        <v>346</v>
      </c>
      <c r="Y2" s="30"/>
      <c r="Z2" s="30"/>
      <c r="AA2" s="30"/>
      <c r="AB2" s="30"/>
      <c r="AC2" s="30"/>
      <c r="AD2" s="30"/>
      <c r="AE2" s="30"/>
      <c r="AF2" s="30"/>
      <c r="AG2" s="3" t="s">
        <v>59</v>
      </c>
    </row>
    <row r="3" spans="1:33" s="6" customFormat="1" ht="24" customHeight="1">
      <c r="A3" s="67" t="s">
        <v>67</v>
      </c>
      <c r="B3" s="110" t="s">
        <v>68</v>
      </c>
      <c r="C3" s="106" t="s">
        <v>69</v>
      </c>
      <c r="D3" s="114" t="s">
        <v>295</v>
      </c>
      <c r="E3" s="95"/>
      <c r="F3" s="95"/>
      <c r="G3" s="95"/>
      <c r="H3" s="95"/>
      <c r="I3" s="94" t="s">
        <v>296</v>
      </c>
      <c r="J3" s="95"/>
      <c r="K3" s="95"/>
      <c r="L3" s="95"/>
      <c r="M3" s="95"/>
      <c r="N3" s="95"/>
      <c r="O3" s="95"/>
      <c r="P3" s="67" t="s">
        <v>70</v>
      </c>
      <c r="Q3" s="99" t="s">
        <v>286</v>
      </c>
      <c r="R3" s="98"/>
      <c r="S3" s="98"/>
      <c r="T3" s="98"/>
      <c r="U3" s="98"/>
      <c r="V3" s="98"/>
      <c r="W3" s="98"/>
      <c r="X3" s="94" t="s">
        <v>287</v>
      </c>
      <c r="Y3" s="95"/>
      <c r="Z3" s="95"/>
      <c r="AA3" s="95"/>
      <c r="AB3" s="96"/>
      <c r="AC3" s="101" t="s">
        <v>71</v>
      </c>
      <c r="AD3" s="101" t="s">
        <v>72</v>
      </c>
      <c r="AE3" s="106" t="s">
        <v>73</v>
      </c>
      <c r="AF3" s="106" t="s">
        <v>74</v>
      </c>
      <c r="AG3" s="104" t="s">
        <v>102</v>
      </c>
    </row>
    <row r="4" spans="1:33" s="6" customFormat="1" ht="48" customHeight="1" thickBot="1">
      <c r="A4" s="68"/>
      <c r="B4" s="70"/>
      <c r="C4" s="102"/>
      <c r="D4" s="7" t="s">
        <v>12</v>
      </c>
      <c r="E4" s="8" t="s">
        <v>75</v>
      </c>
      <c r="F4" s="8" t="s">
        <v>76</v>
      </c>
      <c r="G4" s="8" t="s">
        <v>77</v>
      </c>
      <c r="H4" s="8" t="s">
        <v>78</v>
      </c>
      <c r="I4" s="7" t="s">
        <v>79</v>
      </c>
      <c r="J4" s="8" t="s">
        <v>80</v>
      </c>
      <c r="K4" s="8" t="s">
        <v>81</v>
      </c>
      <c r="L4" s="8" t="s">
        <v>82</v>
      </c>
      <c r="M4" s="8" t="s">
        <v>83</v>
      </c>
      <c r="N4" s="8" t="s">
        <v>84</v>
      </c>
      <c r="O4" s="8" t="s">
        <v>103</v>
      </c>
      <c r="P4" s="68"/>
      <c r="Q4" s="7" t="s">
        <v>104</v>
      </c>
      <c r="R4" s="8" t="s">
        <v>105</v>
      </c>
      <c r="S4" s="8" t="s">
        <v>85</v>
      </c>
      <c r="T4" s="8" t="s">
        <v>86</v>
      </c>
      <c r="U4" s="8" t="s">
        <v>87</v>
      </c>
      <c r="V4" s="8" t="s">
        <v>88</v>
      </c>
      <c r="W4" s="8" t="s">
        <v>99</v>
      </c>
      <c r="X4" s="7" t="s">
        <v>89</v>
      </c>
      <c r="Y4" s="9" t="s">
        <v>90</v>
      </c>
      <c r="Z4" s="9" t="s">
        <v>91</v>
      </c>
      <c r="AA4" s="9" t="s">
        <v>100</v>
      </c>
      <c r="AB4" s="9" t="s">
        <v>101</v>
      </c>
      <c r="AC4" s="102"/>
      <c r="AD4" s="102"/>
      <c r="AE4" s="102"/>
      <c r="AF4" s="102"/>
      <c r="AG4" s="105"/>
    </row>
    <row r="5" spans="1:33" s="12" customFormat="1" ht="46.5" customHeight="1">
      <c r="A5" s="10" t="s">
        <v>92</v>
      </c>
      <c r="B5" s="26">
        <f>SUM(B7:B15)</f>
        <v>25036</v>
      </c>
      <c r="C5" s="27"/>
      <c r="D5" s="26">
        <f aca="true" t="shared" si="0" ref="D5:O5">SUM(D7:D15)</f>
        <v>20823</v>
      </c>
      <c r="E5" s="26">
        <f t="shared" si="0"/>
        <v>1298</v>
      </c>
      <c r="F5" s="26">
        <f t="shared" si="0"/>
        <v>281</v>
      </c>
      <c r="G5" s="26">
        <f t="shared" si="0"/>
        <v>5333</v>
      </c>
      <c r="H5" s="26">
        <f t="shared" si="0"/>
        <v>395</v>
      </c>
      <c r="I5" s="26">
        <f t="shared" si="0"/>
        <v>622</v>
      </c>
      <c r="J5" s="26">
        <f t="shared" si="0"/>
        <v>527</v>
      </c>
      <c r="K5" s="26">
        <f t="shared" si="0"/>
        <v>1013</v>
      </c>
      <c r="L5" s="26">
        <f t="shared" si="0"/>
        <v>87</v>
      </c>
      <c r="M5" s="26">
        <f t="shared" si="0"/>
        <v>3840</v>
      </c>
      <c r="N5" s="26">
        <f t="shared" si="0"/>
        <v>537</v>
      </c>
      <c r="O5" s="26">
        <f t="shared" si="0"/>
        <v>1455</v>
      </c>
      <c r="P5" s="10" t="s">
        <v>92</v>
      </c>
      <c r="Q5" s="26">
        <f aca="true" t="shared" si="1" ref="Q5:AG5">SUM(Q7:Q15)</f>
        <v>4155</v>
      </c>
      <c r="R5" s="26">
        <f t="shared" si="1"/>
        <v>267</v>
      </c>
      <c r="S5" s="26">
        <f t="shared" si="1"/>
        <v>36</v>
      </c>
      <c r="T5" s="26">
        <f t="shared" si="1"/>
        <v>159</v>
      </c>
      <c r="U5" s="26">
        <f t="shared" si="1"/>
        <v>9</v>
      </c>
      <c r="V5" s="26">
        <f t="shared" si="1"/>
        <v>131</v>
      </c>
      <c r="W5" s="26">
        <f t="shared" si="1"/>
        <v>116</v>
      </c>
      <c r="X5" s="26">
        <f t="shared" si="1"/>
        <v>261</v>
      </c>
      <c r="Y5" s="26">
        <f t="shared" si="1"/>
        <v>116</v>
      </c>
      <c r="Z5" s="26">
        <f t="shared" si="1"/>
        <v>131</v>
      </c>
      <c r="AA5" s="26">
        <f t="shared" si="1"/>
        <v>44</v>
      </c>
      <c r="AB5" s="26">
        <f t="shared" si="1"/>
        <v>10</v>
      </c>
      <c r="AC5" s="26">
        <f t="shared" si="1"/>
        <v>712</v>
      </c>
      <c r="AD5" s="26">
        <f t="shared" si="1"/>
        <v>3277</v>
      </c>
      <c r="AE5" s="26">
        <f t="shared" si="1"/>
        <v>10</v>
      </c>
      <c r="AF5" s="26">
        <f t="shared" si="1"/>
        <v>59</v>
      </c>
      <c r="AG5" s="26">
        <f t="shared" si="1"/>
        <v>155</v>
      </c>
    </row>
    <row r="6" spans="1:33" s="12" customFormat="1" ht="41.25" customHeight="1">
      <c r="A6" s="10" t="s">
        <v>93</v>
      </c>
      <c r="B6" s="11"/>
      <c r="C6" s="17">
        <f>SUM(C7:C15)</f>
        <v>100</v>
      </c>
      <c r="D6" s="17">
        <f>IF(D5&gt;$B$5,999,IF($B$5=0,0,D5/$B$5*100))</f>
        <v>83.17223198594024</v>
      </c>
      <c r="E6" s="17">
        <f aca="true" t="shared" si="2" ref="E6:O6">IF(E5&gt;$B$5,999,IF($B$5=0,0,E5/$B$5*100))</f>
        <v>5.184534270650263</v>
      </c>
      <c r="F6" s="17">
        <f t="shared" si="2"/>
        <v>1.1223837673749801</v>
      </c>
      <c r="G6" s="17">
        <f t="shared" si="2"/>
        <v>21.301326090429782</v>
      </c>
      <c r="H6" s="17">
        <f t="shared" si="2"/>
        <v>1.5777280715769293</v>
      </c>
      <c r="I6" s="17">
        <f t="shared" si="2"/>
        <v>2.4844224316983543</v>
      </c>
      <c r="J6" s="17">
        <f t="shared" si="2"/>
        <v>2.1049688448633965</v>
      </c>
      <c r="K6" s="17">
        <f t="shared" si="2"/>
        <v>4.04617351014539</v>
      </c>
      <c r="L6" s="17">
        <f t="shared" si="2"/>
        <v>0.34749960057517176</v>
      </c>
      <c r="M6" s="17">
        <f t="shared" si="2"/>
        <v>15.337913404697238</v>
      </c>
      <c r="N6" s="17">
        <f t="shared" si="2"/>
        <v>2.144911327688129</v>
      </c>
      <c r="O6" s="17">
        <f t="shared" si="2"/>
        <v>5.811631250998562</v>
      </c>
      <c r="P6" s="10" t="s">
        <v>93</v>
      </c>
      <c r="Q6" s="17">
        <f aca="true" t="shared" si="3" ref="Q6:AG6">IF(Q5&gt;$B$5,999,IF($B$5=0,0,Q5/$B$5*100))</f>
        <v>16.596101613676307</v>
      </c>
      <c r="R6" s="17">
        <f t="shared" si="3"/>
        <v>1.0664642914203546</v>
      </c>
      <c r="S6" s="17">
        <f t="shared" si="3"/>
        <v>0.14379293816903657</v>
      </c>
      <c r="T6" s="17">
        <f t="shared" si="3"/>
        <v>0.6350854769132449</v>
      </c>
      <c r="U6" s="17">
        <f t="shared" si="3"/>
        <v>0.03594823454225914</v>
      </c>
      <c r="V6" s="17">
        <f t="shared" si="3"/>
        <v>0.5232465250039943</v>
      </c>
      <c r="W6" s="17">
        <f t="shared" si="3"/>
        <v>0.46333280076689565</v>
      </c>
      <c r="X6" s="17">
        <f t="shared" si="3"/>
        <v>1.0424988017255152</v>
      </c>
      <c r="Y6" s="17">
        <f t="shared" si="3"/>
        <v>0.46333280076689565</v>
      </c>
      <c r="Z6" s="17">
        <f t="shared" si="3"/>
        <v>0.5232465250039943</v>
      </c>
      <c r="AA6" s="17">
        <f t="shared" si="3"/>
        <v>0.17574692442882248</v>
      </c>
      <c r="AB6" s="17">
        <f t="shared" si="3"/>
        <v>0.03994248282473239</v>
      </c>
      <c r="AC6" s="17">
        <f t="shared" si="3"/>
        <v>2.843904777120946</v>
      </c>
      <c r="AD6" s="17">
        <f t="shared" si="3"/>
        <v>13.089151621664803</v>
      </c>
      <c r="AE6" s="17">
        <f t="shared" si="3"/>
        <v>0.03994248282473239</v>
      </c>
      <c r="AF6" s="17">
        <f t="shared" si="3"/>
        <v>0.23566064866592107</v>
      </c>
      <c r="AG6" s="17">
        <f t="shared" si="3"/>
        <v>0.619108483783352</v>
      </c>
    </row>
    <row r="7" spans="1:33" s="12" customFormat="1" ht="49.5" customHeight="1">
      <c r="A7" s="10" t="s">
        <v>94</v>
      </c>
      <c r="B7" s="26">
        <f aca="true" t="shared" si="4" ref="B7:B15">SUM(D7,AC7:AG7)</f>
        <v>11331</v>
      </c>
      <c r="C7" s="17">
        <f>B7/$B$5*100</f>
        <v>45.25882728870427</v>
      </c>
      <c r="D7" s="26">
        <f aca="true" t="shared" si="5" ref="D7:D15">SUM(E7:O7,Q7:AB7)</f>
        <v>9174</v>
      </c>
      <c r="E7" s="26">
        <v>573</v>
      </c>
      <c r="F7" s="26">
        <v>78</v>
      </c>
      <c r="G7" s="26">
        <v>2258</v>
      </c>
      <c r="H7" s="26">
        <v>157</v>
      </c>
      <c r="I7" s="26">
        <v>270</v>
      </c>
      <c r="J7" s="26">
        <v>146</v>
      </c>
      <c r="K7" s="26">
        <v>337</v>
      </c>
      <c r="L7" s="26">
        <v>14</v>
      </c>
      <c r="M7" s="26">
        <v>2188</v>
      </c>
      <c r="N7" s="26">
        <v>234</v>
      </c>
      <c r="O7" s="26">
        <v>506</v>
      </c>
      <c r="P7" s="10" t="s">
        <v>94</v>
      </c>
      <c r="Q7" s="26">
        <v>2095</v>
      </c>
      <c r="R7" s="26">
        <v>95</v>
      </c>
      <c r="S7" s="26">
        <v>2</v>
      </c>
      <c r="T7" s="26">
        <v>51</v>
      </c>
      <c r="U7" s="26">
        <v>0</v>
      </c>
      <c r="V7" s="26">
        <v>65</v>
      </c>
      <c r="W7" s="26">
        <v>26</v>
      </c>
      <c r="X7" s="26">
        <v>24</v>
      </c>
      <c r="Y7" s="26">
        <v>42</v>
      </c>
      <c r="Z7" s="26">
        <v>11</v>
      </c>
      <c r="AA7" s="26">
        <v>0</v>
      </c>
      <c r="AB7" s="26">
        <v>2</v>
      </c>
      <c r="AC7" s="26">
        <v>308</v>
      </c>
      <c r="AD7" s="26">
        <v>1722</v>
      </c>
      <c r="AE7" s="26">
        <v>5</v>
      </c>
      <c r="AF7" s="26">
        <v>36</v>
      </c>
      <c r="AG7" s="26">
        <v>86</v>
      </c>
    </row>
    <row r="8" spans="1:33" s="12" customFormat="1" ht="41.25" customHeight="1">
      <c r="A8" s="10" t="s">
        <v>95</v>
      </c>
      <c r="B8" s="26">
        <f t="shared" si="4"/>
        <v>333</v>
      </c>
      <c r="C8" s="17">
        <f aca="true" t="shared" si="6" ref="C8:C15">B8/$B$5*100</f>
        <v>1.3300846780635884</v>
      </c>
      <c r="D8" s="26">
        <f t="shared" si="5"/>
        <v>290</v>
      </c>
      <c r="E8" s="26">
        <v>0</v>
      </c>
      <c r="F8" s="26">
        <v>3</v>
      </c>
      <c r="G8" s="26">
        <v>53</v>
      </c>
      <c r="H8" s="26">
        <v>0</v>
      </c>
      <c r="I8" s="26">
        <v>5</v>
      </c>
      <c r="J8" s="26">
        <v>5</v>
      </c>
      <c r="K8" s="26">
        <v>14</v>
      </c>
      <c r="L8" s="26">
        <v>3</v>
      </c>
      <c r="M8" s="26">
        <v>13</v>
      </c>
      <c r="N8" s="26">
        <v>38</v>
      </c>
      <c r="O8" s="26">
        <v>64</v>
      </c>
      <c r="P8" s="10" t="s">
        <v>95</v>
      </c>
      <c r="Q8" s="26">
        <v>5</v>
      </c>
      <c r="R8" s="26">
        <v>14</v>
      </c>
      <c r="S8" s="26">
        <v>2</v>
      </c>
      <c r="T8" s="26">
        <v>23</v>
      </c>
      <c r="U8" s="26">
        <v>0</v>
      </c>
      <c r="V8" s="26">
        <v>1</v>
      </c>
      <c r="W8" s="26">
        <v>0</v>
      </c>
      <c r="X8" s="26">
        <v>15</v>
      </c>
      <c r="Y8" s="26">
        <v>0</v>
      </c>
      <c r="Z8" s="26">
        <v>0</v>
      </c>
      <c r="AA8" s="26">
        <v>31</v>
      </c>
      <c r="AB8" s="26">
        <v>1</v>
      </c>
      <c r="AC8" s="26">
        <v>0</v>
      </c>
      <c r="AD8" s="26">
        <v>43</v>
      </c>
      <c r="AE8" s="26">
        <v>0</v>
      </c>
      <c r="AF8" s="26">
        <v>0</v>
      </c>
      <c r="AG8" s="26">
        <v>0</v>
      </c>
    </row>
    <row r="9" spans="1:33" s="12" customFormat="1" ht="41.25" customHeight="1">
      <c r="A9" s="10" t="s">
        <v>96</v>
      </c>
      <c r="B9" s="26">
        <f t="shared" si="4"/>
        <v>3390</v>
      </c>
      <c r="C9" s="17">
        <f t="shared" si="6"/>
        <v>13.54050167758428</v>
      </c>
      <c r="D9" s="26">
        <f t="shared" si="5"/>
        <v>3389</v>
      </c>
      <c r="E9" s="26">
        <v>342</v>
      </c>
      <c r="F9" s="26">
        <v>39</v>
      </c>
      <c r="G9" s="26">
        <v>1684</v>
      </c>
      <c r="H9" s="26">
        <v>28</v>
      </c>
      <c r="I9" s="26">
        <v>48</v>
      </c>
      <c r="J9" s="26">
        <v>20</v>
      </c>
      <c r="K9" s="26">
        <v>239</v>
      </c>
      <c r="L9" s="26">
        <v>0</v>
      </c>
      <c r="M9" s="26">
        <v>328</v>
      </c>
      <c r="N9" s="26">
        <v>24</v>
      </c>
      <c r="O9" s="26">
        <v>571</v>
      </c>
      <c r="P9" s="10" t="s">
        <v>96</v>
      </c>
      <c r="Q9" s="26">
        <v>28</v>
      </c>
      <c r="R9" s="26">
        <v>2</v>
      </c>
      <c r="S9" s="26">
        <v>0</v>
      </c>
      <c r="T9" s="26">
        <v>0</v>
      </c>
      <c r="U9" s="26">
        <v>0</v>
      </c>
      <c r="V9" s="26">
        <v>13</v>
      </c>
      <c r="W9" s="26">
        <v>0</v>
      </c>
      <c r="X9" s="26">
        <v>8</v>
      </c>
      <c r="Y9" s="26">
        <v>0</v>
      </c>
      <c r="Z9" s="26">
        <v>15</v>
      </c>
      <c r="AA9" s="26">
        <v>0</v>
      </c>
      <c r="AB9" s="26">
        <v>0</v>
      </c>
      <c r="AC9" s="26">
        <v>0</v>
      </c>
      <c r="AD9" s="26">
        <v>1</v>
      </c>
      <c r="AE9" s="26">
        <v>0</v>
      </c>
      <c r="AF9" s="26">
        <v>0</v>
      </c>
      <c r="AG9" s="26">
        <v>0</v>
      </c>
    </row>
    <row r="10" spans="1:33" s="12" customFormat="1" ht="41.25" customHeight="1">
      <c r="A10" s="10" t="s">
        <v>132</v>
      </c>
      <c r="B10" s="26">
        <f t="shared" si="4"/>
        <v>2522</v>
      </c>
      <c r="C10" s="17">
        <f t="shared" si="6"/>
        <v>10.073494168397508</v>
      </c>
      <c r="D10" s="26">
        <f t="shared" si="5"/>
        <v>2008</v>
      </c>
      <c r="E10" s="26">
        <v>169</v>
      </c>
      <c r="F10" s="26">
        <v>92</v>
      </c>
      <c r="G10" s="26">
        <v>219</v>
      </c>
      <c r="H10" s="26">
        <v>53</v>
      </c>
      <c r="I10" s="26">
        <v>45</v>
      </c>
      <c r="J10" s="26">
        <v>195</v>
      </c>
      <c r="K10" s="26">
        <v>207</v>
      </c>
      <c r="L10" s="26">
        <v>48</v>
      </c>
      <c r="M10" s="26">
        <v>96</v>
      </c>
      <c r="N10" s="26">
        <v>97</v>
      </c>
      <c r="O10" s="26">
        <v>105</v>
      </c>
      <c r="P10" s="10" t="s">
        <v>132</v>
      </c>
      <c r="Q10" s="26">
        <v>113</v>
      </c>
      <c r="R10" s="26">
        <v>80</v>
      </c>
      <c r="S10" s="26">
        <v>29</v>
      </c>
      <c r="T10" s="26">
        <v>56</v>
      </c>
      <c r="U10" s="26">
        <v>6</v>
      </c>
      <c r="V10" s="26">
        <v>33</v>
      </c>
      <c r="W10" s="26">
        <v>50</v>
      </c>
      <c r="X10" s="26">
        <v>173</v>
      </c>
      <c r="Y10" s="26">
        <v>38</v>
      </c>
      <c r="Z10" s="26">
        <v>87</v>
      </c>
      <c r="AA10" s="26">
        <v>10</v>
      </c>
      <c r="AB10" s="26">
        <v>7</v>
      </c>
      <c r="AC10" s="26">
        <v>356</v>
      </c>
      <c r="AD10" s="26">
        <v>134</v>
      </c>
      <c r="AE10" s="26">
        <v>3</v>
      </c>
      <c r="AF10" s="26">
        <v>13</v>
      </c>
      <c r="AG10" s="26">
        <v>8</v>
      </c>
    </row>
    <row r="11" spans="1:33" s="12" customFormat="1" ht="41.25" customHeight="1">
      <c r="A11" s="10" t="s">
        <v>134</v>
      </c>
      <c r="B11" s="26">
        <f t="shared" si="4"/>
        <v>232</v>
      </c>
      <c r="C11" s="17">
        <f t="shared" si="6"/>
        <v>0.9266656015337913</v>
      </c>
      <c r="D11" s="26">
        <f t="shared" si="5"/>
        <v>230</v>
      </c>
      <c r="E11" s="26">
        <v>17</v>
      </c>
      <c r="F11" s="26">
        <v>11</v>
      </c>
      <c r="G11" s="26">
        <v>44</v>
      </c>
      <c r="H11" s="26">
        <v>7</v>
      </c>
      <c r="I11" s="26">
        <v>2</v>
      </c>
      <c r="J11" s="26">
        <v>29</v>
      </c>
      <c r="K11" s="26">
        <v>68</v>
      </c>
      <c r="L11" s="26">
        <v>1</v>
      </c>
      <c r="M11" s="26">
        <v>7</v>
      </c>
      <c r="N11" s="26">
        <v>22</v>
      </c>
      <c r="O11" s="26">
        <v>2</v>
      </c>
      <c r="P11" s="10" t="s">
        <v>134</v>
      </c>
      <c r="Q11" s="26">
        <v>14</v>
      </c>
      <c r="R11" s="26">
        <v>1</v>
      </c>
      <c r="S11" s="26">
        <v>0</v>
      </c>
      <c r="T11" s="26">
        <v>0</v>
      </c>
      <c r="U11" s="26">
        <v>0</v>
      </c>
      <c r="V11" s="26">
        <v>0</v>
      </c>
      <c r="W11" s="26">
        <v>1</v>
      </c>
      <c r="X11" s="26">
        <v>2</v>
      </c>
      <c r="Y11" s="26">
        <v>0</v>
      </c>
      <c r="Z11" s="26">
        <v>2</v>
      </c>
      <c r="AA11" s="26">
        <v>0</v>
      </c>
      <c r="AB11" s="26">
        <v>0</v>
      </c>
      <c r="AC11" s="26">
        <v>2</v>
      </c>
      <c r="AD11" s="26">
        <v>0</v>
      </c>
      <c r="AE11" s="26">
        <v>0</v>
      </c>
      <c r="AF11" s="26">
        <v>0</v>
      </c>
      <c r="AG11" s="26">
        <v>0</v>
      </c>
    </row>
    <row r="12" spans="1:33" s="12" customFormat="1" ht="41.25" customHeight="1">
      <c r="A12" s="10" t="s">
        <v>135</v>
      </c>
      <c r="B12" s="26">
        <f t="shared" si="4"/>
        <v>1047</v>
      </c>
      <c r="C12" s="17">
        <f t="shared" si="6"/>
        <v>4.181977951749481</v>
      </c>
      <c r="D12" s="26">
        <f t="shared" si="5"/>
        <v>945</v>
      </c>
      <c r="E12" s="26">
        <v>61</v>
      </c>
      <c r="F12" s="26">
        <v>1</v>
      </c>
      <c r="G12" s="26">
        <v>190</v>
      </c>
      <c r="H12" s="26">
        <v>73</v>
      </c>
      <c r="I12" s="26">
        <v>52</v>
      </c>
      <c r="J12" s="26">
        <v>15</v>
      </c>
      <c r="K12" s="26">
        <v>29</v>
      </c>
      <c r="L12" s="26">
        <v>4</v>
      </c>
      <c r="M12" s="26">
        <v>127</v>
      </c>
      <c r="N12" s="26">
        <v>34</v>
      </c>
      <c r="O12" s="26">
        <v>67</v>
      </c>
      <c r="P12" s="10" t="s">
        <v>135</v>
      </c>
      <c r="Q12" s="26">
        <v>227</v>
      </c>
      <c r="R12" s="26">
        <v>19</v>
      </c>
      <c r="S12" s="26">
        <v>0</v>
      </c>
      <c r="T12" s="26">
        <v>2</v>
      </c>
      <c r="U12" s="26">
        <v>0</v>
      </c>
      <c r="V12" s="26">
        <v>0</v>
      </c>
      <c r="W12" s="26">
        <v>10</v>
      </c>
      <c r="X12" s="26">
        <v>30</v>
      </c>
      <c r="Y12" s="26">
        <v>3</v>
      </c>
      <c r="Z12" s="26">
        <v>1</v>
      </c>
      <c r="AA12" s="26">
        <v>0</v>
      </c>
      <c r="AB12" s="26">
        <v>0</v>
      </c>
      <c r="AC12" s="26">
        <v>22</v>
      </c>
      <c r="AD12" s="26">
        <v>74</v>
      </c>
      <c r="AE12" s="26">
        <v>0</v>
      </c>
      <c r="AF12" s="26">
        <v>0</v>
      </c>
      <c r="AG12" s="26">
        <v>6</v>
      </c>
    </row>
    <row r="13" spans="1:33" s="12" customFormat="1" ht="41.25" customHeight="1">
      <c r="A13" s="10" t="s">
        <v>133</v>
      </c>
      <c r="B13" s="26">
        <f t="shared" si="4"/>
        <v>1043</v>
      </c>
      <c r="C13" s="17">
        <f t="shared" si="6"/>
        <v>4.1660009586195885</v>
      </c>
      <c r="D13" s="26">
        <f t="shared" si="5"/>
        <v>885</v>
      </c>
      <c r="E13" s="26">
        <v>84</v>
      </c>
      <c r="F13" s="26">
        <v>22</v>
      </c>
      <c r="G13" s="26">
        <v>43</v>
      </c>
      <c r="H13" s="26">
        <v>23</v>
      </c>
      <c r="I13" s="26">
        <v>31</v>
      </c>
      <c r="J13" s="26">
        <v>28</v>
      </c>
      <c r="K13" s="26">
        <v>32</v>
      </c>
      <c r="L13" s="26">
        <v>0</v>
      </c>
      <c r="M13" s="26">
        <v>113</v>
      </c>
      <c r="N13" s="26">
        <v>18</v>
      </c>
      <c r="O13" s="26">
        <v>52</v>
      </c>
      <c r="P13" s="10" t="s">
        <v>133</v>
      </c>
      <c r="Q13" s="26">
        <v>381</v>
      </c>
      <c r="R13" s="26">
        <v>17</v>
      </c>
      <c r="S13" s="26">
        <v>0</v>
      </c>
      <c r="T13" s="26">
        <v>12</v>
      </c>
      <c r="U13" s="26">
        <v>3</v>
      </c>
      <c r="V13" s="26">
        <v>4</v>
      </c>
      <c r="W13" s="26">
        <v>8</v>
      </c>
      <c r="X13" s="26">
        <v>4</v>
      </c>
      <c r="Y13" s="26">
        <v>1</v>
      </c>
      <c r="Z13" s="26">
        <v>7</v>
      </c>
      <c r="AA13" s="26">
        <v>2</v>
      </c>
      <c r="AB13" s="26">
        <v>0</v>
      </c>
      <c r="AC13" s="26">
        <v>4</v>
      </c>
      <c r="AD13" s="26">
        <v>149</v>
      </c>
      <c r="AE13" s="26">
        <v>1</v>
      </c>
      <c r="AF13" s="26">
        <v>4</v>
      </c>
      <c r="AG13" s="26">
        <v>0</v>
      </c>
    </row>
    <row r="14" spans="1:33" s="12" customFormat="1" ht="41.25" customHeight="1">
      <c r="A14" s="10" t="s">
        <v>136</v>
      </c>
      <c r="B14" s="26">
        <f t="shared" si="4"/>
        <v>458</v>
      </c>
      <c r="C14" s="17">
        <f t="shared" si="6"/>
        <v>1.8293657133727432</v>
      </c>
      <c r="D14" s="26">
        <f t="shared" si="5"/>
        <v>381</v>
      </c>
      <c r="E14" s="26">
        <v>17</v>
      </c>
      <c r="F14" s="26">
        <v>14</v>
      </c>
      <c r="G14" s="26">
        <v>98</v>
      </c>
      <c r="H14" s="26">
        <v>10</v>
      </c>
      <c r="I14" s="26">
        <v>20</v>
      </c>
      <c r="J14" s="26">
        <v>21</v>
      </c>
      <c r="K14" s="26">
        <v>16</v>
      </c>
      <c r="L14" s="26">
        <v>0</v>
      </c>
      <c r="M14" s="26">
        <v>63</v>
      </c>
      <c r="N14" s="26">
        <v>9</v>
      </c>
      <c r="O14" s="26">
        <v>15</v>
      </c>
      <c r="P14" s="10" t="s">
        <v>136</v>
      </c>
      <c r="Q14" s="26">
        <v>66</v>
      </c>
      <c r="R14" s="26">
        <v>6</v>
      </c>
      <c r="S14" s="26">
        <v>2</v>
      </c>
      <c r="T14" s="26">
        <v>8</v>
      </c>
      <c r="U14" s="26">
        <v>0</v>
      </c>
      <c r="V14" s="26">
        <v>6</v>
      </c>
      <c r="W14" s="26">
        <v>5</v>
      </c>
      <c r="X14" s="26">
        <v>2</v>
      </c>
      <c r="Y14" s="26">
        <v>1</v>
      </c>
      <c r="Z14" s="26">
        <v>2</v>
      </c>
      <c r="AA14" s="26">
        <v>0</v>
      </c>
      <c r="AB14" s="26">
        <v>0</v>
      </c>
      <c r="AC14" s="26">
        <v>3</v>
      </c>
      <c r="AD14" s="26">
        <v>74</v>
      </c>
      <c r="AE14" s="26">
        <v>0</v>
      </c>
      <c r="AF14" s="26">
        <v>0</v>
      </c>
      <c r="AG14" s="26">
        <v>0</v>
      </c>
    </row>
    <row r="15" spans="1:33" s="12" customFormat="1" ht="41.25" customHeight="1" thickBot="1">
      <c r="A15" s="10" t="s">
        <v>97</v>
      </c>
      <c r="B15" s="26">
        <f t="shared" si="4"/>
        <v>4680</v>
      </c>
      <c r="C15" s="17">
        <f t="shared" si="6"/>
        <v>18.693081961974755</v>
      </c>
      <c r="D15" s="26">
        <f t="shared" si="5"/>
        <v>3521</v>
      </c>
      <c r="E15" s="26">
        <v>35</v>
      </c>
      <c r="F15" s="26">
        <v>21</v>
      </c>
      <c r="G15" s="26">
        <v>744</v>
      </c>
      <c r="H15" s="26">
        <v>44</v>
      </c>
      <c r="I15" s="26">
        <v>149</v>
      </c>
      <c r="J15" s="26">
        <v>68</v>
      </c>
      <c r="K15" s="26">
        <v>71</v>
      </c>
      <c r="L15" s="26">
        <v>17</v>
      </c>
      <c r="M15" s="26">
        <v>905</v>
      </c>
      <c r="N15" s="26">
        <v>61</v>
      </c>
      <c r="O15" s="26">
        <v>73</v>
      </c>
      <c r="P15" s="10" t="s">
        <v>97</v>
      </c>
      <c r="Q15" s="26">
        <v>1226</v>
      </c>
      <c r="R15" s="26">
        <v>33</v>
      </c>
      <c r="S15" s="26">
        <v>1</v>
      </c>
      <c r="T15" s="26">
        <v>7</v>
      </c>
      <c r="U15" s="26">
        <v>0</v>
      </c>
      <c r="V15" s="26">
        <v>9</v>
      </c>
      <c r="W15" s="26">
        <v>16</v>
      </c>
      <c r="X15" s="26">
        <v>3</v>
      </c>
      <c r="Y15" s="26">
        <v>31</v>
      </c>
      <c r="Z15" s="26">
        <v>6</v>
      </c>
      <c r="AA15" s="26">
        <v>1</v>
      </c>
      <c r="AB15" s="26">
        <v>0</v>
      </c>
      <c r="AC15" s="26">
        <v>17</v>
      </c>
      <c r="AD15" s="26">
        <v>1080</v>
      </c>
      <c r="AE15" s="26">
        <v>1</v>
      </c>
      <c r="AF15" s="26">
        <v>6</v>
      </c>
      <c r="AG15" s="26">
        <v>55</v>
      </c>
    </row>
    <row r="16" spans="1:33" s="4" customFormat="1" ht="22.5" customHeight="1">
      <c r="A16" s="109" t="s">
        <v>129</v>
      </c>
      <c r="B16" s="109"/>
      <c r="C16" s="109"/>
      <c r="D16" s="109"/>
      <c r="E16" s="109"/>
      <c r="F16" s="109"/>
      <c r="G16" s="109"/>
      <c r="H16" s="109"/>
      <c r="I16" s="28"/>
      <c r="J16" s="28"/>
      <c r="K16" s="28"/>
      <c r="L16" s="28"/>
      <c r="M16" s="28"/>
      <c r="N16" s="28"/>
      <c r="O16" s="28"/>
      <c r="P16" s="2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="12" customFormat="1" ht="67.5" customHeight="1">
      <c r="A17" s="12" t="s">
        <v>98</v>
      </c>
    </row>
    <row r="18" spans="1:33" s="12" customFormat="1" ht="11.25" customHeight="1">
      <c r="A18" s="93" t="s">
        <v>331</v>
      </c>
      <c r="B18" s="100"/>
      <c r="C18" s="100"/>
      <c r="D18" s="100"/>
      <c r="E18" s="100"/>
      <c r="F18" s="100"/>
      <c r="G18" s="100"/>
      <c r="H18" s="100"/>
      <c r="I18" s="100" t="s">
        <v>332</v>
      </c>
      <c r="J18" s="100"/>
      <c r="K18" s="100"/>
      <c r="L18" s="100"/>
      <c r="M18" s="100"/>
      <c r="N18" s="100"/>
      <c r="O18" s="100"/>
      <c r="P18" s="100" t="s">
        <v>333</v>
      </c>
      <c r="Q18" s="100"/>
      <c r="R18" s="100"/>
      <c r="S18" s="100"/>
      <c r="T18" s="100"/>
      <c r="U18" s="100"/>
      <c r="V18" s="100"/>
      <c r="W18" s="100"/>
      <c r="X18" s="100" t="s">
        <v>334</v>
      </c>
      <c r="Y18" s="100"/>
      <c r="Z18" s="100"/>
      <c r="AA18" s="100"/>
      <c r="AB18" s="100"/>
      <c r="AC18" s="100"/>
      <c r="AD18" s="100"/>
      <c r="AE18" s="100"/>
      <c r="AF18" s="100"/>
      <c r="AG18" s="100"/>
    </row>
  </sheetData>
  <mergeCells count="24">
    <mergeCell ref="X1:AG1"/>
    <mergeCell ref="P1:W1"/>
    <mergeCell ref="I1:O1"/>
    <mergeCell ref="AG3:AG4"/>
    <mergeCell ref="AF3:AF4"/>
    <mergeCell ref="A16:H16"/>
    <mergeCell ref="AC3:AC4"/>
    <mergeCell ref="AD3:AD4"/>
    <mergeCell ref="AE3:AE4"/>
    <mergeCell ref="A3:A4"/>
    <mergeCell ref="B3:B4"/>
    <mergeCell ref="C3:C4"/>
    <mergeCell ref="P3:P4"/>
    <mergeCell ref="X3:AB3"/>
    <mergeCell ref="A1:H1"/>
    <mergeCell ref="A2:H2"/>
    <mergeCell ref="P2:W2"/>
    <mergeCell ref="D3:H3"/>
    <mergeCell ref="I3:O3"/>
    <mergeCell ref="Q3:W3"/>
    <mergeCell ref="A18:H18"/>
    <mergeCell ref="I18:O18"/>
    <mergeCell ref="P18:W18"/>
    <mergeCell ref="X18:AG18"/>
  </mergeCells>
  <dataValidations count="1">
    <dataValidation type="whole" allowBlank="1" showInputMessage="1" showErrorMessage="1" errorTitle="嘿嘿！你粉混喔" error="數字必須素整數而且不得小於 0 也應該不會大於 50000000 吧" sqref="E7:O15 Q7:AG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125" style="24" customWidth="1"/>
    <col min="3" max="4" width="8.875" style="24" customWidth="1"/>
    <col min="5" max="6" width="8.50390625" style="24" customWidth="1"/>
    <col min="7" max="7" width="8.25390625" style="24" customWidth="1"/>
    <col min="8" max="8" width="8.00390625" style="24" customWidth="1"/>
    <col min="9" max="15" width="11.125" style="24" customWidth="1"/>
    <col min="16" max="16" width="18.625" style="24" customWidth="1"/>
    <col min="17" max="18" width="9.125" style="24" customWidth="1"/>
    <col min="19" max="23" width="8.75390625" style="24" customWidth="1"/>
    <col min="24" max="33" width="8.00390625" style="24" customWidth="1"/>
    <col min="34" max="16384" width="9.00390625" style="24" customWidth="1"/>
  </cols>
  <sheetData>
    <row r="1" spans="1:33" s="2" customFormat="1" ht="48" customHeight="1">
      <c r="A1" s="92" t="s">
        <v>141</v>
      </c>
      <c r="B1" s="92"/>
      <c r="C1" s="92"/>
      <c r="D1" s="92"/>
      <c r="E1" s="92"/>
      <c r="F1" s="92"/>
      <c r="G1" s="92"/>
      <c r="H1" s="92"/>
      <c r="I1" s="91" t="s">
        <v>120</v>
      </c>
      <c r="J1" s="91"/>
      <c r="K1" s="91"/>
      <c r="L1" s="91"/>
      <c r="M1" s="91"/>
      <c r="N1" s="91"/>
      <c r="O1" s="91"/>
      <c r="P1" s="92" t="s">
        <v>141</v>
      </c>
      <c r="Q1" s="92"/>
      <c r="R1" s="92"/>
      <c r="S1" s="92"/>
      <c r="T1" s="92"/>
      <c r="U1" s="92"/>
      <c r="V1" s="92"/>
      <c r="W1" s="92"/>
      <c r="X1" s="91" t="s">
        <v>130</v>
      </c>
      <c r="Y1" s="91"/>
      <c r="Z1" s="91"/>
      <c r="AA1" s="91"/>
      <c r="AB1" s="91"/>
      <c r="AC1" s="91"/>
      <c r="AD1" s="91"/>
      <c r="AE1" s="91"/>
      <c r="AF1" s="91"/>
      <c r="AG1" s="91"/>
    </row>
    <row r="2" spans="1:33" s="4" customFormat="1" ht="12.75" customHeight="1" thickBot="1">
      <c r="A2" s="108" t="s">
        <v>2</v>
      </c>
      <c r="B2" s="108"/>
      <c r="C2" s="108"/>
      <c r="D2" s="108"/>
      <c r="E2" s="108"/>
      <c r="F2" s="108"/>
      <c r="G2" s="108"/>
      <c r="H2" s="108"/>
      <c r="I2" s="30" t="s">
        <v>346</v>
      </c>
      <c r="J2" s="30"/>
      <c r="K2" s="30"/>
      <c r="L2" s="30"/>
      <c r="M2" s="30"/>
      <c r="N2" s="30"/>
      <c r="O2" s="3" t="s">
        <v>59</v>
      </c>
      <c r="P2" s="108" t="s">
        <v>2</v>
      </c>
      <c r="Q2" s="108"/>
      <c r="R2" s="108"/>
      <c r="S2" s="108"/>
      <c r="T2" s="108"/>
      <c r="U2" s="108"/>
      <c r="V2" s="108"/>
      <c r="W2" s="108"/>
      <c r="X2" s="30" t="s">
        <v>346</v>
      </c>
      <c r="Y2" s="30"/>
      <c r="Z2" s="30"/>
      <c r="AA2" s="30"/>
      <c r="AB2" s="30"/>
      <c r="AC2" s="30"/>
      <c r="AD2" s="30"/>
      <c r="AE2" s="30"/>
      <c r="AF2" s="30"/>
      <c r="AG2" s="3" t="s">
        <v>59</v>
      </c>
    </row>
    <row r="3" spans="1:33" s="6" customFormat="1" ht="24" customHeight="1">
      <c r="A3" s="67" t="s">
        <v>67</v>
      </c>
      <c r="B3" s="110" t="s">
        <v>68</v>
      </c>
      <c r="C3" s="106" t="s">
        <v>69</v>
      </c>
      <c r="D3" s="113" t="s">
        <v>288</v>
      </c>
      <c r="E3" s="98"/>
      <c r="F3" s="98"/>
      <c r="G3" s="98"/>
      <c r="H3" s="98"/>
      <c r="I3" s="94" t="s">
        <v>289</v>
      </c>
      <c r="J3" s="95"/>
      <c r="K3" s="95"/>
      <c r="L3" s="95"/>
      <c r="M3" s="95"/>
      <c r="N3" s="95"/>
      <c r="O3" s="95"/>
      <c r="P3" s="67" t="s">
        <v>70</v>
      </c>
      <c r="Q3" s="99" t="s">
        <v>290</v>
      </c>
      <c r="R3" s="98"/>
      <c r="S3" s="98"/>
      <c r="T3" s="98"/>
      <c r="U3" s="98"/>
      <c r="V3" s="98"/>
      <c r="W3" s="98"/>
      <c r="X3" s="94" t="s">
        <v>291</v>
      </c>
      <c r="Y3" s="95"/>
      <c r="Z3" s="95"/>
      <c r="AA3" s="95"/>
      <c r="AB3" s="96"/>
      <c r="AC3" s="101" t="s">
        <v>71</v>
      </c>
      <c r="AD3" s="101" t="s">
        <v>72</v>
      </c>
      <c r="AE3" s="106" t="s">
        <v>73</v>
      </c>
      <c r="AF3" s="106" t="s">
        <v>74</v>
      </c>
      <c r="AG3" s="104" t="s">
        <v>102</v>
      </c>
    </row>
    <row r="4" spans="1:33" s="6" customFormat="1" ht="48" customHeight="1" thickBot="1">
      <c r="A4" s="68"/>
      <c r="B4" s="70"/>
      <c r="C4" s="102"/>
      <c r="D4" s="7" t="s">
        <v>12</v>
      </c>
      <c r="E4" s="8" t="s">
        <v>75</v>
      </c>
      <c r="F4" s="8" t="s">
        <v>76</v>
      </c>
      <c r="G4" s="8" t="s">
        <v>77</v>
      </c>
      <c r="H4" s="8" t="s">
        <v>78</v>
      </c>
      <c r="I4" s="7" t="s">
        <v>79</v>
      </c>
      <c r="J4" s="8" t="s">
        <v>80</v>
      </c>
      <c r="K4" s="8" t="s">
        <v>81</v>
      </c>
      <c r="L4" s="8" t="s">
        <v>82</v>
      </c>
      <c r="M4" s="8" t="s">
        <v>83</v>
      </c>
      <c r="N4" s="8" t="s">
        <v>84</v>
      </c>
      <c r="O4" s="8" t="s">
        <v>103</v>
      </c>
      <c r="P4" s="68"/>
      <c r="Q4" s="7" t="s">
        <v>104</v>
      </c>
      <c r="R4" s="8" t="s">
        <v>105</v>
      </c>
      <c r="S4" s="8" t="s">
        <v>85</v>
      </c>
      <c r="T4" s="8" t="s">
        <v>86</v>
      </c>
      <c r="U4" s="8" t="s">
        <v>87</v>
      </c>
      <c r="V4" s="8" t="s">
        <v>88</v>
      </c>
      <c r="W4" s="8" t="s">
        <v>99</v>
      </c>
      <c r="X4" s="7" t="s">
        <v>89</v>
      </c>
      <c r="Y4" s="9" t="s">
        <v>90</v>
      </c>
      <c r="Z4" s="9" t="s">
        <v>91</v>
      </c>
      <c r="AA4" s="9" t="s">
        <v>100</v>
      </c>
      <c r="AB4" s="9" t="s">
        <v>101</v>
      </c>
      <c r="AC4" s="102"/>
      <c r="AD4" s="102"/>
      <c r="AE4" s="102"/>
      <c r="AF4" s="102"/>
      <c r="AG4" s="105"/>
    </row>
    <row r="5" spans="1:33" s="12" customFormat="1" ht="38.25" customHeight="1">
      <c r="A5" s="10" t="s">
        <v>142</v>
      </c>
      <c r="B5" s="26">
        <f>SUM(B7:B16)</f>
        <v>20491</v>
      </c>
      <c r="C5" s="27"/>
      <c r="D5" s="26">
        <f aca="true" t="shared" si="0" ref="D5:O5">SUM(D7:D16)</f>
        <v>16087</v>
      </c>
      <c r="E5" s="26">
        <f t="shared" si="0"/>
        <v>367</v>
      </c>
      <c r="F5" s="26">
        <f t="shared" si="0"/>
        <v>142</v>
      </c>
      <c r="G5" s="26">
        <f t="shared" si="0"/>
        <v>2058</v>
      </c>
      <c r="H5" s="26">
        <f t="shared" si="0"/>
        <v>361</v>
      </c>
      <c r="I5" s="26">
        <f t="shared" si="0"/>
        <v>895</v>
      </c>
      <c r="J5" s="26">
        <f t="shared" si="0"/>
        <v>515</v>
      </c>
      <c r="K5" s="26">
        <f t="shared" si="0"/>
        <v>383</v>
      </c>
      <c r="L5" s="26">
        <f t="shared" si="0"/>
        <v>158</v>
      </c>
      <c r="M5" s="26">
        <f t="shared" si="0"/>
        <v>4296</v>
      </c>
      <c r="N5" s="26">
        <f t="shared" si="0"/>
        <v>290</v>
      </c>
      <c r="O5" s="26">
        <f t="shared" si="0"/>
        <v>1434</v>
      </c>
      <c r="P5" s="10" t="s">
        <v>142</v>
      </c>
      <c r="Q5" s="26">
        <f aca="true" t="shared" si="1" ref="Q5:AG5">SUM(Q7:Q16)</f>
        <v>4499</v>
      </c>
      <c r="R5" s="26">
        <f t="shared" si="1"/>
        <v>165</v>
      </c>
      <c r="S5" s="26">
        <f t="shared" si="1"/>
        <v>16</v>
      </c>
      <c r="T5" s="26">
        <f t="shared" si="1"/>
        <v>57</v>
      </c>
      <c r="U5" s="26">
        <f t="shared" si="1"/>
        <v>6</v>
      </c>
      <c r="V5" s="26">
        <f t="shared" si="1"/>
        <v>30</v>
      </c>
      <c r="W5" s="26">
        <f t="shared" si="1"/>
        <v>97</v>
      </c>
      <c r="X5" s="26">
        <f t="shared" si="1"/>
        <v>195</v>
      </c>
      <c r="Y5" s="26">
        <f t="shared" si="1"/>
        <v>43</v>
      </c>
      <c r="Z5" s="26">
        <f t="shared" si="1"/>
        <v>65</v>
      </c>
      <c r="AA5" s="26">
        <f t="shared" si="1"/>
        <v>15</v>
      </c>
      <c r="AB5" s="26">
        <f t="shared" si="1"/>
        <v>0</v>
      </c>
      <c r="AC5" s="26">
        <f t="shared" si="1"/>
        <v>100</v>
      </c>
      <c r="AD5" s="26">
        <f t="shared" si="1"/>
        <v>3581</v>
      </c>
      <c r="AE5" s="26">
        <f t="shared" si="1"/>
        <v>101</v>
      </c>
      <c r="AF5" s="26">
        <f t="shared" si="1"/>
        <v>285</v>
      </c>
      <c r="AG5" s="26">
        <f t="shared" si="1"/>
        <v>337</v>
      </c>
    </row>
    <row r="6" spans="1:33" s="12" customFormat="1" ht="39" customHeight="1">
      <c r="A6" s="10" t="s">
        <v>143</v>
      </c>
      <c r="B6" s="11"/>
      <c r="C6" s="17">
        <f>SUM(C7:C16)</f>
        <v>99.99999999999999</v>
      </c>
      <c r="D6" s="17">
        <f>IF(D5&gt;$B$5,999,IF($B$5=0,0,D5/$B$5*100))</f>
        <v>78.50763749938997</v>
      </c>
      <c r="E6" s="17">
        <f aca="true" t="shared" si="2" ref="E6:O6">IF(E5&gt;$B$5,999,IF($B$5=0,0,E5/$B$5*100))</f>
        <v>1.7910302083841687</v>
      </c>
      <c r="F6" s="17">
        <f t="shared" si="2"/>
        <v>0.6929871650968717</v>
      </c>
      <c r="G6" s="17">
        <f t="shared" si="2"/>
        <v>10.043433702601142</v>
      </c>
      <c r="H6" s="17">
        <f t="shared" si="2"/>
        <v>1.7617490605631743</v>
      </c>
      <c r="I6" s="17">
        <f t="shared" si="2"/>
        <v>4.3677712166316915</v>
      </c>
      <c r="J6" s="17">
        <f t="shared" si="2"/>
        <v>2.513298521302035</v>
      </c>
      <c r="K6" s="17">
        <f t="shared" si="2"/>
        <v>1.8691132692401542</v>
      </c>
      <c r="L6" s="17">
        <f t="shared" si="2"/>
        <v>0.7710702259528573</v>
      </c>
      <c r="M6" s="17">
        <f t="shared" si="2"/>
        <v>20.965301839832122</v>
      </c>
      <c r="N6" s="17">
        <f t="shared" si="2"/>
        <v>1.4152554780147382</v>
      </c>
      <c r="O6" s="17">
        <f t="shared" si="2"/>
        <v>6.998194329217705</v>
      </c>
      <c r="P6" s="10" t="s">
        <v>143</v>
      </c>
      <c r="Q6" s="17">
        <f aca="true" t="shared" si="3" ref="Q6:AG6">IF(Q5&gt;$B$5,999,IF($B$5=0,0,Q5/$B$5*100))</f>
        <v>21.955980674442436</v>
      </c>
      <c r="R6" s="17">
        <f t="shared" si="3"/>
        <v>0.805231565077351</v>
      </c>
      <c r="S6" s="17">
        <f t="shared" si="3"/>
        <v>0.07808306085598556</v>
      </c>
      <c r="T6" s="17">
        <f t="shared" si="3"/>
        <v>0.2781709042994485</v>
      </c>
      <c r="U6" s="17">
        <f t="shared" si="3"/>
        <v>0.029281147820994585</v>
      </c>
      <c r="V6" s="17">
        <f t="shared" si="3"/>
        <v>0.14640573910497293</v>
      </c>
      <c r="W6" s="17">
        <f t="shared" si="3"/>
        <v>0.4733785564394124</v>
      </c>
      <c r="X6" s="17">
        <f t="shared" si="3"/>
        <v>0.951637304182324</v>
      </c>
      <c r="Y6" s="17">
        <f t="shared" si="3"/>
        <v>0.2098482260504612</v>
      </c>
      <c r="Z6" s="17">
        <f t="shared" si="3"/>
        <v>0.3172124347274413</v>
      </c>
      <c r="AA6" s="17">
        <f t="shared" si="3"/>
        <v>0.07320286955248646</v>
      </c>
      <c r="AB6" s="17">
        <f t="shared" si="3"/>
        <v>0</v>
      </c>
      <c r="AC6" s="17">
        <f t="shared" si="3"/>
        <v>0.48801913034990974</v>
      </c>
      <c r="AD6" s="17">
        <f t="shared" si="3"/>
        <v>17.475965057830265</v>
      </c>
      <c r="AE6" s="17">
        <f t="shared" si="3"/>
        <v>0.4928993216534088</v>
      </c>
      <c r="AF6" s="17">
        <f t="shared" si="3"/>
        <v>1.3908545214972428</v>
      </c>
      <c r="AG6" s="17">
        <f t="shared" si="3"/>
        <v>1.6446244692791958</v>
      </c>
    </row>
    <row r="7" spans="1:33" s="12" customFormat="1" ht="34.5" customHeight="1">
      <c r="A7" s="13" t="s">
        <v>303</v>
      </c>
      <c r="B7" s="26">
        <f aca="true" t="shared" si="4" ref="B7:B16">SUM(D7,AC7:AG7)</f>
        <v>892</v>
      </c>
      <c r="C7" s="17">
        <f>B7/$B$5*100</f>
        <v>4.353130642721195</v>
      </c>
      <c r="D7" s="26">
        <f aca="true" t="shared" si="5" ref="D7:D16">SUM(E7:O7,Q7:AB7)</f>
        <v>708</v>
      </c>
      <c r="E7" s="26">
        <v>0</v>
      </c>
      <c r="F7" s="26">
        <v>4</v>
      </c>
      <c r="G7" s="26">
        <v>63</v>
      </c>
      <c r="H7" s="26">
        <v>10</v>
      </c>
      <c r="I7" s="26">
        <v>38</v>
      </c>
      <c r="J7" s="26">
        <v>7</v>
      </c>
      <c r="K7" s="26">
        <v>4</v>
      </c>
      <c r="L7" s="26">
        <v>1</v>
      </c>
      <c r="M7" s="26">
        <v>250</v>
      </c>
      <c r="N7" s="26">
        <v>6</v>
      </c>
      <c r="O7" s="26">
        <v>80</v>
      </c>
      <c r="P7" s="13" t="s">
        <v>303</v>
      </c>
      <c r="Q7" s="26">
        <v>242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2</v>
      </c>
      <c r="Y7" s="26">
        <v>1</v>
      </c>
      <c r="Z7" s="26">
        <v>0</v>
      </c>
      <c r="AA7" s="26">
        <v>0</v>
      </c>
      <c r="AB7" s="26">
        <v>0</v>
      </c>
      <c r="AC7" s="26">
        <v>0</v>
      </c>
      <c r="AD7" s="26">
        <v>145</v>
      </c>
      <c r="AE7" s="26">
        <v>2</v>
      </c>
      <c r="AF7" s="26">
        <v>21</v>
      </c>
      <c r="AG7" s="26">
        <v>16</v>
      </c>
    </row>
    <row r="8" spans="1:33" s="12" customFormat="1" ht="38.25" customHeight="1">
      <c r="A8" s="10" t="s">
        <v>140</v>
      </c>
      <c r="B8" s="26">
        <f t="shared" si="4"/>
        <v>4213</v>
      </c>
      <c r="C8" s="17">
        <f aca="true" t="shared" si="6" ref="C8:C16">B8/$B$5*100</f>
        <v>20.560245961641694</v>
      </c>
      <c r="D8" s="26">
        <f t="shared" si="5"/>
        <v>3371</v>
      </c>
      <c r="E8" s="26">
        <v>10</v>
      </c>
      <c r="F8" s="26">
        <v>20</v>
      </c>
      <c r="G8" s="26">
        <v>306</v>
      </c>
      <c r="H8" s="26">
        <v>53</v>
      </c>
      <c r="I8" s="26">
        <v>218</v>
      </c>
      <c r="J8" s="26">
        <v>98</v>
      </c>
      <c r="K8" s="26">
        <v>70</v>
      </c>
      <c r="L8" s="26">
        <v>26</v>
      </c>
      <c r="M8" s="26">
        <v>1271</v>
      </c>
      <c r="N8" s="26">
        <v>64</v>
      </c>
      <c r="O8" s="26">
        <v>199</v>
      </c>
      <c r="P8" s="10" t="s">
        <v>140</v>
      </c>
      <c r="Q8" s="26">
        <v>953</v>
      </c>
      <c r="R8" s="26">
        <v>19</v>
      </c>
      <c r="S8" s="26">
        <v>0</v>
      </c>
      <c r="T8" s="26">
        <v>2</v>
      </c>
      <c r="U8" s="26">
        <v>0</v>
      </c>
      <c r="V8" s="26">
        <v>0</v>
      </c>
      <c r="W8" s="26">
        <v>2</v>
      </c>
      <c r="X8" s="26">
        <v>41</v>
      </c>
      <c r="Y8" s="26">
        <v>17</v>
      </c>
      <c r="Z8" s="26">
        <v>2</v>
      </c>
      <c r="AA8" s="26">
        <v>0</v>
      </c>
      <c r="AB8" s="26">
        <v>0</v>
      </c>
      <c r="AC8" s="26">
        <v>0</v>
      </c>
      <c r="AD8" s="26">
        <v>750</v>
      </c>
      <c r="AE8" s="26">
        <v>14</v>
      </c>
      <c r="AF8" s="26">
        <v>52</v>
      </c>
      <c r="AG8" s="26">
        <v>26</v>
      </c>
    </row>
    <row r="9" spans="1:33" s="12" customFormat="1" ht="34.5" customHeight="1">
      <c r="A9" s="10" t="s">
        <v>139</v>
      </c>
      <c r="B9" s="26">
        <f t="shared" si="4"/>
        <v>1372</v>
      </c>
      <c r="C9" s="17">
        <f t="shared" si="6"/>
        <v>6.695622468400761</v>
      </c>
      <c r="D9" s="26">
        <f t="shared" si="5"/>
        <v>1226</v>
      </c>
      <c r="E9" s="26">
        <v>0</v>
      </c>
      <c r="F9" s="26">
        <v>11</v>
      </c>
      <c r="G9" s="26">
        <v>90</v>
      </c>
      <c r="H9" s="26">
        <v>21</v>
      </c>
      <c r="I9" s="26">
        <v>45</v>
      </c>
      <c r="J9" s="26">
        <v>2</v>
      </c>
      <c r="K9" s="26">
        <v>4</v>
      </c>
      <c r="L9" s="26">
        <v>0</v>
      </c>
      <c r="M9" s="26">
        <v>179</v>
      </c>
      <c r="N9" s="26">
        <v>37</v>
      </c>
      <c r="O9" s="26">
        <v>159</v>
      </c>
      <c r="P9" s="10" t="s">
        <v>139</v>
      </c>
      <c r="Q9" s="26">
        <v>666</v>
      </c>
      <c r="R9" s="26">
        <v>2</v>
      </c>
      <c r="S9" s="26">
        <v>0</v>
      </c>
      <c r="T9" s="26">
        <v>0</v>
      </c>
      <c r="U9" s="26">
        <v>0</v>
      </c>
      <c r="V9" s="26">
        <v>0</v>
      </c>
      <c r="W9" s="26">
        <v>7</v>
      </c>
      <c r="X9" s="26">
        <v>1</v>
      </c>
      <c r="Y9" s="26">
        <v>2</v>
      </c>
      <c r="Z9" s="26">
        <v>0</v>
      </c>
      <c r="AA9" s="26">
        <v>0</v>
      </c>
      <c r="AB9" s="26">
        <v>0</v>
      </c>
      <c r="AC9" s="26">
        <v>0</v>
      </c>
      <c r="AD9" s="26">
        <v>98</v>
      </c>
      <c r="AE9" s="26">
        <v>0</v>
      </c>
      <c r="AF9" s="26">
        <v>0</v>
      </c>
      <c r="AG9" s="26">
        <v>48</v>
      </c>
    </row>
    <row r="10" spans="1:33" s="12" customFormat="1" ht="34.5" customHeight="1">
      <c r="A10" s="10" t="s">
        <v>138</v>
      </c>
      <c r="B10" s="26">
        <f t="shared" si="4"/>
        <v>2772</v>
      </c>
      <c r="C10" s="17">
        <f t="shared" si="6"/>
        <v>13.527890293299496</v>
      </c>
      <c r="D10" s="26">
        <f t="shared" si="5"/>
        <v>1818</v>
      </c>
      <c r="E10" s="26">
        <v>9</v>
      </c>
      <c r="F10" s="26">
        <v>13</v>
      </c>
      <c r="G10" s="26">
        <v>84</v>
      </c>
      <c r="H10" s="26">
        <v>5</v>
      </c>
      <c r="I10" s="26">
        <v>65</v>
      </c>
      <c r="J10" s="26">
        <v>29</v>
      </c>
      <c r="K10" s="26">
        <v>23</v>
      </c>
      <c r="L10" s="26">
        <v>20</v>
      </c>
      <c r="M10" s="26">
        <v>714</v>
      </c>
      <c r="N10" s="26">
        <v>17</v>
      </c>
      <c r="O10" s="26">
        <v>347</v>
      </c>
      <c r="P10" s="10" t="s">
        <v>138</v>
      </c>
      <c r="Q10" s="26">
        <v>440</v>
      </c>
      <c r="R10" s="26">
        <v>21</v>
      </c>
      <c r="S10" s="26">
        <v>0</v>
      </c>
      <c r="T10" s="26">
        <v>2</v>
      </c>
      <c r="U10" s="26">
        <v>0</v>
      </c>
      <c r="V10" s="26">
        <v>2</v>
      </c>
      <c r="W10" s="26">
        <v>2</v>
      </c>
      <c r="X10" s="26">
        <v>18</v>
      </c>
      <c r="Y10" s="26">
        <v>0</v>
      </c>
      <c r="Z10" s="26">
        <v>7</v>
      </c>
      <c r="AA10" s="26">
        <v>0</v>
      </c>
      <c r="AB10" s="26">
        <v>0</v>
      </c>
      <c r="AC10" s="26">
        <v>0</v>
      </c>
      <c r="AD10" s="26">
        <v>814</v>
      </c>
      <c r="AE10" s="26">
        <v>2</v>
      </c>
      <c r="AF10" s="26">
        <v>4</v>
      </c>
      <c r="AG10" s="26">
        <v>134</v>
      </c>
    </row>
    <row r="11" spans="1:33" s="12" customFormat="1" ht="34.5" customHeight="1">
      <c r="A11" s="10" t="s">
        <v>137</v>
      </c>
      <c r="B11" s="26">
        <f t="shared" si="4"/>
        <v>169</v>
      </c>
      <c r="C11" s="17">
        <f t="shared" si="6"/>
        <v>0.8247523302913473</v>
      </c>
      <c r="D11" s="26">
        <f t="shared" si="5"/>
        <v>159</v>
      </c>
      <c r="E11" s="26">
        <v>0</v>
      </c>
      <c r="F11" s="26">
        <v>0</v>
      </c>
      <c r="G11" s="26">
        <v>2</v>
      </c>
      <c r="H11" s="26">
        <v>0</v>
      </c>
      <c r="I11" s="26">
        <v>0</v>
      </c>
      <c r="J11" s="26">
        <v>1</v>
      </c>
      <c r="K11" s="26">
        <v>0</v>
      </c>
      <c r="L11" s="26">
        <v>0</v>
      </c>
      <c r="M11" s="26">
        <v>118</v>
      </c>
      <c r="N11" s="26">
        <v>0</v>
      </c>
      <c r="O11" s="26">
        <v>38</v>
      </c>
      <c r="P11" s="10" t="s">
        <v>137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10</v>
      </c>
      <c r="AE11" s="26">
        <v>0</v>
      </c>
      <c r="AF11" s="26">
        <v>0</v>
      </c>
      <c r="AG11" s="26">
        <v>0</v>
      </c>
    </row>
    <row r="12" spans="1:33" s="12" customFormat="1" ht="34.5" customHeight="1">
      <c r="A12" s="13" t="s">
        <v>304</v>
      </c>
      <c r="B12" s="26">
        <f t="shared" si="4"/>
        <v>376</v>
      </c>
      <c r="C12" s="17">
        <f t="shared" si="6"/>
        <v>1.8349519301156605</v>
      </c>
      <c r="D12" s="26">
        <f t="shared" si="5"/>
        <v>232</v>
      </c>
      <c r="E12" s="26">
        <v>8</v>
      </c>
      <c r="F12" s="26">
        <v>0</v>
      </c>
      <c r="G12" s="26">
        <v>27</v>
      </c>
      <c r="H12" s="26">
        <v>0</v>
      </c>
      <c r="I12" s="26">
        <v>34</v>
      </c>
      <c r="J12" s="26">
        <v>8</v>
      </c>
      <c r="K12" s="26">
        <v>4</v>
      </c>
      <c r="L12" s="26">
        <v>8</v>
      </c>
      <c r="M12" s="26">
        <v>26</v>
      </c>
      <c r="N12" s="26">
        <v>3</v>
      </c>
      <c r="O12" s="26">
        <v>7</v>
      </c>
      <c r="P12" s="13" t="s">
        <v>304</v>
      </c>
      <c r="Q12" s="26">
        <v>97</v>
      </c>
      <c r="R12" s="26">
        <v>5</v>
      </c>
      <c r="S12" s="26">
        <v>1</v>
      </c>
      <c r="T12" s="26">
        <v>0</v>
      </c>
      <c r="U12" s="26">
        <v>0</v>
      </c>
      <c r="V12" s="26">
        <v>0</v>
      </c>
      <c r="W12" s="26">
        <v>4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7</v>
      </c>
      <c r="AD12" s="26">
        <v>134</v>
      </c>
      <c r="AE12" s="26">
        <v>3</v>
      </c>
      <c r="AF12" s="26">
        <v>0</v>
      </c>
      <c r="AG12" s="26">
        <v>0</v>
      </c>
    </row>
    <row r="13" spans="1:33" s="12" customFormat="1" ht="34.5" customHeight="1">
      <c r="A13" s="13" t="s">
        <v>299</v>
      </c>
      <c r="B13" s="26">
        <f t="shared" si="4"/>
        <v>67</v>
      </c>
      <c r="C13" s="17">
        <f t="shared" si="6"/>
        <v>0.3269728173344395</v>
      </c>
      <c r="D13" s="26">
        <f t="shared" si="5"/>
        <v>48</v>
      </c>
      <c r="E13" s="26">
        <v>4</v>
      </c>
      <c r="F13" s="26">
        <v>0</v>
      </c>
      <c r="G13" s="26">
        <v>5</v>
      </c>
      <c r="H13" s="26">
        <v>0</v>
      </c>
      <c r="I13" s="26">
        <v>0</v>
      </c>
      <c r="J13" s="26">
        <v>2</v>
      </c>
      <c r="K13" s="26">
        <v>0</v>
      </c>
      <c r="L13" s="26">
        <v>0</v>
      </c>
      <c r="M13" s="26">
        <v>12</v>
      </c>
      <c r="N13" s="26">
        <v>0</v>
      </c>
      <c r="O13" s="26">
        <v>1</v>
      </c>
      <c r="P13" s="13" t="s">
        <v>299</v>
      </c>
      <c r="Q13" s="26">
        <v>17</v>
      </c>
      <c r="R13" s="26">
        <v>5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2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15</v>
      </c>
      <c r="AE13" s="26">
        <v>4</v>
      </c>
      <c r="AF13" s="26">
        <v>0</v>
      </c>
      <c r="AG13" s="26">
        <v>0</v>
      </c>
    </row>
    <row r="14" spans="1:33" s="12" customFormat="1" ht="34.5" customHeight="1">
      <c r="A14" s="13" t="s">
        <v>300</v>
      </c>
      <c r="B14" s="26">
        <f t="shared" si="4"/>
        <v>2943</v>
      </c>
      <c r="C14" s="17">
        <f t="shared" si="6"/>
        <v>14.362403006197844</v>
      </c>
      <c r="D14" s="26">
        <f t="shared" si="5"/>
        <v>2107</v>
      </c>
      <c r="E14" s="26">
        <v>109</v>
      </c>
      <c r="F14" s="26">
        <v>34</v>
      </c>
      <c r="G14" s="26">
        <v>473</v>
      </c>
      <c r="H14" s="26">
        <v>137</v>
      </c>
      <c r="I14" s="26">
        <v>82</v>
      </c>
      <c r="J14" s="26">
        <v>163</v>
      </c>
      <c r="K14" s="26">
        <v>82</v>
      </c>
      <c r="L14" s="26">
        <v>32</v>
      </c>
      <c r="M14" s="26">
        <v>332</v>
      </c>
      <c r="N14" s="26">
        <v>40</v>
      </c>
      <c r="O14" s="26">
        <v>173</v>
      </c>
      <c r="P14" s="13" t="s">
        <v>300</v>
      </c>
      <c r="Q14" s="26">
        <v>247</v>
      </c>
      <c r="R14" s="26">
        <v>43</v>
      </c>
      <c r="S14" s="26">
        <v>3</v>
      </c>
      <c r="T14" s="26">
        <v>19</v>
      </c>
      <c r="U14" s="26">
        <v>0</v>
      </c>
      <c r="V14" s="26">
        <v>12</v>
      </c>
      <c r="W14" s="26">
        <v>40</v>
      </c>
      <c r="X14" s="26">
        <v>46</v>
      </c>
      <c r="Y14" s="26">
        <v>14</v>
      </c>
      <c r="Z14" s="26">
        <v>26</v>
      </c>
      <c r="AA14" s="26">
        <v>0</v>
      </c>
      <c r="AB14" s="26">
        <v>0</v>
      </c>
      <c r="AC14" s="26">
        <v>30</v>
      </c>
      <c r="AD14" s="26">
        <v>543</v>
      </c>
      <c r="AE14" s="26">
        <v>51</v>
      </c>
      <c r="AF14" s="26">
        <v>154</v>
      </c>
      <c r="AG14" s="26">
        <v>58</v>
      </c>
    </row>
    <row r="15" spans="1:33" s="12" customFormat="1" ht="34.5" customHeight="1">
      <c r="A15" s="13" t="s">
        <v>301</v>
      </c>
      <c r="B15" s="26">
        <f t="shared" si="4"/>
        <v>2899</v>
      </c>
      <c r="C15" s="17">
        <f t="shared" si="6"/>
        <v>14.147674588843884</v>
      </c>
      <c r="D15" s="26">
        <f t="shared" si="5"/>
        <v>2167</v>
      </c>
      <c r="E15" s="26">
        <v>135</v>
      </c>
      <c r="F15" s="26">
        <v>39</v>
      </c>
      <c r="G15" s="26">
        <v>429</v>
      </c>
      <c r="H15" s="26">
        <v>95</v>
      </c>
      <c r="I15" s="26">
        <v>101</v>
      </c>
      <c r="J15" s="26">
        <v>142</v>
      </c>
      <c r="K15" s="26">
        <v>111</v>
      </c>
      <c r="L15" s="26">
        <v>22</v>
      </c>
      <c r="M15" s="26">
        <v>338</v>
      </c>
      <c r="N15" s="26">
        <v>56</v>
      </c>
      <c r="O15" s="26">
        <v>219</v>
      </c>
      <c r="P15" s="13" t="s">
        <v>301</v>
      </c>
      <c r="Q15" s="26">
        <v>266</v>
      </c>
      <c r="R15" s="26">
        <v>36</v>
      </c>
      <c r="S15" s="26">
        <v>11</v>
      </c>
      <c r="T15" s="26">
        <v>29</v>
      </c>
      <c r="U15" s="26">
        <v>6</v>
      </c>
      <c r="V15" s="26">
        <v>15</v>
      </c>
      <c r="W15" s="26">
        <v>29</v>
      </c>
      <c r="X15" s="26">
        <v>48</v>
      </c>
      <c r="Y15" s="26">
        <v>6</v>
      </c>
      <c r="Z15" s="26">
        <v>27</v>
      </c>
      <c r="AA15" s="26">
        <v>7</v>
      </c>
      <c r="AB15" s="26">
        <v>0</v>
      </c>
      <c r="AC15" s="26">
        <v>38</v>
      </c>
      <c r="AD15" s="26">
        <v>650</v>
      </c>
      <c r="AE15" s="26">
        <v>9</v>
      </c>
      <c r="AF15" s="26">
        <v>25</v>
      </c>
      <c r="AG15" s="26">
        <v>10</v>
      </c>
    </row>
    <row r="16" spans="1:33" s="12" customFormat="1" ht="34.5" customHeight="1" thickBot="1">
      <c r="A16" s="13" t="s">
        <v>302</v>
      </c>
      <c r="B16" s="26">
        <f t="shared" si="4"/>
        <v>4788</v>
      </c>
      <c r="C16" s="17">
        <f t="shared" si="6"/>
        <v>23.366355961153676</v>
      </c>
      <c r="D16" s="26">
        <f t="shared" si="5"/>
        <v>4251</v>
      </c>
      <c r="E16" s="26">
        <v>92</v>
      </c>
      <c r="F16" s="26">
        <v>21</v>
      </c>
      <c r="G16" s="26">
        <v>579</v>
      </c>
      <c r="H16" s="26">
        <v>40</v>
      </c>
      <c r="I16" s="26">
        <v>312</v>
      </c>
      <c r="J16" s="26">
        <v>63</v>
      </c>
      <c r="K16" s="26">
        <v>85</v>
      </c>
      <c r="L16" s="26">
        <v>49</v>
      </c>
      <c r="M16" s="26">
        <v>1056</v>
      </c>
      <c r="N16" s="26">
        <v>67</v>
      </c>
      <c r="O16" s="26">
        <v>211</v>
      </c>
      <c r="P16" s="13" t="s">
        <v>302</v>
      </c>
      <c r="Q16" s="26">
        <v>1571</v>
      </c>
      <c r="R16" s="26">
        <v>34</v>
      </c>
      <c r="S16" s="26">
        <v>1</v>
      </c>
      <c r="T16" s="26">
        <v>5</v>
      </c>
      <c r="U16" s="26">
        <v>0</v>
      </c>
      <c r="V16" s="26">
        <v>1</v>
      </c>
      <c r="W16" s="26">
        <v>13</v>
      </c>
      <c r="X16" s="26">
        <v>37</v>
      </c>
      <c r="Y16" s="26">
        <v>3</v>
      </c>
      <c r="Z16" s="26">
        <v>3</v>
      </c>
      <c r="AA16" s="26">
        <v>8</v>
      </c>
      <c r="AB16" s="26">
        <v>0</v>
      </c>
      <c r="AC16" s="26">
        <v>25</v>
      </c>
      <c r="AD16" s="26">
        <v>422</v>
      </c>
      <c r="AE16" s="26">
        <v>16</v>
      </c>
      <c r="AF16" s="26">
        <v>29</v>
      </c>
      <c r="AG16" s="26">
        <v>45</v>
      </c>
    </row>
    <row r="17" spans="1:33" s="4" customFormat="1" ht="22.5" customHeight="1">
      <c r="A17" s="109" t="s">
        <v>129</v>
      </c>
      <c r="B17" s="109"/>
      <c r="C17" s="109"/>
      <c r="D17" s="109"/>
      <c r="E17" s="109"/>
      <c r="F17" s="109"/>
      <c r="G17" s="109"/>
      <c r="H17" s="109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="12" customFormat="1" ht="103.5" customHeight="1">
      <c r="A18" s="12" t="s">
        <v>98</v>
      </c>
    </row>
    <row r="19" spans="1:33" s="12" customFormat="1" ht="11.25" customHeight="1">
      <c r="A19" s="93" t="s">
        <v>335</v>
      </c>
      <c r="B19" s="100"/>
      <c r="C19" s="100"/>
      <c r="D19" s="100"/>
      <c r="E19" s="100"/>
      <c r="F19" s="100"/>
      <c r="G19" s="100"/>
      <c r="H19" s="100"/>
      <c r="I19" s="100" t="s">
        <v>336</v>
      </c>
      <c r="J19" s="100"/>
      <c r="K19" s="100"/>
      <c r="L19" s="100"/>
      <c r="M19" s="100"/>
      <c r="N19" s="100"/>
      <c r="O19" s="100"/>
      <c r="P19" s="100" t="s">
        <v>337</v>
      </c>
      <c r="Q19" s="100"/>
      <c r="R19" s="100"/>
      <c r="S19" s="100"/>
      <c r="T19" s="100"/>
      <c r="U19" s="100"/>
      <c r="V19" s="100"/>
      <c r="W19" s="100"/>
      <c r="X19" s="100" t="s">
        <v>338</v>
      </c>
      <c r="Y19" s="100"/>
      <c r="Z19" s="100"/>
      <c r="AA19" s="100"/>
      <c r="AB19" s="100"/>
      <c r="AC19" s="100"/>
      <c r="AD19" s="100"/>
      <c r="AE19" s="100"/>
      <c r="AF19" s="100"/>
      <c r="AG19" s="100"/>
    </row>
  </sheetData>
  <mergeCells count="24">
    <mergeCell ref="X1:AG1"/>
    <mergeCell ref="P1:W1"/>
    <mergeCell ref="I1:O1"/>
    <mergeCell ref="AG3:AG4"/>
    <mergeCell ref="AF3:AF4"/>
    <mergeCell ref="A17:H17"/>
    <mergeCell ref="AC3:AC4"/>
    <mergeCell ref="AD3:AD4"/>
    <mergeCell ref="AE3:AE4"/>
    <mergeCell ref="A3:A4"/>
    <mergeCell ref="B3:B4"/>
    <mergeCell ref="C3:C4"/>
    <mergeCell ref="P3:P4"/>
    <mergeCell ref="X3:AB3"/>
    <mergeCell ref="A1:H1"/>
    <mergeCell ref="A2:H2"/>
    <mergeCell ref="P2:W2"/>
    <mergeCell ref="D3:H3"/>
    <mergeCell ref="I3:O3"/>
    <mergeCell ref="Q3:W3"/>
    <mergeCell ref="A19:H19"/>
    <mergeCell ref="I19:O19"/>
    <mergeCell ref="P19:W19"/>
    <mergeCell ref="X19:AG19"/>
  </mergeCells>
  <dataValidations count="1">
    <dataValidation type="whole" allowBlank="1" showInputMessage="1" showErrorMessage="1" errorTitle="嘿嘿！你粉混喔" error="數字必須素整數而且不得小於 0 也應該不會大於 50000000 吧" sqref="E7:O16 Q7:AG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行政院勞工委員會</cp:lastModifiedBy>
  <cp:lastPrinted>2006-08-22T06:39:58Z</cp:lastPrinted>
  <dcterms:created xsi:type="dcterms:W3CDTF">2004-11-09T00:33:33Z</dcterms:created>
  <dcterms:modified xsi:type="dcterms:W3CDTF">2006-08-22T06:40:06Z</dcterms:modified>
  <cp:category/>
  <cp:version/>
  <cp:contentType/>
  <cp:contentStatus/>
</cp:coreProperties>
</file>