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132" activeTab="0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</sheets>
  <definedNames/>
  <calcPr fullCalcOnLoad="1" iterate="1" iterateCount="1" iterateDelta="0.001" refMode="R1C1"/>
</workbook>
</file>

<file path=xl/comments5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<sst xmlns="http://schemas.openxmlformats.org/spreadsheetml/2006/main" count="1097" uniqueCount="529">
  <si>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</si>
  <si>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</si>
  <si>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</si>
  <si>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</si>
  <si>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</si>
  <si>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</si>
  <si>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</si>
  <si>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</si>
  <si>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其他防止危害設備(勞工安全
衛生設施規則第114-164,302,
315-317條等有關設備規定)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</si>
  <si>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</si>
  <si>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</si>
  <si>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</si>
  <si>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</si>
  <si>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</si>
  <si>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</si>
  <si>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 業        別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</si>
  <si>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</si>
  <si>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</si>
  <si>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業       別</t>
  </si>
  <si>
    <t xml:space="preserve">                     申               訴              內                容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</si>
  <si>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</si>
  <si>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</si>
  <si>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</si>
  <si>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</si>
  <si>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</si>
  <si>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</si>
  <si>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</si>
  <si>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</si>
  <si>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</si>
  <si>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</si>
  <si>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</si>
  <si>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總                                             計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</si>
  <si>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</si>
  <si>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</si>
  <si>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t>新增行業安全衛生專案檢查</t>
  </si>
  <si>
    <t>感電預防專案檢查計畫</t>
  </si>
  <si>
    <t xml:space="preserve">            </t>
  </si>
  <si>
    <t>說明：1.初複查有跨越年度情形者，對初查之統計基準，以檢查事業單位前三年內未受檢查為初查，曾受檢查為複查。
           2.對前項初複查統計，若事業單位名稱變更登記者應重新計算，若僅業主變更則仍然維持。</t>
  </si>
  <si>
    <t xml:space="preserve"> -103-</t>
  </si>
  <si>
    <t xml:space="preserve"> -104-</t>
  </si>
  <si>
    <t xml:space="preserve"> -105-</t>
  </si>
  <si>
    <t xml:space="preserve"> -106-</t>
  </si>
  <si>
    <t xml:space="preserve"> -107-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</si>
  <si>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</si>
  <si>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</si>
  <si>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</si>
  <si>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</si>
  <si>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</si>
  <si>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</si>
  <si>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</si>
  <si>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</si>
  <si>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</si>
  <si>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</si>
  <si>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</si>
  <si>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</si>
  <si>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偵    辦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</si>
  <si>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</si>
  <si>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</si>
  <si>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</si>
  <si>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</si>
  <si>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</si>
  <si>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</si>
  <si>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</si>
  <si>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</si>
  <si>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</si>
  <si>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</si>
  <si>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</si>
  <si>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</si>
  <si>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</si>
  <si>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</si>
  <si>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</si>
  <si>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</si>
  <si>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</si>
  <si>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</si>
  <si>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</si>
  <si>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</si>
  <si>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</si>
  <si>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</si>
  <si>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</si>
  <si>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</si>
  <si>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</si>
  <si>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</si>
  <si>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缺氧症
預    防
標    準</t>
  </si>
  <si>
    <t>營造安全
衛生設施
標        準</t>
  </si>
  <si>
    <t>爆竹煙火
製  造  業
安全衛生
標        準</t>
  </si>
  <si>
    <t>舊船解體
安全衛生
設施標準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</si>
  <si>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</si>
  <si>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</si>
  <si>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</si>
  <si>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</si>
  <si>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</si>
  <si>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</si>
  <si>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</si>
  <si>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</si>
  <si>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</si>
  <si>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</si>
  <si>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</si>
  <si>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</si>
  <si>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</si>
  <si>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</si>
  <si>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</si>
  <si>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</si>
  <si>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</si>
  <si>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</si>
  <si>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</si>
  <si>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</si>
  <si>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</si>
  <si>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</si>
  <si>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</si>
  <si>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</si>
  <si>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</si>
  <si>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</si>
  <si>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</si>
  <si>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</si>
  <si>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</si>
  <si>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</si>
  <si>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</si>
  <si>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t>爆竹煙火製造業安全衛生專案檢查</t>
  </si>
  <si>
    <t>大量散布含游離二氧化矽粉塵專案檢查</t>
  </si>
  <si>
    <t>侷限空間作業安全衛生專案檢查</t>
  </si>
  <si>
    <r>
      <t>妊</t>
    </r>
    <r>
      <rPr>
        <sz val="8"/>
        <rFont val="新細明體"/>
        <family val="1"/>
      </rPr>
      <t>娠</t>
    </r>
    <r>
      <rPr>
        <sz val="8"/>
        <rFont val="新細明體"/>
        <family val="1"/>
      </rPr>
      <t>或產後女工從事危險工作</t>
    </r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</si>
  <si>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</si>
  <si>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2-19 勞動檢查事業單位違反勞動基準法</t>
  </si>
  <si>
    <t>表 2-15 勞工安全衛生檢查初</t>
  </si>
  <si>
    <t>表 2-15 勞工安全衛生檢查初</t>
  </si>
  <si>
    <t>表 2-16 勞工安全衛生檢查複</t>
  </si>
  <si>
    <t>表 2-16  勞工安全衛生檢查複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</si>
  <si>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告發率═告發件次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
            2.檢查廠次含重大職業災害檢查。</t>
    </r>
  </si>
  <si>
    <t xml:space="preserve"> -109-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</si>
  <si>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</si>
  <si>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</si>
  <si>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</si>
  <si>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</si>
  <si>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</si>
  <si>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r>
      <t>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關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</si>
  <si>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關</t>
    </r>
  </si>
  <si>
    <t>告發率
（％）</t>
  </si>
  <si>
    <t>移送偵辦
處        分</t>
  </si>
  <si>
    <t>罰鍰告發</t>
  </si>
  <si>
    <t>移送偵辦
處        分</t>
  </si>
  <si>
    <t>告發率
（％）</t>
  </si>
  <si>
    <t>行政院勞工委員會</t>
  </si>
  <si>
    <t>台北市勞動檢查處</t>
  </si>
  <si>
    <t>高雄市勞工檢查所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</si>
  <si>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</si>
  <si>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</si>
  <si>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</si>
  <si>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</si>
  <si>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t xml:space="preserve"> 科    學   工    業     園    區</t>
  </si>
  <si>
    <t>表 2-20 督導設置勞工安全衛生</t>
  </si>
  <si>
    <t>表 2-20 督導設置勞工安全衛生組</t>
  </si>
  <si>
    <t>項       目       別</t>
  </si>
  <si>
    <t>總      計</t>
  </si>
  <si>
    <t xml:space="preserve">                                                   灣                                                                                                   省</t>
  </si>
  <si>
    <t>臺                                                        灣</t>
  </si>
  <si>
    <t>台  北  市</t>
  </si>
  <si>
    <t>高  雄  市</t>
  </si>
  <si>
    <t>加        工
出  口  區</t>
  </si>
  <si>
    <t>科學工業
園        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</si>
  <si>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</si>
  <si>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</si>
  <si>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</si>
  <si>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</si>
  <si>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</si>
  <si>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</si>
  <si>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</si>
  <si>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</si>
  <si>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</si>
  <si>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</si>
  <si>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</si>
  <si>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</si>
  <si>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</si>
  <si>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</si>
  <si>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</si>
  <si>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</si>
  <si>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</si>
  <si>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台  中  市</t>
  </si>
  <si>
    <t>新  竹  市</t>
  </si>
  <si>
    <t>嘉  義  市</t>
  </si>
  <si>
    <t>台  南  市</t>
  </si>
  <si>
    <t xml:space="preserve">  100人以上工廠</t>
  </si>
  <si>
    <t xml:space="preserve">     已檢查列管數</t>
  </si>
  <si>
    <t xml:space="preserve">     已依規定設置</t>
  </si>
  <si>
    <t xml:space="preserve">     百分比（％）</t>
  </si>
  <si>
    <t xml:space="preserve">  100人以上其他事業單位</t>
  </si>
  <si>
    <t xml:space="preserve">  30人至100人工廠</t>
  </si>
  <si>
    <t xml:space="preserve">  30人至100人其他事業單位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</si>
  <si>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</si>
  <si>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</si>
  <si>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中華民國</t>
  </si>
  <si>
    <t>計</t>
  </si>
  <si>
    <t>組織人員實施自動檢查情形</t>
  </si>
  <si>
    <t>人員實施自動檢查情形(續)</t>
  </si>
  <si>
    <t>台</t>
  </si>
  <si>
    <t>省</t>
  </si>
  <si>
    <t>-110-</t>
  </si>
  <si>
    <t>單位：廠次</t>
  </si>
  <si>
    <t>農、林、漁、牧業</t>
  </si>
  <si>
    <t>礦業及土石採取業</t>
  </si>
  <si>
    <t>製      造      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</si>
  <si>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</si>
  <si>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</si>
  <si>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</si>
  <si>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</si>
  <si>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</si>
  <si>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</si>
  <si>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</si>
  <si>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</si>
  <si>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</si>
  <si>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</si>
  <si>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</si>
  <si>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</si>
  <si>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</si>
  <si>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重大職業災害檢查</t>
  </si>
  <si>
    <t>-71-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</si>
  <si>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</si>
  <si>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</si>
  <si>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</si>
  <si>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</si>
  <si>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</si>
  <si>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</si>
  <si>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</si>
  <si>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</si>
  <si>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</si>
  <si>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</si>
  <si>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</si>
  <si>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</si>
  <si>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</si>
  <si>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</si>
  <si>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</si>
  <si>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</si>
  <si>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</si>
  <si>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</si>
  <si>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-72-</t>
  </si>
  <si>
    <t>-73-</t>
  </si>
  <si>
    <t>-74-</t>
  </si>
  <si>
    <t>-75-</t>
  </si>
  <si>
    <t>-76-</t>
  </si>
  <si>
    <t>單位：廠（場）、項</t>
  </si>
  <si>
    <t>一般機械安全設備不良
(勞工安全衛生設施規則
第41－57條)</t>
  </si>
  <si>
    <t>設置不符標準機械
器具供勞工使用</t>
  </si>
  <si>
    <t>作業環境測定、危
險物、有害物標示</t>
  </si>
  <si>
    <t>危險性機械設備
未經檢查合格使用</t>
  </si>
  <si>
    <t>妊娠、或產後女工從事
危險性或有害性工作</t>
  </si>
  <si>
    <t xml:space="preserve"> -78-</t>
  </si>
  <si>
    <t xml:space="preserve"> -79-</t>
  </si>
  <si>
    <t xml:space="preserve"> -80-</t>
  </si>
  <si>
    <t xml:space="preserve"> -81-</t>
  </si>
  <si>
    <t xml:space="preserve"> -82-</t>
  </si>
  <si>
    <t xml:space="preserve"> -83-</t>
  </si>
  <si>
    <t xml:space="preserve"> -84-</t>
  </si>
  <si>
    <t xml:space="preserve"> -85-</t>
  </si>
  <si>
    <t>通知改善</t>
  </si>
  <si>
    <t>已改善</t>
  </si>
  <si>
    <t>改善率%</t>
  </si>
  <si>
    <t>查不合格情形按行業分(續六完)</t>
  </si>
  <si>
    <t xml:space="preserve"> -87-</t>
  </si>
  <si>
    <t xml:space="preserve"> -88-</t>
  </si>
  <si>
    <t xml:space="preserve"> -89-</t>
  </si>
  <si>
    <t xml:space="preserve"> -90-</t>
  </si>
  <si>
    <t xml:space="preserve"> -91-</t>
  </si>
  <si>
    <t xml:space="preserve"> -92-</t>
  </si>
  <si>
    <t xml:space="preserve"> -93-</t>
  </si>
  <si>
    <t xml:space="preserve"> -94-</t>
  </si>
  <si>
    <t xml:space="preserve"> -95-</t>
  </si>
  <si>
    <t xml:space="preserve"> -96-</t>
  </si>
  <si>
    <t xml:space="preserve"> -97-</t>
  </si>
  <si>
    <t xml:space="preserve"> -98-</t>
  </si>
  <si>
    <t xml:space="preserve"> -99-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</si>
  <si>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</si>
  <si>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</si>
  <si>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</si>
  <si>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</si>
  <si>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</si>
  <si>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</si>
  <si>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</si>
  <si>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</si>
  <si>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</si>
  <si>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 xml:space="preserve"> -100-</t>
  </si>
  <si>
    <t xml:space="preserve"> -101-</t>
  </si>
  <si>
    <t>全衛生專案檢查情形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</si>
  <si>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</si>
  <si>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</si>
  <si>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</si>
  <si>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</si>
  <si>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</si>
  <si>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</si>
  <si>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</si>
  <si>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</si>
  <si>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</si>
  <si>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</si>
  <si>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</si>
  <si>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</si>
  <si>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</si>
  <si>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石化工廠安全衛生專案檢查</t>
  </si>
  <si>
    <t>大型高壓氣體設施事業單位安全衛
生專案檢查</t>
  </si>
  <si>
    <t>石化及化學工廠等高危險性歲修作業安全衛生專案檢查</t>
  </si>
  <si>
    <t>批式製造化學工廠安全衛生專案檢查</t>
  </si>
  <si>
    <t>大型醫院及餐旅業專案檢查</t>
  </si>
  <si>
    <t>製造、處置、使用第一種、第二種有機溶劑作業專案檢查</t>
  </si>
  <si>
    <t>製造、處置、使用易漏洩特定化學物質事業單位專案檢查</t>
  </si>
  <si>
    <t>鉛作業專案檢查</t>
  </si>
  <si>
    <t>噪音作業安全衛生專案檢查</t>
  </si>
  <si>
    <t>重大營造工程專案檢查</t>
  </si>
  <si>
    <t>一般營造工程專案檢查</t>
  </si>
  <si>
    <t>丁類危險性工作場所現場查核專案檢查</t>
  </si>
  <si>
    <t>勞動條件專案檢查</t>
  </si>
  <si>
    <t>-102-</t>
  </si>
  <si>
    <t>及勞工安全衛生法移送處分情形</t>
  </si>
  <si>
    <t>移送主管機關</t>
  </si>
  <si>
    <t>移送司法機關</t>
  </si>
  <si>
    <t>罰鍰告發</t>
  </si>
  <si>
    <t>局部停工</t>
  </si>
  <si>
    <t>全部停工</t>
  </si>
  <si>
    <t>-108-</t>
  </si>
  <si>
    <t xml:space="preserve"> -111-</t>
  </si>
  <si>
    <t xml:space="preserve"> -112-</t>
  </si>
  <si>
    <t xml:space="preserve"> -113-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</si>
  <si>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</si>
  <si>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</si>
  <si>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</si>
  <si>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</si>
  <si>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</si>
  <si>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</si>
  <si>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</si>
  <si>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</si>
  <si>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</si>
  <si>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</si>
  <si>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</si>
  <si>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</si>
  <si>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</si>
  <si>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</si>
  <si>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</si>
  <si>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</si>
  <si>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</si>
  <si>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</si>
  <si>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</si>
  <si>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</si>
  <si>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</si>
  <si>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</si>
  <si>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</si>
  <si>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</si>
  <si>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</si>
  <si>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</si>
  <si>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</si>
  <si>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</si>
  <si>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</si>
  <si>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</si>
  <si>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</si>
  <si>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</si>
  <si>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 xml:space="preserve">      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</si>
  <si>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</si>
  <si>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</si>
  <si>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</si>
  <si>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</si>
  <si>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</si>
  <si>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</si>
  <si>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</si>
  <si>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</si>
  <si>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</si>
  <si>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</si>
  <si>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</si>
  <si>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</si>
  <si>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</si>
  <si>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表 2-15 勞工安全衛生檢查初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</si>
  <si>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</si>
  <si>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</si>
  <si>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</si>
  <si>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</si>
  <si>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</si>
  <si>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 共 行 政 業</t>
  </si>
  <si>
    <t>表 2-15 勞工安全衛生檢查初查</t>
  </si>
  <si>
    <t xml:space="preserve"> -77-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</si>
  <si>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</si>
  <si>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危險場所爆炸、火災、腐蝕防止安全設備不良(勞工安全衛生設施規則第168－223條）</t>
  </si>
  <si>
    <t>墜落災害防止安全設施不良(勞工安全衛生設施規則
第224－238條）</t>
  </si>
  <si>
    <t>施工架安全不良
(營造安全衛生設施標準
第24－46條)</t>
  </si>
  <si>
    <t>檔土支撐不良
(營造安全衛生設施標準
第55－63條)</t>
  </si>
  <si>
    <t>鍋爐、壓力容器（蒸氣類)安全設備不良(鍋爐及壓力容器安全規則、製造設施標準)</t>
  </si>
  <si>
    <t xml:space="preserve">起重升降機具安全設備不良
(起重升降機具安全規則)
</t>
  </si>
  <si>
    <t>高壓氣體容器及設備安全設備不良(高壓氣體勞工安全規則及有關規定)</t>
  </si>
  <si>
    <t>工作機械，木材加工機械安全設備不良(勞工安全衛生設施規則第58－68條)</t>
  </si>
  <si>
    <t>衝壓機械及剪斷機械安全設備不良(勞工安全衛生設施規則
第69－72條)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</si>
  <si>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</si>
  <si>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</si>
  <si>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安全衛生法 第 五 條
計</t>
  </si>
  <si>
    <t>一般機械安全設備不良
(勞工安全衛生設施規則
第41－57條)</t>
  </si>
  <si>
    <t>模板支撐不良
(營造安全衛生設施標準
第116－132條)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</si>
  <si>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</si>
  <si>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</si>
  <si>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</si>
  <si>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</si>
  <si>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</si>
  <si>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振動
(勞工安全衛生設施規則
第301條)</t>
  </si>
  <si>
    <t>溫度及濕度
(勞工安全衛生設施規則
第303－308條)</t>
  </si>
  <si>
    <t>通風及換氣設施
(勞工安全衛生設施規則
第309－312條)</t>
  </si>
  <si>
    <t>其他防止危害設備(勞工安全衛生設施規則第114-164,302,315-317條等有關設備規定)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</si>
  <si>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</si>
  <si>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</si>
  <si>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</si>
  <si>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</si>
  <si>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安           全            衛            生            法            第            5            條</t>
  </si>
  <si>
    <t>餐廳、廚房及休息
(勞工安全衛生設施規則
第321－324條)</t>
  </si>
  <si>
    <t>醫藥、保健設施不良
(勞工健康保護規則)</t>
  </si>
  <si>
    <t>其        他</t>
  </si>
  <si>
    <t>廠  次</t>
  </si>
  <si>
    <t>項   數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</si>
  <si>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</si>
  <si>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</si>
  <si>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</si>
  <si>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</si>
  <si>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</si>
  <si>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</si>
  <si>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自  動  檢  查</t>
  </si>
  <si>
    <t>安全衛生法第 15 條</t>
  </si>
  <si>
    <t>安全衛生法第 17 條</t>
  </si>
  <si>
    <t>安全衛生法第 18 條</t>
  </si>
  <si>
    <t>安全衛生法第 19 條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</si>
  <si>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</si>
  <si>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</si>
  <si>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</si>
  <si>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</si>
  <si>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</si>
  <si>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</si>
  <si>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安全衛生法第 23 條</t>
  </si>
  <si>
    <t>安全衛生法第 24 條</t>
  </si>
  <si>
    <t>安全衛生法第 25 條</t>
  </si>
  <si>
    <t>安全衛生法第 29 條</t>
  </si>
  <si>
    <t>廠  次</t>
  </si>
  <si>
    <t>項   數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</si>
  <si>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</si>
  <si>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</si>
  <si>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</si>
  <si>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</si>
  <si>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t xml:space="preserve">            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</si>
  <si>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</si>
  <si>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行        業        別</t>
  </si>
  <si>
    <t>總                                            計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</si>
  <si>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</si>
  <si>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</si>
  <si>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</si>
  <si>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</si>
  <si>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</si>
  <si>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</si>
  <si>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</si>
  <si>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</si>
  <si>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</si>
  <si>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</si>
  <si>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</si>
  <si>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</si>
  <si>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</si>
  <si>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</si>
  <si>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</si>
  <si>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</si>
  <si>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</si>
  <si>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</si>
  <si>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</si>
  <si>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</si>
  <si>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</si>
  <si>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</si>
  <si>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</si>
  <si>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</si>
  <si>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 xml:space="preserve"> -86-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</si>
  <si>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</si>
  <si>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</si>
  <si>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</si>
  <si>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</si>
  <si>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</si>
  <si>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</si>
  <si>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</si>
  <si>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</si>
  <si>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</si>
  <si>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</si>
  <si>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</si>
  <si>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</si>
  <si>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</si>
  <si>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</si>
  <si>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</si>
  <si>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</si>
  <si>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</si>
  <si>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</si>
  <si>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</si>
  <si>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</si>
  <si>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</si>
  <si>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</si>
  <si>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危險場所爆炸、火災、腐蝕防止安全設備不良(勞工安全衛生設施規則第168－223條）</t>
  </si>
  <si>
    <t>墜落災害防止安全設施不良
(勞工安全衛生設施規則
第224－238條）</t>
  </si>
  <si>
    <t>施工架安全不良
(營造安全衛生設施標準
第24－46條)</t>
  </si>
  <si>
    <t>檔土支撐不良
(營造安全衛生設施標準
第55－63條)</t>
  </si>
  <si>
    <t>模板支撐不良
(營造安全衛生設施標準
第116－132條)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</si>
  <si>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</si>
  <si>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</si>
  <si>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</si>
  <si>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</si>
  <si>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</si>
  <si>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振動
(勞工安全衛生設施規則
第301條)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</si>
  <si>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</si>
  <si>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</si>
  <si>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</si>
  <si>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</si>
  <si>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</si>
  <si>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</si>
  <si>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</si>
  <si>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</si>
  <si>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</si>
  <si>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</si>
  <si>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</si>
  <si>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</si>
  <si>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</si>
  <si>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</si>
  <si>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 xml:space="preserve">     </t>
  </si>
  <si>
    <t xml:space="preserve">     已依規定設置單位人員數</t>
  </si>
  <si>
    <t xml:space="preserve">     單位人員數單位人員數</t>
  </si>
  <si>
    <r>
      <t>中華民國九十二</t>
    </r>
    <r>
      <rPr>
        <sz val="8"/>
        <rFont val="新細明體"/>
        <family val="1"/>
      </rPr>
      <t>年</t>
    </r>
  </si>
  <si>
    <t>九十二年</t>
  </si>
  <si>
    <t>機械性預防專案檢查</t>
  </si>
  <si>
    <t>大量製造處置使用儲存危險物事業單位火災爆炸預防業專案檢查</t>
  </si>
  <si>
    <t>有機過氧化物火災爆炸預防專案檢查</t>
  </si>
  <si>
    <t>液化石油氣消費場所安全衛生專案檢查</t>
  </si>
  <si>
    <t>九十二年</t>
  </si>
  <si>
    <t>九十二年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</si>
  <si>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</si>
  <si>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南部科學
工業園區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</si>
  <si>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</si>
  <si>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</si>
  <si>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>表 2-18 九十二年度勞工安全衛生</t>
  </si>
  <si>
    <t>表 2-18  九十二年度勞工安</t>
  </si>
  <si>
    <t>液化石油氣罐裝場所安全衛生專案檢查</t>
  </si>
  <si>
    <r>
      <t>表 2-1</t>
    </r>
    <r>
      <rPr>
        <sz val="12"/>
        <rFont val="新細明體"/>
        <family val="1"/>
      </rPr>
      <t xml:space="preserve">6 </t>
    </r>
    <r>
      <rPr>
        <sz val="12"/>
        <rFont val="新細明體"/>
        <family val="1"/>
      </rPr>
      <t>勞工安全衛生檢查複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</si>
</sst>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</numFmts>
  <fonts count="14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10" xfId="0" applyNumberFormat="1" applyFont="1" applyFill="1" applyBorder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8" fillId="0" borderId="13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97" t="s">
        <v>320</v>
      </c>
      <c r="B1" s="97"/>
      <c r="C1" s="97"/>
      <c r="D1" s="97"/>
      <c r="E1" s="97"/>
      <c r="F1" s="97"/>
      <c r="G1" s="97"/>
    </row>
    <row r="2" spans="1:7" s="21" customFormat="1" ht="12.75" customHeight="1" thickBot="1">
      <c r="A2" s="103" t="s">
        <v>513</v>
      </c>
      <c r="B2" s="103"/>
      <c r="C2" s="103"/>
      <c r="D2" s="103"/>
      <c r="E2" s="103"/>
      <c r="F2" s="103"/>
      <c r="G2" s="22" t="s">
        <v>196</v>
      </c>
    </row>
    <row r="3" spans="1:7" s="19" customFormat="1" ht="15" customHeight="1">
      <c r="A3" s="94" t="s">
        <v>318</v>
      </c>
      <c r="B3" s="98" t="s">
        <v>319</v>
      </c>
      <c r="C3" s="100" t="s">
        <v>321</v>
      </c>
      <c r="D3" s="100"/>
      <c r="E3" s="101" t="s">
        <v>322</v>
      </c>
      <c r="F3" s="102"/>
      <c r="G3" s="102"/>
    </row>
    <row r="4" spans="1:7" s="3" customFormat="1" ht="21.75" customHeight="1" thickBot="1">
      <c r="A4" s="95"/>
      <c r="B4" s="99"/>
      <c r="C4" s="25" t="s">
        <v>323</v>
      </c>
      <c r="D4" s="25" t="s">
        <v>215</v>
      </c>
      <c r="E4" s="26" t="s">
        <v>324</v>
      </c>
      <c r="F4" s="26" t="s">
        <v>216</v>
      </c>
      <c r="G4" s="27" t="s">
        <v>217</v>
      </c>
    </row>
    <row r="5" spans="1:7" s="2" customFormat="1" ht="15.75" customHeight="1">
      <c r="A5" s="29" t="s">
        <v>325</v>
      </c>
      <c r="B5" s="17">
        <f>SUM(B6+B7+B8+B33+B34+B35+B36+B37+B38+B39+B40+B41+B42+B43+B44+B45+B46)</f>
        <v>86774</v>
      </c>
      <c r="C5" s="17">
        <f>SUM(C6+C7+C8+C33+C34+C35+C36+C37+C38+C39+C40+C41+C42+C43+C44+C45+C46)</f>
        <v>34475</v>
      </c>
      <c r="D5" s="18">
        <f aca="true" t="shared" si="0" ref="D5:D46">IF(C5&gt;B5,999,IF(B5=0,0,C5/B5*100))</f>
        <v>39.72964251964874</v>
      </c>
      <c r="E5" s="17">
        <f>SUM(E6+E7+E8+E33+E34+E35+E36+E37+E38+E39+E40+E41+E42+E43+E44+E45+E46)</f>
        <v>52299</v>
      </c>
      <c r="F5" s="18">
        <f aca="true" t="shared" si="1" ref="F5:F46">IF(E5&gt;B5,999,IF(B5=0,0,E5/B5*100))</f>
        <v>60.27035748035126</v>
      </c>
      <c r="G5" s="18">
        <f aca="true" t="shared" si="2" ref="G5:G46">IF(C5=0,0,E5/C5*100)</f>
        <v>151.7012327773749</v>
      </c>
    </row>
    <row r="6" spans="1:7" s="2" customFormat="1" ht="12" customHeight="1">
      <c r="A6" s="29" t="s">
        <v>197</v>
      </c>
      <c r="B6" s="17">
        <f>SUM(C6+E6)</f>
        <v>17</v>
      </c>
      <c r="C6" s="17">
        <v>10</v>
      </c>
      <c r="D6" s="18">
        <f t="shared" si="0"/>
        <v>58.82352941176471</v>
      </c>
      <c r="E6" s="17">
        <v>7</v>
      </c>
      <c r="F6" s="18">
        <f t="shared" si="1"/>
        <v>41.17647058823529</v>
      </c>
      <c r="G6" s="18">
        <f t="shared" si="2"/>
        <v>70</v>
      </c>
    </row>
    <row r="7" spans="1:7" s="2" customFormat="1" ht="12" customHeight="1">
      <c r="A7" s="29" t="s">
        <v>198</v>
      </c>
      <c r="B7" s="17">
        <f>SUM(C7+E7)</f>
        <v>4</v>
      </c>
      <c r="C7" s="17">
        <v>2</v>
      </c>
      <c r="D7" s="18">
        <f t="shared" si="0"/>
        <v>50</v>
      </c>
      <c r="E7" s="17">
        <v>2</v>
      </c>
      <c r="F7" s="18">
        <f t="shared" si="1"/>
        <v>50</v>
      </c>
      <c r="G7" s="18">
        <f t="shared" si="2"/>
        <v>100</v>
      </c>
    </row>
    <row r="8" spans="1:7" s="2" customFormat="1" ht="23.25" customHeight="1">
      <c r="A8" s="29" t="s">
        <v>199</v>
      </c>
      <c r="B8" s="17">
        <f>SUM(B9:B32)</f>
        <v>19358</v>
      </c>
      <c r="C8" s="17">
        <f>SUM(C9:C32)</f>
        <v>10762</v>
      </c>
      <c r="D8" s="18">
        <f t="shared" si="0"/>
        <v>55.594586217584464</v>
      </c>
      <c r="E8" s="17">
        <f>SUM(E9:E32)</f>
        <v>8596</v>
      </c>
      <c r="F8" s="18">
        <f t="shared" si="1"/>
        <v>44.405413782415536</v>
      </c>
      <c r="G8" s="18">
        <f t="shared" si="2"/>
        <v>79.87362943690763</v>
      </c>
    </row>
    <row r="9" spans="1:7" s="2" customFormat="1" ht="12" customHeight="1">
      <c r="A9" s="30" t="s">
        <v>326</v>
      </c>
      <c r="B9" s="17">
        <f aca="true" t="shared" si="3" ref="B9:B42">SUM(C9+E9)</f>
        <v>454</v>
      </c>
      <c r="C9" s="17">
        <v>251</v>
      </c>
      <c r="D9" s="18">
        <f t="shared" si="0"/>
        <v>55.2863436123348</v>
      </c>
      <c r="E9" s="17">
        <v>203</v>
      </c>
      <c r="F9" s="18">
        <f t="shared" si="1"/>
        <v>44.713656387665196</v>
      </c>
      <c r="G9" s="18">
        <f t="shared" si="2"/>
        <v>80.87649402390437</v>
      </c>
    </row>
    <row r="10" spans="1:7" s="2" customFormat="1" ht="12" customHeight="1">
      <c r="A10" s="30" t="s">
        <v>327</v>
      </c>
      <c r="B10" s="17">
        <f t="shared" si="3"/>
        <v>74</v>
      </c>
      <c r="C10" s="17">
        <v>59</v>
      </c>
      <c r="D10" s="18">
        <f t="shared" si="0"/>
        <v>79.72972972972973</v>
      </c>
      <c r="E10" s="17">
        <v>15</v>
      </c>
      <c r="F10" s="18">
        <f t="shared" si="1"/>
        <v>20.27027027027027</v>
      </c>
      <c r="G10" s="18">
        <f t="shared" si="2"/>
        <v>25.423728813559322</v>
      </c>
    </row>
    <row r="11" spans="1:7" s="2" customFormat="1" ht="12" customHeight="1">
      <c r="A11" s="30" t="s">
        <v>328</v>
      </c>
      <c r="B11" s="17">
        <f t="shared" si="3"/>
        <v>1154</v>
      </c>
      <c r="C11" s="17">
        <v>719</v>
      </c>
      <c r="D11" s="18">
        <f t="shared" si="0"/>
        <v>62.30502599653379</v>
      </c>
      <c r="E11" s="17">
        <v>435</v>
      </c>
      <c r="F11" s="18">
        <f t="shared" si="1"/>
        <v>37.6949740034662</v>
      </c>
      <c r="G11" s="18">
        <f t="shared" si="2"/>
        <v>60.500695410292074</v>
      </c>
    </row>
    <row r="12" spans="1:7" s="2" customFormat="1" ht="12" customHeight="1">
      <c r="A12" s="30" t="s">
        <v>329</v>
      </c>
      <c r="B12" s="17">
        <f t="shared" si="3"/>
        <v>245</v>
      </c>
      <c r="C12" s="17">
        <v>176</v>
      </c>
      <c r="D12" s="18">
        <f t="shared" si="0"/>
        <v>71.83673469387755</v>
      </c>
      <c r="E12" s="17">
        <v>69</v>
      </c>
      <c r="F12" s="18">
        <f t="shared" si="1"/>
        <v>28.163265306122447</v>
      </c>
      <c r="G12" s="18">
        <f t="shared" si="2"/>
        <v>39.20454545454545</v>
      </c>
    </row>
    <row r="13" spans="1:7" s="2" customFormat="1" ht="12" customHeight="1">
      <c r="A13" s="30" t="s">
        <v>330</v>
      </c>
      <c r="B13" s="17">
        <f t="shared" si="3"/>
        <v>88</v>
      </c>
      <c r="C13" s="17">
        <v>58</v>
      </c>
      <c r="D13" s="18">
        <f t="shared" si="0"/>
        <v>65.9090909090909</v>
      </c>
      <c r="E13" s="17">
        <v>30</v>
      </c>
      <c r="F13" s="18">
        <f t="shared" si="1"/>
        <v>34.090909090909086</v>
      </c>
      <c r="G13" s="18">
        <f t="shared" si="2"/>
        <v>51.724137931034484</v>
      </c>
    </row>
    <row r="14" spans="1:7" s="2" customFormat="1" ht="12" customHeight="1">
      <c r="A14" s="30" t="s">
        <v>331</v>
      </c>
      <c r="B14" s="17">
        <f t="shared" si="3"/>
        <v>51</v>
      </c>
      <c r="C14" s="17">
        <v>36</v>
      </c>
      <c r="D14" s="18">
        <f t="shared" si="0"/>
        <v>70.58823529411765</v>
      </c>
      <c r="E14" s="17">
        <v>15</v>
      </c>
      <c r="F14" s="18">
        <f t="shared" si="1"/>
        <v>29.411764705882355</v>
      </c>
      <c r="G14" s="18">
        <f t="shared" si="2"/>
        <v>41.66666666666667</v>
      </c>
    </row>
    <row r="15" spans="1:7" s="2" customFormat="1" ht="12" customHeight="1">
      <c r="A15" s="30" t="s">
        <v>332</v>
      </c>
      <c r="B15" s="17">
        <f t="shared" si="3"/>
        <v>206</v>
      </c>
      <c r="C15" s="17">
        <v>111</v>
      </c>
      <c r="D15" s="18">
        <f t="shared" si="0"/>
        <v>53.883495145631066</v>
      </c>
      <c r="E15" s="17">
        <v>95</v>
      </c>
      <c r="F15" s="18">
        <f t="shared" si="1"/>
        <v>46.116504854368934</v>
      </c>
      <c r="G15" s="18">
        <f t="shared" si="2"/>
        <v>85.58558558558559</v>
      </c>
    </row>
    <row r="16" spans="1:7" s="2" customFormat="1" ht="12" customHeight="1">
      <c r="A16" s="30" t="s">
        <v>333</v>
      </c>
      <c r="B16" s="17">
        <f t="shared" si="3"/>
        <v>390</v>
      </c>
      <c r="C16" s="17">
        <v>229</v>
      </c>
      <c r="D16" s="18">
        <f t="shared" si="0"/>
        <v>58.71794871794872</v>
      </c>
      <c r="E16" s="17">
        <v>161</v>
      </c>
      <c r="F16" s="18">
        <f t="shared" si="1"/>
        <v>41.28205128205128</v>
      </c>
      <c r="G16" s="18">
        <f t="shared" si="2"/>
        <v>70.3056768558952</v>
      </c>
    </row>
    <row r="17" spans="1:7" s="2" customFormat="1" ht="12" customHeight="1">
      <c r="A17" s="30" t="s">
        <v>334</v>
      </c>
      <c r="B17" s="17">
        <f t="shared" si="3"/>
        <v>137</v>
      </c>
      <c r="C17" s="17">
        <v>77</v>
      </c>
      <c r="D17" s="18">
        <f t="shared" si="0"/>
        <v>56.20437956204379</v>
      </c>
      <c r="E17" s="17">
        <v>60</v>
      </c>
      <c r="F17" s="18">
        <f t="shared" si="1"/>
        <v>43.79562043795621</v>
      </c>
      <c r="G17" s="18">
        <f t="shared" si="2"/>
        <v>77.92207792207793</v>
      </c>
    </row>
    <row r="18" spans="1:7" s="2" customFormat="1" ht="12" customHeight="1">
      <c r="A18" s="30" t="s">
        <v>335</v>
      </c>
      <c r="B18" s="17">
        <f t="shared" si="3"/>
        <v>3443</v>
      </c>
      <c r="C18" s="17">
        <v>1799</v>
      </c>
      <c r="D18" s="18">
        <f t="shared" si="0"/>
        <v>52.250943944234685</v>
      </c>
      <c r="E18" s="17">
        <v>1644</v>
      </c>
      <c r="F18" s="18">
        <f t="shared" si="1"/>
        <v>47.74905605576532</v>
      </c>
      <c r="G18" s="18">
        <f t="shared" si="2"/>
        <v>91.38410227904392</v>
      </c>
    </row>
    <row r="19" spans="1:7" s="2" customFormat="1" ht="12" customHeight="1">
      <c r="A19" s="30" t="s">
        <v>336</v>
      </c>
      <c r="B19" s="17">
        <f t="shared" si="3"/>
        <v>2178</v>
      </c>
      <c r="C19" s="17">
        <v>1166</v>
      </c>
      <c r="D19" s="18">
        <f t="shared" si="0"/>
        <v>53.535353535353536</v>
      </c>
      <c r="E19" s="17">
        <v>1012</v>
      </c>
      <c r="F19" s="18">
        <f t="shared" si="1"/>
        <v>46.464646464646464</v>
      </c>
      <c r="G19" s="18">
        <f t="shared" si="2"/>
        <v>86.79245283018868</v>
      </c>
    </row>
    <row r="20" spans="1:7" s="2" customFormat="1" ht="12" customHeight="1">
      <c r="A20" s="30" t="s">
        <v>337</v>
      </c>
      <c r="B20" s="17">
        <f t="shared" si="3"/>
        <v>460</v>
      </c>
      <c r="C20" s="17">
        <v>243</v>
      </c>
      <c r="D20" s="18">
        <f t="shared" si="0"/>
        <v>52.826086956521735</v>
      </c>
      <c r="E20" s="17">
        <v>217</v>
      </c>
      <c r="F20" s="18">
        <f t="shared" si="1"/>
        <v>47.17391304347826</v>
      </c>
      <c r="G20" s="18">
        <f t="shared" si="2"/>
        <v>89.30041152263375</v>
      </c>
    </row>
    <row r="21" spans="1:7" s="2" customFormat="1" ht="24" customHeight="1">
      <c r="A21" s="30" t="s">
        <v>338</v>
      </c>
      <c r="B21" s="17">
        <f t="shared" si="3"/>
        <v>193</v>
      </c>
      <c r="C21" s="17">
        <v>87</v>
      </c>
      <c r="D21" s="18">
        <f t="shared" si="0"/>
        <v>45.07772020725388</v>
      </c>
      <c r="E21" s="17">
        <v>106</v>
      </c>
      <c r="F21" s="18">
        <f t="shared" si="1"/>
        <v>54.92227979274611</v>
      </c>
      <c r="G21" s="18">
        <f t="shared" si="2"/>
        <v>121.83908045977012</v>
      </c>
    </row>
    <row r="22" spans="1:7" s="2" customFormat="1" ht="12" customHeight="1">
      <c r="A22" s="30" t="s">
        <v>339</v>
      </c>
      <c r="B22" s="17">
        <f t="shared" si="3"/>
        <v>1074</v>
      </c>
      <c r="C22" s="17">
        <v>556</v>
      </c>
      <c r="D22" s="18">
        <f t="shared" si="0"/>
        <v>51.76908752327747</v>
      </c>
      <c r="E22" s="17">
        <v>518</v>
      </c>
      <c r="F22" s="18">
        <f t="shared" si="1"/>
        <v>48.23091247672253</v>
      </c>
      <c r="G22" s="18">
        <f t="shared" si="2"/>
        <v>93.16546762589928</v>
      </c>
    </row>
    <row r="23" spans="1:7" s="2" customFormat="1" ht="12" customHeight="1">
      <c r="A23" s="30" t="s">
        <v>340</v>
      </c>
      <c r="B23" s="17">
        <f t="shared" si="3"/>
        <v>564</v>
      </c>
      <c r="C23" s="17">
        <v>363</v>
      </c>
      <c r="D23" s="18">
        <f t="shared" si="0"/>
        <v>64.36170212765957</v>
      </c>
      <c r="E23" s="17">
        <v>201</v>
      </c>
      <c r="F23" s="18">
        <f t="shared" si="1"/>
        <v>35.638297872340424</v>
      </c>
      <c r="G23" s="18">
        <f t="shared" si="2"/>
        <v>55.371900826446286</v>
      </c>
    </row>
    <row r="24" spans="1:7" s="2" customFormat="1" ht="12" customHeight="1">
      <c r="A24" s="30" t="s">
        <v>341</v>
      </c>
      <c r="B24" s="17">
        <f t="shared" si="3"/>
        <v>717</v>
      </c>
      <c r="C24" s="17">
        <v>440</v>
      </c>
      <c r="D24" s="18">
        <f t="shared" si="0"/>
        <v>61.366806136680616</v>
      </c>
      <c r="E24" s="17">
        <v>277</v>
      </c>
      <c r="F24" s="18">
        <f t="shared" si="1"/>
        <v>38.633193863319384</v>
      </c>
      <c r="G24" s="18">
        <f t="shared" si="2"/>
        <v>62.95454545454545</v>
      </c>
    </row>
    <row r="25" spans="1:7" s="2" customFormat="1" ht="12" customHeight="1">
      <c r="A25" s="30" t="s">
        <v>342</v>
      </c>
      <c r="B25" s="17">
        <f t="shared" si="3"/>
        <v>2415</v>
      </c>
      <c r="C25" s="17">
        <v>1318</v>
      </c>
      <c r="D25" s="18">
        <f t="shared" si="0"/>
        <v>54.57556935817806</v>
      </c>
      <c r="E25" s="17">
        <v>1097</v>
      </c>
      <c r="F25" s="18">
        <f t="shared" si="1"/>
        <v>45.42443064182194</v>
      </c>
      <c r="G25" s="18">
        <f t="shared" si="2"/>
        <v>83.23216995447648</v>
      </c>
    </row>
    <row r="26" spans="1:7" s="2" customFormat="1" ht="12" customHeight="1">
      <c r="A26" s="30" t="s">
        <v>343</v>
      </c>
      <c r="B26" s="17">
        <f t="shared" si="3"/>
        <v>820</v>
      </c>
      <c r="C26" s="17">
        <v>555</v>
      </c>
      <c r="D26" s="18">
        <f t="shared" si="0"/>
        <v>67.6829268292683</v>
      </c>
      <c r="E26" s="17">
        <v>265</v>
      </c>
      <c r="F26" s="18">
        <f t="shared" si="1"/>
        <v>32.31707317073171</v>
      </c>
      <c r="G26" s="18">
        <f t="shared" si="2"/>
        <v>47.74774774774775</v>
      </c>
    </row>
    <row r="27" spans="1:7" s="2" customFormat="1" ht="12" customHeight="1">
      <c r="A27" s="30" t="s">
        <v>344</v>
      </c>
      <c r="B27" s="17">
        <f t="shared" si="3"/>
        <v>1057</v>
      </c>
      <c r="C27" s="17">
        <v>491</v>
      </c>
      <c r="D27" s="18">
        <f t="shared" si="0"/>
        <v>46.45222327341533</v>
      </c>
      <c r="E27" s="17">
        <v>566</v>
      </c>
      <c r="F27" s="18">
        <f t="shared" si="1"/>
        <v>53.54777672658467</v>
      </c>
      <c r="G27" s="18">
        <f t="shared" si="2"/>
        <v>115.27494908350306</v>
      </c>
    </row>
    <row r="28" spans="1:7" s="2" customFormat="1" ht="12" customHeight="1">
      <c r="A28" s="30" t="s">
        <v>345</v>
      </c>
      <c r="B28" s="17">
        <f t="shared" si="3"/>
        <v>1465</v>
      </c>
      <c r="C28" s="17">
        <v>603</v>
      </c>
      <c r="D28" s="18">
        <f t="shared" si="0"/>
        <v>41.160409556313994</v>
      </c>
      <c r="E28" s="17">
        <v>862</v>
      </c>
      <c r="F28" s="18">
        <f t="shared" si="1"/>
        <v>58.839590443686006</v>
      </c>
      <c r="G28" s="18">
        <f t="shared" si="2"/>
        <v>142.9519071310116</v>
      </c>
    </row>
    <row r="29" spans="1:7" s="2" customFormat="1" ht="12" customHeight="1">
      <c r="A29" s="31" t="s">
        <v>346</v>
      </c>
      <c r="B29" s="17">
        <f t="shared" si="3"/>
        <v>695</v>
      </c>
      <c r="C29" s="17">
        <v>508</v>
      </c>
      <c r="D29" s="18">
        <f t="shared" si="0"/>
        <v>73.09352517985612</v>
      </c>
      <c r="E29" s="17">
        <v>187</v>
      </c>
      <c r="F29" s="18">
        <f t="shared" si="1"/>
        <v>26.906474820143885</v>
      </c>
      <c r="G29" s="18">
        <f t="shared" si="2"/>
        <v>36.811023622047244</v>
      </c>
    </row>
    <row r="30" spans="1:7" s="2" customFormat="1" ht="12" customHeight="1">
      <c r="A30" s="30" t="s">
        <v>347</v>
      </c>
      <c r="B30" s="17">
        <f t="shared" si="3"/>
        <v>703</v>
      </c>
      <c r="C30" s="17">
        <v>388</v>
      </c>
      <c r="D30" s="18">
        <f t="shared" si="0"/>
        <v>55.19203413940256</v>
      </c>
      <c r="E30" s="17">
        <v>315</v>
      </c>
      <c r="F30" s="18">
        <f t="shared" si="1"/>
        <v>44.807965860597434</v>
      </c>
      <c r="G30" s="18">
        <f t="shared" si="2"/>
        <v>81.18556701030928</v>
      </c>
    </row>
    <row r="31" spans="1:7" s="2" customFormat="1" ht="12" customHeight="1">
      <c r="A31" s="30" t="s">
        <v>348</v>
      </c>
      <c r="B31" s="17">
        <f t="shared" si="3"/>
        <v>221</v>
      </c>
      <c r="C31" s="17">
        <v>118</v>
      </c>
      <c r="D31" s="18">
        <f t="shared" si="0"/>
        <v>53.39366515837104</v>
      </c>
      <c r="E31" s="17">
        <v>103</v>
      </c>
      <c r="F31" s="18">
        <f t="shared" si="1"/>
        <v>46.60633484162896</v>
      </c>
      <c r="G31" s="18">
        <f t="shared" si="2"/>
        <v>87.28813559322035</v>
      </c>
    </row>
    <row r="32" spans="1:7" s="2" customFormat="1" ht="12" customHeight="1">
      <c r="A32" s="30" t="s">
        <v>349</v>
      </c>
      <c r="B32" s="17">
        <f t="shared" si="3"/>
        <v>554</v>
      </c>
      <c r="C32" s="17">
        <v>411</v>
      </c>
      <c r="D32" s="18">
        <f t="shared" si="0"/>
        <v>74.18772563176896</v>
      </c>
      <c r="E32" s="17">
        <v>143</v>
      </c>
      <c r="F32" s="18">
        <f t="shared" si="1"/>
        <v>25.812274368231048</v>
      </c>
      <c r="G32" s="18">
        <f t="shared" si="2"/>
        <v>34.79318734793188</v>
      </c>
    </row>
    <row r="33" spans="1:7" s="2" customFormat="1" ht="21" customHeight="1">
      <c r="A33" s="29" t="s">
        <v>200</v>
      </c>
      <c r="B33" s="17">
        <f t="shared" si="3"/>
        <v>2308</v>
      </c>
      <c r="C33" s="17">
        <v>699</v>
      </c>
      <c r="D33" s="18">
        <f t="shared" si="0"/>
        <v>30.285961871750434</v>
      </c>
      <c r="E33" s="17">
        <v>1609</v>
      </c>
      <c r="F33" s="18">
        <f t="shared" si="1"/>
        <v>69.71403812824957</v>
      </c>
      <c r="G33" s="18">
        <f t="shared" si="2"/>
        <v>230.18597997138767</v>
      </c>
    </row>
    <row r="34" spans="1:7" s="2" customFormat="1" ht="12" customHeight="1">
      <c r="A34" s="29" t="s">
        <v>201</v>
      </c>
      <c r="B34" s="17">
        <f t="shared" si="3"/>
        <v>46561</v>
      </c>
      <c r="C34" s="17">
        <v>17604</v>
      </c>
      <c r="D34" s="18">
        <f t="shared" si="0"/>
        <v>37.80846631300874</v>
      </c>
      <c r="E34" s="17">
        <v>28957</v>
      </c>
      <c r="F34" s="18">
        <f t="shared" si="1"/>
        <v>62.191533686991264</v>
      </c>
      <c r="G34" s="18">
        <f t="shared" si="2"/>
        <v>164.4910247670984</v>
      </c>
    </row>
    <row r="35" spans="1:7" s="2" customFormat="1" ht="12" customHeight="1">
      <c r="A35" s="29" t="s">
        <v>202</v>
      </c>
      <c r="B35" s="17">
        <f t="shared" si="3"/>
        <v>1542</v>
      </c>
      <c r="C35" s="17">
        <v>775</v>
      </c>
      <c r="D35" s="18">
        <f t="shared" si="0"/>
        <v>50.25940337224384</v>
      </c>
      <c r="E35" s="17">
        <v>767</v>
      </c>
      <c r="F35" s="18">
        <f aca="true" t="shared" si="4" ref="F35:F40">IF(E35&gt;B35,999,IF(B35=0,0,E35/B35*100))</f>
        <v>49.74059662775616</v>
      </c>
      <c r="G35" s="18">
        <f aca="true" t="shared" si="5" ref="G35:G40">IF(C35=0,0,E35/C35*100)</f>
        <v>98.96774193548387</v>
      </c>
    </row>
    <row r="36" spans="1:7" s="2" customFormat="1" ht="12" customHeight="1">
      <c r="A36" s="29" t="s">
        <v>203</v>
      </c>
      <c r="B36" s="17">
        <f t="shared" si="3"/>
        <v>2690</v>
      </c>
      <c r="C36" s="17">
        <v>640</v>
      </c>
      <c r="D36" s="18">
        <f t="shared" si="0"/>
        <v>23.79182156133829</v>
      </c>
      <c r="E36" s="17">
        <v>2050</v>
      </c>
      <c r="F36" s="18">
        <f t="shared" si="4"/>
        <v>76.2081784386617</v>
      </c>
      <c r="G36" s="18">
        <f t="shared" si="5"/>
        <v>320.3125</v>
      </c>
    </row>
    <row r="37" spans="1:7" s="2" customFormat="1" ht="12" customHeight="1">
      <c r="A37" s="29" t="s">
        <v>204</v>
      </c>
      <c r="B37" s="17">
        <f t="shared" si="3"/>
        <v>5011</v>
      </c>
      <c r="C37" s="17">
        <v>684</v>
      </c>
      <c r="D37" s="18">
        <f t="shared" si="0"/>
        <v>13.649970065855118</v>
      </c>
      <c r="E37" s="17">
        <v>4327</v>
      </c>
      <c r="F37" s="18">
        <f t="shared" si="4"/>
        <v>86.35002993414489</v>
      </c>
      <c r="G37" s="18">
        <f t="shared" si="5"/>
        <v>632.6023391812865</v>
      </c>
    </row>
    <row r="38" spans="1:7" s="2" customFormat="1" ht="12" customHeight="1">
      <c r="A38" s="29" t="s">
        <v>205</v>
      </c>
      <c r="B38" s="17">
        <f t="shared" si="3"/>
        <v>481</v>
      </c>
      <c r="C38" s="17">
        <v>19</v>
      </c>
      <c r="D38" s="18">
        <f t="shared" si="0"/>
        <v>3.9501039501039505</v>
      </c>
      <c r="E38" s="17">
        <v>462</v>
      </c>
      <c r="F38" s="18">
        <f t="shared" si="4"/>
        <v>96.04989604989605</v>
      </c>
      <c r="G38" s="18">
        <f t="shared" si="5"/>
        <v>2431.578947368421</v>
      </c>
    </row>
    <row r="39" spans="1:7" s="2" customFormat="1" ht="12" customHeight="1">
      <c r="A39" s="29" t="s">
        <v>206</v>
      </c>
      <c r="B39" s="17">
        <f t="shared" si="3"/>
        <v>660</v>
      </c>
      <c r="C39" s="17">
        <v>479</v>
      </c>
      <c r="D39" s="18">
        <f t="shared" si="0"/>
        <v>72.57575757575758</v>
      </c>
      <c r="E39" s="17">
        <v>181</v>
      </c>
      <c r="F39" s="18">
        <f t="shared" si="4"/>
        <v>27.424242424242422</v>
      </c>
      <c r="G39" s="18">
        <f t="shared" si="5"/>
        <v>37.78705636743215</v>
      </c>
    </row>
    <row r="40" spans="1:7" s="2" customFormat="1" ht="12" customHeight="1">
      <c r="A40" s="29" t="s">
        <v>207</v>
      </c>
      <c r="B40" s="17">
        <f t="shared" si="3"/>
        <v>276</v>
      </c>
      <c r="C40" s="17">
        <v>28</v>
      </c>
      <c r="D40" s="18">
        <f t="shared" si="0"/>
        <v>10.144927536231885</v>
      </c>
      <c r="E40" s="17">
        <v>248</v>
      </c>
      <c r="F40" s="18">
        <f t="shared" si="4"/>
        <v>89.85507246376811</v>
      </c>
      <c r="G40" s="18">
        <f t="shared" si="5"/>
        <v>885.7142857142858</v>
      </c>
    </row>
    <row r="41" spans="1:7" s="2" customFormat="1" ht="12" customHeight="1">
      <c r="A41" s="29" t="s">
        <v>208</v>
      </c>
      <c r="B41" s="17">
        <f t="shared" si="3"/>
        <v>232</v>
      </c>
      <c r="C41" s="17">
        <v>132</v>
      </c>
      <c r="D41" s="18">
        <f t="shared" si="0"/>
        <v>56.896551724137936</v>
      </c>
      <c r="E41" s="17">
        <v>100</v>
      </c>
      <c r="F41" s="18">
        <f t="shared" si="1"/>
        <v>43.103448275862064</v>
      </c>
      <c r="G41" s="18">
        <f t="shared" si="2"/>
        <v>75.75757575757575</v>
      </c>
    </row>
    <row r="42" spans="1:7" s="2" customFormat="1" ht="12" customHeight="1">
      <c r="A42" s="29" t="s">
        <v>209</v>
      </c>
      <c r="B42" s="17">
        <f t="shared" si="3"/>
        <v>2247</v>
      </c>
      <c r="C42" s="17">
        <v>1089</v>
      </c>
      <c r="D42" s="18">
        <f t="shared" si="0"/>
        <v>48.46461949265687</v>
      </c>
      <c r="E42" s="17">
        <v>1158</v>
      </c>
      <c r="F42" s="18">
        <f t="shared" si="1"/>
        <v>51.53538050734312</v>
      </c>
      <c r="G42" s="18">
        <f t="shared" si="2"/>
        <v>106.33608815426999</v>
      </c>
    </row>
    <row r="43" spans="1:7" s="2" customFormat="1" ht="12" customHeight="1">
      <c r="A43" s="29" t="s">
        <v>210</v>
      </c>
      <c r="B43" s="17">
        <f>SUM(C43+E43)</f>
        <v>947</v>
      </c>
      <c r="C43" s="17">
        <v>29</v>
      </c>
      <c r="D43" s="18">
        <f t="shared" si="0"/>
        <v>3.062302006335797</v>
      </c>
      <c r="E43" s="17">
        <v>918</v>
      </c>
      <c r="F43" s="18">
        <f t="shared" si="1"/>
        <v>96.9376979936642</v>
      </c>
      <c r="G43" s="18">
        <f t="shared" si="2"/>
        <v>3165.5172413793102</v>
      </c>
    </row>
    <row r="44" spans="1:7" s="2" customFormat="1" ht="12" customHeight="1">
      <c r="A44" s="29" t="s">
        <v>211</v>
      </c>
      <c r="B44" s="17">
        <f>SUM(C44+E44)</f>
        <v>3849</v>
      </c>
      <c r="C44" s="17">
        <v>1152</v>
      </c>
      <c r="D44" s="18">
        <f t="shared" si="0"/>
        <v>29.929851909586908</v>
      </c>
      <c r="E44" s="17">
        <v>2697</v>
      </c>
      <c r="F44" s="18">
        <f t="shared" si="1"/>
        <v>70.0701480904131</v>
      </c>
      <c r="G44" s="18">
        <f t="shared" si="2"/>
        <v>234.11458333333334</v>
      </c>
    </row>
    <row r="45" spans="1:7" s="2" customFormat="1" ht="12" customHeight="1">
      <c r="A45" s="29" t="s">
        <v>212</v>
      </c>
      <c r="B45" s="17">
        <f>SUM(C45+E45)</f>
        <v>146</v>
      </c>
      <c r="C45" s="17">
        <v>58</v>
      </c>
      <c r="D45" s="18">
        <f t="shared" si="0"/>
        <v>39.726027397260275</v>
      </c>
      <c r="E45" s="17">
        <v>88</v>
      </c>
      <c r="F45" s="18">
        <f t="shared" si="1"/>
        <v>60.273972602739725</v>
      </c>
      <c r="G45" s="18">
        <f t="shared" si="2"/>
        <v>151.72413793103448</v>
      </c>
    </row>
    <row r="46" spans="1:7" s="6" customFormat="1" ht="12" customHeight="1" thickBot="1">
      <c r="A46" s="29" t="s">
        <v>213</v>
      </c>
      <c r="B46" s="17">
        <f>SUM(C46+E46)</f>
        <v>445</v>
      </c>
      <c r="C46" s="17">
        <v>313</v>
      </c>
      <c r="D46" s="18">
        <f t="shared" si="0"/>
        <v>70.33707865168539</v>
      </c>
      <c r="E46" s="17">
        <v>132</v>
      </c>
      <c r="F46" s="18">
        <f t="shared" si="1"/>
        <v>29.662921348314608</v>
      </c>
      <c r="G46" s="18">
        <f t="shared" si="2"/>
        <v>42.17252396166134</v>
      </c>
    </row>
    <row r="47" spans="1:7" s="34" customFormat="1" ht="34.5" customHeight="1">
      <c r="A47" s="104" t="s">
        <v>351</v>
      </c>
      <c r="B47" s="104"/>
      <c r="C47" s="104"/>
      <c r="D47" s="104"/>
      <c r="E47" s="104"/>
      <c r="F47" s="104"/>
      <c r="G47" s="104"/>
    </row>
    <row r="48" s="2" customFormat="1" ht="10.5" customHeight="1">
      <c r="A48" s="2" t="s">
        <v>350</v>
      </c>
    </row>
    <row r="49" spans="1:7" s="2" customFormat="1" ht="9.75" customHeight="1">
      <c r="A49" s="96" t="s">
        <v>214</v>
      </c>
      <c r="B49" s="96"/>
      <c r="C49" s="96"/>
      <c r="D49" s="96"/>
      <c r="E49" s="96"/>
      <c r="F49" s="96"/>
      <c r="G49" s="96"/>
    </row>
  </sheetData>
  <mergeCells count="8">
    <mergeCell ref="A3:A4"/>
    <mergeCell ref="A49:G49"/>
    <mergeCell ref="A1:G1"/>
    <mergeCell ref="B3:B4"/>
    <mergeCell ref="C3:D3"/>
    <mergeCell ref="E3:G3"/>
    <mergeCell ref="A2:F2"/>
    <mergeCell ref="A47:G47"/>
  </mergeCells>
  <dataValidations count="1">
    <dataValidation type="whole" allowBlank="1" showInputMessage="1" showErrorMessage="1" errorTitle="嘿嘿！你粉混喔" error="數字必須素整數而且不得小於 0 也應該不會大於 50000000 吧" sqref="C9:C46 E9:E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27.125" style="7" customWidth="1"/>
    <col min="2" max="2" width="6.625" style="7" customWidth="1"/>
    <col min="3" max="3" width="7.125" style="7" customWidth="1"/>
    <col min="4" max="12" width="6.125" style="7" customWidth="1"/>
    <col min="13" max="13" width="6.75390625" style="7" customWidth="1"/>
    <col min="14" max="15" width="6.125" style="7" customWidth="1"/>
    <col min="16" max="16" width="6.875" style="7" customWidth="1"/>
    <col min="17" max="17" width="6.125" style="7" customWidth="1"/>
    <col min="18" max="18" width="7.50390625" style="7" customWidth="1"/>
    <col min="19" max="21" width="6.125" style="7" customWidth="1"/>
    <col min="22" max="22" width="25.25390625" style="7" customWidth="1"/>
    <col min="23" max="23" width="6.125" style="7" customWidth="1"/>
    <col min="24" max="24" width="5.50390625" style="7" customWidth="1"/>
    <col min="25" max="26" width="6.125" style="7" customWidth="1"/>
    <col min="27" max="27" width="5.75390625" style="7" customWidth="1"/>
    <col min="28" max="28" width="6.125" style="7" customWidth="1"/>
    <col min="29" max="29" width="5.75390625" style="7" customWidth="1"/>
    <col min="30" max="30" width="5.625" style="7" customWidth="1"/>
    <col min="31" max="31" width="6.125" style="7" customWidth="1"/>
    <col min="32" max="32" width="7.125" style="7" customWidth="1"/>
    <col min="33" max="33" width="7.75390625" style="7" customWidth="1"/>
    <col min="34" max="34" width="7.625" style="7" customWidth="1"/>
    <col min="35" max="35" width="6.375" style="7" customWidth="1"/>
    <col min="36" max="36" width="5.625" style="7" customWidth="1"/>
    <col min="37" max="37" width="6.25390625" style="7" customWidth="1"/>
    <col min="38" max="38" width="6.125" style="7" customWidth="1"/>
    <col min="39" max="39" width="5.625" style="7" customWidth="1"/>
    <col min="40" max="40" width="6.125" style="7" customWidth="1"/>
    <col min="41" max="42" width="5.625" style="7" customWidth="1"/>
    <col min="43" max="43" width="6.25390625" style="7" customWidth="1"/>
    <col min="44" max="44" width="25.50390625" style="7" customWidth="1"/>
    <col min="45" max="47" width="5.625" style="7" customWidth="1"/>
    <col min="48" max="48" width="6.25390625" style="7" customWidth="1"/>
    <col min="49" max="49" width="5.625" style="7" customWidth="1"/>
    <col min="50" max="50" width="6.375" style="7" customWidth="1"/>
    <col min="51" max="52" width="5.625" style="7" customWidth="1"/>
    <col min="53" max="53" width="6.25390625" style="7" customWidth="1"/>
    <col min="54" max="55" width="6.125" style="7" customWidth="1"/>
    <col min="56" max="56" width="6.625" style="7" customWidth="1"/>
    <col min="57" max="57" width="6.75390625" style="7" customWidth="1"/>
    <col min="58" max="58" width="6.50390625" style="7" customWidth="1"/>
    <col min="59" max="59" width="6.625" style="7" customWidth="1"/>
    <col min="60" max="65" width="6.125" style="7" customWidth="1"/>
    <col min="66" max="66" width="24.625" style="7" customWidth="1"/>
    <col min="67" max="67" width="5.75390625" style="7" customWidth="1"/>
    <col min="68" max="68" width="5.25390625" style="7" customWidth="1"/>
    <col min="69" max="70" width="5.75390625" style="7" customWidth="1"/>
    <col min="71" max="71" width="5.375" style="7" customWidth="1"/>
    <col min="72" max="72" width="5.75390625" style="7" customWidth="1"/>
    <col min="73" max="73" width="7.375" style="7" customWidth="1"/>
    <col min="74" max="75" width="6.75390625" style="7" customWidth="1"/>
    <col min="76" max="87" width="6.375" style="7" customWidth="1"/>
    <col min="88" max="88" width="25.00390625" style="7" customWidth="1"/>
    <col min="89" max="89" width="6.125" style="7" customWidth="1"/>
    <col min="90" max="90" width="5.75390625" style="7" customWidth="1"/>
    <col min="91" max="92" width="6.125" style="7" customWidth="1"/>
    <col min="93" max="93" width="5.75390625" style="7" customWidth="1"/>
    <col min="94" max="94" width="6.25390625" style="7" customWidth="1"/>
    <col min="95" max="95" width="6.125" style="7" customWidth="1"/>
    <col min="96" max="97" width="5.75390625" style="7" customWidth="1"/>
    <col min="98" max="109" width="6.50390625" style="7" customWidth="1"/>
    <col min="110" max="110" width="25.375" style="7" customWidth="1"/>
    <col min="111" max="119" width="5.75390625" style="7" customWidth="1"/>
    <col min="120" max="131" width="6.50390625" style="7" customWidth="1"/>
    <col min="132" max="132" width="25.625" style="7" customWidth="1"/>
    <col min="133" max="141" width="5.75390625" style="7" customWidth="1"/>
    <col min="142" max="153" width="6.50390625" style="7" customWidth="1"/>
    <col min="154" max="16384" width="9.00390625" style="7" customWidth="1"/>
  </cols>
  <sheetData>
    <row r="1" spans="1:153" ht="48" customHeight="1">
      <c r="A1" s="106" t="s">
        <v>123</v>
      </c>
      <c r="B1" s="106"/>
      <c r="C1" s="106"/>
      <c r="D1" s="106"/>
      <c r="E1" s="106"/>
      <c r="F1" s="106"/>
      <c r="G1" s="106"/>
      <c r="H1" s="106"/>
      <c r="I1" s="106"/>
      <c r="J1" s="105" t="s">
        <v>218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 t="s">
        <v>364</v>
      </c>
      <c r="W1" s="106"/>
      <c r="X1" s="106"/>
      <c r="Y1" s="106"/>
      <c r="Z1" s="106"/>
      <c r="AA1" s="106"/>
      <c r="AB1" s="106"/>
      <c r="AC1" s="106"/>
      <c r="AD1" s="106"/>
      <c r="AE1" s="106"/>
      <c r="AF1" s="105" t="s">
        <v>219</v>
      </c>
      <c r="AG1" s="105"/>
      <c r="AH1" s="105"/>
      <c r="AI1" s="105"/>
      <c r="AJ1" s="105"/>
      <c r="AK1" s="105"/>
      <c r="AL1" s="105"/>
      <c r="AM1" s="105"/>
      <c r="AN1" s="105"/>
      <c r="AO1" s="45"/>
      <c r="AP1" s="105"/>
      <c r="AQ1" s="105"/>
      <c r="AR1" s="106" t="s">
        <v>124</v>
      </c>
      <c r="AS1" s="106"/>
      <c r="AT1" s="106"/>
      <c r="AU1" s="106"/>
      <c r="AV1" s="106"/>
      <c r="AW1" s="106"/>
      <c r="AX1" s="106"/>
      <c r="AY1" s="106"/>
      <c r="AZ1" s="106"/>
      <c r="BA1" s="106"/>
      <c r="BB1" s="105" t="s">
        <v>220</v>
      </c>
      <c r="BC1" s="105"/>
      <c r="BD1" s="105"/>
      <c r="BE1" s="105"/>
      <c r="BF1" s="105"/>
      <c r="BG1" s="105"/>
      <c r="BH1" s="105"/>
      <c r="BI1" s="105"/>
      <c r="BJ1" s="105"/>
      <c r="BK1" s="45"/>
      <c r="BL1" s="105"/>
      <c r="BM1" s="105"/>
      <c r="BN1" s="106" t="s">
        <v>124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5" t="s">
        <v>221</v>
      </c>
      <c r="BY1" s="105"/>
      <c r="BZ1" s="105"/>
      <c r="CA1" s="105"/>
      <c r="CB1" s="105"/>
      <c r="CC1" s="105"/>
      <c r="CD1" s="105"/>
      <c r="CE1" s="105"/>
      <c r="CF1" s="105"/>
      <c r="CG1" s="45"/>
      <c r="CH1" s="105"/>
      <c r="CI1" s="105"/>
      <c r="CJ1" s="106" t="s">
        <v>124</v>
      </c>
      <c r="CK1" s="106"/>
      <c r="CL1" s="106"/>
      <c r="CM1" s="106"/>
      <c r="CN1" s="106"/>
      <c r="CO1" s="106"/>
      <c r="CP1" s="106"/>
      <c r="CQ1" s="106"/>
      <c r="CR1" s="106"/>
      <c r="CS1" s="106"/>
      <c r="CT1" s="105" t="s">
        <v>222</v>
      </c>
      <c r="CU1" s="105"/>
      <c r="CV1" s="105"/>
      <c r="CW1" s="105"/>
      <c r="CX1" s="105"/>
      <c r="CY1" s="105"/>
      <c r="CZ1" s="105"/>
      <c r="DA1" s="105"/>
      <c r="DB1" s="105"/>
      <c r="DC1" s="45"/>
      <c r="DD1" s="105"/>
      <c r="DE1" s="105"/>
      <c r="DF1" s="106" t="s">
        <v>124</v>
      </c>
      <c r="DG1" s="106"/>
      <c r="DH1" s="106"/>
      <c r="DI1" s="106"/>
      <c r="DJ1" s="106"/>
      <c r="DK1" s="106"/>
      <c r="DL1" s="106"/>
      <c r="DM1" s="106"/>
      <c r="DN1" s="106"/>
      <c r="DO1" s="106"/>
      <c r="DP1" s="105" t="s">
        <v>223</v>
      </c>
      <c r="DQ1" s="105"/>
      <c r="DR1" s="105"/>
      <c r="DS1" s="105"/>
      <c r="DT1" s="105"/>
      <c r="DU1" s="105"/>
      <c r="DV1" s="105"/>
      <c r="DW1" s="105"/>
      <c r="DX1" s="105"/>
      <c r="DY1" s="45"/>
      <c r="DZ1" s="105"/>
      <c r="EA1" s="105"/>
      <c r="EB1" s="106" t="s">
        <v>371</v>
      </c>
      <c r="EC1" s="106"/>
      <c r="ED1" s="106"/>
      <c r="EE1" s="106"/>
      <c r="EF1" s="106"/>
      <c r="EG1" s="106"/>
      <c r="EH1" s="106"/>
      <c r="EI1" s="106"/>
      <c r="EJ1" s="106"/>
      <c r="EK1" s="106"/>
      <c r="EL1" s="105" t="s">
        <v>224</v>
      </c>
      <c r="EM1" s="105"/>
      <c r="EN1" s="105"/>
      <c r="EO1" s="105"/>
      <c r="EP1" s="105"/>
      <c r="EQ1" s="105"/>
      <c r="ER1" s="105"/>
      <c r="ES1" s="105"/>
      <c r="ET1" s="105"/>
      <c r="EU1" s="45"/>
      <c r="EV1" s="105"/>
      <c r="EW1" s="105"/>
    </row>
    <row r="2" spans="1:256" s="35" customFormat="1" ht="12.75" customHeight="1" thickBot="1">
      <c r="A2" s="109" t="s">
        <v>189</v>
      </c>
      <c r="B2" s="109"/>
      <c r="C2" s="109"/>
      <c r="D2" s="109"/>
      <c r="E2" s="109"/>
      <c r="F2" s="109"/>
      <c r="G2" s="109"/>
      <c r="H2" s="109"/>
      <c r="I2" s="109"/>
      <c r="J2" s="108" t="s">
        <v>514</v>
      </c>
      <c r="K2" s="108"/>
      <c r="L2" s="108"/>
      <c r="M2" s="108"/>
      <c r="N2" s="108"/>
      <c r="O2" s="108"/>
      <c r="P2" s="108"/>
      <c r="Q2" s="108"/>
      <c r="R2" s="108"/>
      <c r="U2" s="47" t="s">
        <v>238</v>
      </c>
      <c r="V2" s="109" t="s">
        <v>189</v>
      </c>
      <c r="W2" s="109"/>
      <c r="X2" s="109"/>
      <c r="Y2" s="109"/>
      <c r="Z2" s="109"/>
      <c r="AA2" s="109"/>
      <c r="AB2" s="109"/>
      <c r="AC2" s="109"/>
      <c r="AD2" s="109"/>
      <c r="AE2" s="109"/>
      <c r="AF2" s="108" t="s">
        <v>514</v>
      </c>
      <c r="AG2" s="108"/>
      <c r="AH2" s="108"/>
      <c r="AI2" s="108"/>
      <c r="AJ2" s="108"/>
      <c r="AK2" s="108"/>
      <c r="AL2" s="108"/>
      <c r="AM2" s="108"/>
      <c r="AN2" s="108"/>
      <c r="AQ2" s="47" t="s">
        <v>225</v>
      </c>
      <c r="AR2" s="109" t="s">
        <v>189</v>
      </c>
      <c r="AS2" s="109"/>
      <c r="AT2" s="109"/>
      <c r="AU2" s="109"/>
      <c r="AV2" s="109"/>
      <c r="AW2" s="109"/>
      <c r="AX2" s="109"/>
      <c r="AY2" s="109"/>
      <c r="AZ2" s="109"/>
      <c r="BA2" s="109"/>
      <c r="BB2" s="108" t="s">
        <v>514</v>
      </c>
      <c r="BC2" s="108"/>
      <c r="BD2" s="108"/>
      <c r="BE2" s="108"/>
      <c r="BF2" s="108"/>
      <c r="BG2" s="108"/>
      <c r="BH2" s="108"/>
      <c r="BI2" s="108"/>
      <c r="BJ2" s="108"/>
      <c r="BM2" s="47" t="s">
        <v>225</v>
      </c>
      <c r="BN2" s="109" t="s">
        <v>189</v>
      </c>
      <c r="BO2" s="109"/>
      <c r="BP2" s="109"/>
      <c r="BQ2" s="109"/>
      <c r="BR2" s="109"/>
      <c r="BS2" s="109"/>
      <c r="BT2" s="109"/>
      <c r="BU2" s="109"/>
      <c r="BV2" s="109"/>
      <c r="BW2" s="109"/>
      <c r="BX2" s="108" t="s">
        <v>514</v>
      </c>
      <c r="BY2" s="108"/>
      <c r="BZ2" s="108"/>
      <c r="CA2" s="108"/>
      <c r="CB2" s="108"/>
      <c r="CC2" s="108"/>
      <c r="CD2" s="108"/>
      <c r="CE2" s="108"/>
      <c r="CF2" s="108"/>
      <c r="CI2" s="47" t="s">
        <v>225</v>
      </c>
      <c r="CJ2" s="109" t="s">
        <v>189</v>
      </c>
      <c r="CK2" s="109"/>
      <c r="CL2" s="109"/>
      <c r="CM2" s="109"/>
      <c r="CN2" s="109"/>
      <c r="CO2" s="109"/>
      <c r="CP2" s="109"/>
      <c r="CQ2" s="109"/>
      <c r="CR2" s="109"/>
      <c r="CS2" s="109"/>
      <c r="CT2" s="108" t="s">
        <v>514</v>
      </c>
      <c r="CU2" s="108"/>
      <c r="CV2" s="108"/>
      <c r="CW2" s="108"/>
      <c r="CX2" s="108"/>
      <c r="CY2" s="108"/>
      <c r="CZ2" s="108"/>
      <c r="DA2" s="108"/>
      <c r="DB2" s="108"/>
      <c r="DE2" s="47" t="s">
        <v>225</v>
      </c>
      <c r="DF2" s="109" t="s">
        <v>189</v>
      </c>
      <c r="DG2" s="109"/>
      <c r="DH2" s="109"/>
      <c r="DI2" s="109"/>
      <c r="DJ2" s="109"/>
      <c r="DK2" s="109"/>
      <c r="DL2" s="109"/>
      <c r="DM2" s="109"/>
      <c r="DN2" s="109"/>
      <c r="DO2" s="109"/>
      <c r="DP2" s="108" t="s">
        <v>514</v>
      </c>
      <c r="DQ2" s="108"/>
      <c r="DR2" s="108"/>
      <c r="DS2" s="108"/>
      <c r="DT2" s="108"/>
      <c r="DU2" s="108"/>
      <c r="DV2" s="108"/>
      <c r="DW2" s="108"/>
      <c r="DX2" s="108"/>
      <c r="EA2" s="47" t="s">
        <v>225</v>
      </c>
      <c r="EB2" s="109" t="s">
        <v>189</v>
      </c>
      <c r="EC2" s="109"/>
      <c r="ED2" s="109"/>
      <c r="EE2" s="109"/>
      <c r="EF2" s="109"/>
      <c r="EG2" s="109"/>
      <c r="EH2" s="109"/>
      <c r="EI2" s="109"/>
      <c r="EJ2" s="109"/>
      <c r="EK2" s="109"/>
      <c r="EL2" s="108" t="s">
        <v>514</v>
      </c>
      <c r="EM2" s="108"/>
      <c r="EN2" s="108"/>
      <c r="EO2" s="108"/>
      <c r="EP2" s="108"/>
      <c r="EQ2" s="108"/>
      <c r="ER2" s="108"/>
      <c r="ES2" s="108"/>
      <c r="ET2" s="108"/>
      <c r="EW2" s="47" t="s">
        <v>225</v>
      </c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36" customFormat="1" ht="13.5" customHeight="1">
      <c r="A3" s="115" t="s">
        <v>365</v>
      </c>
      <c r="B3" s="85" t="s">
        <v>352</v>
      </c>
      <c r="C3" s="87" t="s">
        <v>353</v>
      </c>
      <c r="D3" s="92" t="s">
        <v>354</v>
      </c>
      <c r="E3" s="92"/>
      <c r="F3" s="92"/>
      <c r="G3" s="92"/>
      <c r="H3" s="92"/>
      <c r="I3" s="93"/>
      <c r="J3" s="90" t="s">
        <v>355</v>
      </c>
      <c r="K3" s="90"/>
      <c r="L3" s="90"/>
      <c r="M3" s="91"/>
      <c r="N3" s="91"/>
      <c r="O3" s="91"/>
      <c r="P3" s="91"/>
      <c r="Q3" s="91"/>
      <c r="R3" s="91"/>
      <c r="S3" s="91"/>
      <c r="T3" s="91"/>
      <c r="U3" s="91"/>
      <c r="V3" s="115" t="s">
        <v>318</v>
      </c>
      <c r="W3" s="91" t="s">
        <v>356</v>
      </c>
      <c r="X3" s="91"/>
      <c r="Y3" s="91"/>
      <c r="Z3" s="91"/>
      <c r="AA3" s="91"/>
      <c r="AB3" s="91"/>
      <c r="AC3" s="91"/>
      <c r="AD3" s="91"/>
      <c r="AE3" s="91"/>
      <c r="AF3" s="90" t="s">
        <v>355</v>
      </c>
      <c r="AG3" s="90"/>
      <c r="AH3" s="90"/>
      <c r="AI3" s="91"/>
      <c r="AJ3" s="91"/>
      <c r="AK3" s="91"/>
      <c r="AL3" s="91"/>
      <c r="AM3" s="91"/>
      <c r="AN3" s="91"/>
      <c r="AO3" s="91"/>
      <c r="AP3" s="91"/>
      <c r="AQ3" s="91"/>
      <c r="AR3" s="115" t="s">
        <v>318</v>
      </c>
      <c r="AS3" s="91" t="s">
        <v>356</v>
      </c>
      <c r="AT3" s="91"/>
      <c r="AU3" s="91"/>
      <c r="AV3" s="91"/>
      <c r="AW3" s="91"/>
      <c r="AX3" s="91"/>
      <c r="AY3" s="91"/>
      <c r="AZ3" s="91"/>
      <c r="BA3" s="91"/>
      <c r="BB3" s="90" t="s">
        <v>355</v>
      </c>
      <c r="BC3" s="90"/>
      <c r="BD3" s="90"/>
      <c r="BE3" s="91"/>
      <c r="BF3" s="91"/>
      <c r="BG3" s="91"/>
      <c r="BH3" s="91"/>
      <c r="BI3" s="91"/>
      <c r="BJ3" s="91"/>
      <c r="BK3" s="91"/>
      <c r="BL3" s="91"/>
      <c r="BM3" s="91"/>
      <c r="BN3" s="115" t="s">
        <v>318</v>
      </c>
      <c r="BO3" s="91" t="s">
        <v>356</v>
      </c>
      <c r="BP3" s="91"/>
      <c r="BQ3" s="91"/>
      <c r="BR3" s="91"/>
      <c r="BS3" s="91"/>
      <c r="BT3" s="91"/>
      <c r="BU3" s="91"/>
      <c r="BV3" s="91"/>
      <c r="BW3" s="91"/>
      <c r="BX3" s="90" t="s">
        <v>355</v>
      </c>
      <c r="BY3" s="90"/>
      <c r="BZ3" s="90"/>
      <c r="CA3" s="91"/>
      <c r="CB3" s="91"/>
      <c r="CC3" s="91"/>
      <c r="CD3" s="91"/>
      <c r="CE3" s="91"/>
      <c r="CF3" s="91"/>
      <c r="CG3" s="91"/>
      <c r="CH3" s="91"/>
      <c r="CI3" s="91"/>
      <c r="CJ3" s="115" t="s">
        <v>318</v>
      </c>
      <c r="CK3" s="91" t="s">
        <v>401</v>
      </c>
      <c r="CL3" s="91"/>
      <c r="CM3" s="91"/>
      <c r="CN3" s="91"/>
      <c r="CO3" s="91"/>
      <c r="CP3" s="91"/>
      <c r="CQ3" s="91"/>
      <c r="CR3" s="91"/>
      <c r="CS3" s="84"/>
      <c r="CT3" s="90" t="s">
        <v>407</v>
      </c>
      <c r="CU3" s="90"/>
      <c r="CV3" s="116"/>
      <c r="CW3" s="84" t="s">
        <v>408</v>
      </c>
      <c r="CX3" s="92"/>
      <c r="CY3" s="92"/>
      <c r="CZ3" s="92" t="s">
        <v>409</v>
      </c>
      <c r="DA3" s="92"/>
      <c r="DB3" s="92"/>
      <c r="DC3" s="92" t="s">
        <v>410</v>
      </c>
      <c r="DD3" s="92"/>
      <c r="DE3" s="92"/>
      <c r="DF3" s="115" t="s">
        <v>318</v>
      </c>
      <c r="DG3" s="84" t="s">
        <v>411</v>
      </c>
      <c r="DH3" s="92"/>
      <c r="DI3" s="92"/>
      <c r="DJ3" s="93" t="s">
        <v>412</v>
      </c>
      <c r="DK3" s="91"/>
      <c r="DL3" s="91"/>
      <c r="DM3" s="91"/>
      <c r="DN3" s="91"/>
      <c r="DO3" s="84"/>
      <c r="DP3" s="91" t="s">
        <v>414</v>
      </c>
      <c r="DQ3" s="91"/>
      <c r="DR3" s="84"/>
      <c r="DS3" s="84" t="s">
        <v>415</v>
      </c>
      <c r="DT3" s="92"/>
      <c r="DU3" s="92"/>
      <c r="DV3" s="92" t="s">
        <v>416</v>
      </c>
      <c r="DW3" s="92"/>
      <c r="DX3" s="92"/>
      <c r="DY3" s="92" t="s">
        <v>417</v>
      </c>
      <c r="DZ3" s="92"/>
      <c r="EA3" s="92"/>
      <c r="EB3" s="118" t="s">
        <v>318</v>
      </c>
      <c r="EC3" s="84" t="s">
        <v>357</v>
      </c>
      <c r="ED3" s="92"/>
      <c r="EE3" s="92"/>
      <c r="EF3" s="92" t="s">
        <v>358</v>
      </c>
      <c r="EG3" s="92"/>
      <c r="EH3" s="92"/>
      <c r="EI3" s="92" t="s">
        <v>359</v>
      </c>
      <c r="EJ3" s="92"/>
      <c r="EK3" s="92"/>
      <c r="EL3" s="91" t="s">
        <v>424</v>
      </c>
      <c r="EM3" s="91"/>
      <c r="EN3" s="84"/>
      <c r="EO3" s="84" t="s">
        <v>425</v>
      </c>
      <c r="EP3" s="92"/>
      <c r="EQ3" s="92"/>
      <c r="ER3" s="92" t="s">
        <v>426</v>
      </c>
      <c r="ES3" s="92"/>
      <c r="ET3" s="92"/>
      <c r="EU3" s="92" t="s">
        <v>427</v>
      </c>
      <c r="EV3" s="92"/>
      <c r="EW3" s="93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37" customFormat="1" ht="36" customHeight="1">
      <c r="A4" s="88"/>
      <c r="B4" s="113"/>
      <c r="C4" s="114"/>
      <c r="D4" s="114" t="s">
        <v>385</v>
      </c>
      <c r="E4" s="114"/>
      <c r="F4" s="114"/>
      <c r="G4" s="114" t="s">
        <v>386</v>
      </c>
      <c r="H4" s="114"/>
      <c r="I4" s="114"/>
      <c r="J4" s="112" t="s">
        <v>381</v>
      </c>
      <c r="K4" s="112"/>
      <c r="L4" s="113"/>
      <c r="M4" s="113" t="s">
        <v>382</v>
      </c>
      <c r="N4" s="114"/>
      <c r="O4" s="114"/>
      <c r="P4" s="114" t="s">
        <v>383</v>
      </c>
      <c r="Q4" s="114"/>
      <c r="R4" s="114"/>
      <c r="S4" s="114" t="s">
        <v>384</v>
      </c>
      <c r="T4" s="114"/>
      <c r="U4" s="114"/>
      <c r="V4" s="88"/>
      <c r="W4" s="113" t="s">
        <v>378</v>
      </c>
      <c r="X4" s="114"/>
      <c r="Y4" s="114"/>
      <c r="Z4" s="114" t="s">
        <v>379</v>
      </c>
      <c r="AA4" s="114"/>
      <c r="AB4" s="114"/>
      <c r="AC4" s="114" t="s">
        <v>380</v>
      </c>
      <c r="AD4" s="114"/>
      <c r="AE4" s="114"/>
      <c r="AF4" s="112" t="s">
        <v>374</v>
      </c>
      <c r="AG4" s="112"/>
      <c r="AH4" s="113"/>
      <c r="AI4" s="113" t="s">
        <v>375</v>
      </c>
      <c r="AJ4" s="114"/>
      <c r="AK4" s="114"/>
      <c r="AL4" s="114" t="s">
        <v>376</v>
      </c>
      <c r="AM4" s="114"/>
      <c r="AN4" s="114"/>
      <c r="AO4" s="114" t="s">
        <v>377</v>
      </c>
      <c r="AP4" s="114"/>
      <c r="AQ4" s="114"/>
      <c r="AR4" s="88"/>
      <c r="AS4" s="113" t="s">
        <v>387</v>
      </c>
      <c r="AT4" s="114"/>
      <c r="AU4" s="114"/>
      <c r="AV4" s="114" t="s">
        <v>388</v>
      </c>
      <c r="AW4" s="114"/>
      <c r="AX4" s="114"/>
      <c r="AY4" s="114" t="s">
        <v>389</v>
      </c>
      <c r="AZ4" s="114"/>
      <c r="BA4" s="114"/>
      <c r="BB4" s="112" t="s">
        <v>390</v>
      </c>
      <c r="BC4" s="112"/>
      <c r="BD4" s="113"/>
      <c r="BE4" s="113" t="s">
        <v>391</v>
      </c>
      <c r="BF4" s="114"/>
      <c r="BG4" s="114"/>
      <c r="BH4" s="114" t="s">
        <v>392</v>
      </c>
      <c r="BI4" s="114"/>
      <c r="BJ4" s="114"/>
      <c r="BK4" s="114" t="s">
        <v>393</v>
      </c>
      <c r="BL4" s="114"/>
      <c r="BM4" s="114"/>
      <c r="BN4" s="88"/>
      <c r="BO4" s="113" t="s">
        <v>394</v>
      </c>
      <c r="BP4" s="114"/>
      <c r="BQ4" s="114"/>
      <c r="BR4" s="114" t="s">
        <v>395</v>
      </c>
      <c r="BS4" s="114"/>
      <c r="BT4" s="114"/>
      <c r="BU4" s="83" t="s">
        <v>396</v>
      </c>
      <c r="BV4" s="112"/>
      <c r="BW4" s="113"/>
      <c r="BX4" s="112" t="s">
        <v>397</v>
      </c>
      <c r="BY4" s="112"/>
      <c r="BZ4" s="113"/>
      <c r="CA4" s="113" t="s">
        <v>398</v>
      </c>
      <c r="CB4" s="114"/>
      <c r="CC4" s="114"/>
      <c r="CD4" s="114" t="s">
        <v>399</v>
      </c>
      <c r="CE4" s="114"/>
      <c r="CF4" s="114"/>
      <c r="CG4" s="114" t="s">
        <v>400</v>
      </c>
      <c r="CH4" s="114"/>
      <c r="CI4" s="114"/>
      <c r="CJ4" s="88"/>
      <c r="CK4" s="113" t="s">
        <v>402</v>
      </c>
      <c r="CL4" s="114"/>
      <c r="CM4" s="114"/>
      <c r="CN4" s="114" t="s">
        <v>403</v>
      </c>
      <c r="CO4" s="114"/>
      <c r="CP4" s="114"/>
      <c r="CQ4" s="114" t="s">
        <v>404</v>
      </c>
      <c r="CR4" s="114"/>
      <c r="CS4" s="114"/>
      <c r="CT4" s="112" t="s">
        <v>240</v>
      </c>
      <c r="CU4" s="112"/>
      <c r="CV4" s="113"/>
      <c r="CW4" s="113" t="s">
        <v>241</v>
      </c>
      <c r="CX4" s="114"/>
      <c r="CY4" s="114"/>
      <c r="CZ4" s="114" t="s">
        <v>242</v>
      </c>
      <c r="DA4" s="114"/>
      <c r="DB4" s="114"/>
      <c r="DC4" s="114" t="s">
        <v>226</v>
      </c>
      <c r="DD4" s="114"/>
      <c r="DE4" s="114"/>
      <c r="DF4" s="88"/>
      <c r="DG4" s="113" t="s">
        <v>227</v>
      </c>
      <c r="DH4" s="114"/>
      <c r="DI4" s="114"/>
      <c r="DJ4" s="114" t="s">
        <v>228</v>
      </c>
      <c r="DK4" s="114"/>
      <c r="DL4" s="114"/>
      <c r="DM4" s="114" t="s">
        <v>413</v>
      </c>
      <c r="DN4" s="114"/>
      <c r="DO4" s="114"/>
      <c r="DP4" s="112" t="s">
        <v>418</v>
      </c>
      <c r="DQ4" s="112"/>
      <c r="DR4" s="113"/>
      <c r="DS4" s="113" t="s">
        <v>419</v>
      </c>
      <c r="DT4" s="114"/>
      <c r="DU4" s="114"/>
      <c r="DV4" s="114" t="s">
        <v>420</v>
      </c>
      <c r="DW4" s="114"/>
      <c r="DX4" s="114"/>
      <c r="DY4" s="114" t="s">
        <v>421</v>
      </c>
      <c r="DZ4" s="114"/>
      <c r="EA4" s="114"/>
      <c r="EB4" s="119"/>
      <c r="EC4" s="113" t="s">
        <v>422</v>
      </c>
      <c r="ED4" s="114"/>
      <c r="EE4" s="114"/>
      <c r="EF4" s="113" t="s">
        <v>423</v>
      </c>
      <c r="EG4" s="114"/>
      <c r="EH4" s="114"/>
      <c r="EI4" s="114" t="s">
        <v>243</v>
      </c>
      <c r="EJ4" s="114"/>
      <c r="EK4" s="114"/>
      <c r="EL4" s="112" t="s">
        <v>430</v>
      </c>
      <c r="EM4" s="112"/>
      <c r="EN4" s="113"/>
      <c r="EO4" s="113" t="s">
        <v>431</v>
      </c>
      <c r="EP4" s="114"/>
      <c r="EQ4" s="114"/>
      <c r="ER4" s="114" t="s">
        <v>432</v>
      </c>
      <c r="ES4" s="114"/>
      <c r="ET4" s="114"/>
      <c r="EU4" s="114" t="s">
        <v>433</v>
      </c>
      <c r="EV4" s="114"/>
      <c r="EW4" s="11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44" customFormat="1" ht="13.5" customHeight="1" thickBot="1">
      <c r="A5" s="89"/>
      <c r="B5" s="86"/>
      <c r="C5" s="82"/>
      <c r="D5" s="39" t="s">
        <v>360</v>
      </c>
      <c r="E5" s="39" t="s">
        <v>230</v>
      </c>
      <c r="F5" s="39" t="s">
        <v>361</v>
      </c>
      <c r="G5" s="39" t="s">
        <v>360</v>
      </c>
      <c r="H5" s="39" t="s">
        <v>230</v>
      </c>
      <c r="I5" s="39" t="s">
        <v>361</v>
      </c>
      <c r="J5" s="40" t="s">
        <v>360</v>
      </c>
      <c r="K5" s="41" t="s">
        <v>230</v>
      </c>
      <c r="L5" s="41" t="s">
        <v>362</v>
      </c>
      <c r="M5" s="40" t="s">
        <v>360</v>
      </c>
      <c r="N5" s="39" t="s">
        <v>230</v>
      </c>
      <c r="O5" s="39" t="s">
        <v>361</v>
      </c>
      <c r="P5" s="39" t="s">
        <v>363</v>
      </c>
      <c r="Q5" s="39" t="s">
        <v>230</v>
      </c>
      <c r="R5" s="39" t="s">
        <v>361</v>
      </c>
      <c r="S5" s="39" t="s">
        <v>360</v>
      </c>
      <c r="T5" s="39" t="s">
        <v>230</v>
      </c>
      <c r="U5" s="39" t="s">
        <v>361</v>
      </c>
      <c r="V5" s="89"/>
      <c r="W5" s="40" t="s">
        <v>363</v>
      </c>
      <c r="X5" s="39" t="s">
        <v>230</v>
      </c>
      <c r="Y5" s="39" t="s">
        <v>361</v>
      </c>
      <c r="Z5" s="40" t="s">
        <v>363</v>
      </c>
      <c r="AA5" s="39" t="s">
        <v>230</v>
      </c>
      <c r="AB5" s="39" t="s">
        <v>361</v>
      </c>
      <c r="AC5" s="39" t="s">
        <v>363</v>
      </c>
      <c r="AD5" s="39" t="s">
        <v>230</v>
      </c>
      <c r="AE5" s="39" t="s">
        <v>361</v>
      </c>
      <c r="AF5" s="40" t="s">
        <v>363</v>
      </c>
      <c r="AG5" s="41" t="s">
        <v>230</v>
      </c>
      <c r="AH5" s="41" t="s">
        <v>361</v>
      </c>
      <c r="AI5" s="40" t="s">
        <v>363</v>
      </c>
      <c r="AJ5" s="39" t="s">
        <v>230</v>
      </c>
      <c r="AK5" s="39" t="s">
        <v>361</v>
      </c>
      <c r="AL5" s="40" t="s">
        <v>363</v>
      </c>
      <c r="AM5" s="39" t="s">
        <v>230</v>
      </c>
      <c r="AN5" s="39" t="s">
        <v>361</v>
      </c>
      <c r="AO5" s="39" t="s">
        <v>363</v>
      </c>
      <c r="AP5" s="39" t="s">
        <v>230</v>
      </c>
      <c r="AQ5" s="39" t="s">
        <v>361</v>
      </c>
      <c r="AR5" s="89"/>
      <c r="AS5" s="40" t="s">
        <v>363</v>
      </c>
      <c r="AT5" s="39" t="s">
        <v>230</v>
      </c>
      <c r="AU5" s="39" t="s">
        <v>361</v>
      </c>
      <c r="AV5" s="40" t="s">
        <v>363</v>
      </c>
      <c r="AW5" s="39" t="s">
        <v>230</v>
      </c>
      <c r="AX5" s="39" t="s">
        <v>361</v>
      </c>
      <c r="AY5" s="39" t="s">
        <v>363</v>
      </c>
      <c r="AZ5" s="39" t="s">
        <v>230</v>
      </c>
      <c r="BA5" s="39" t="s">
        <v>361</v>
      </c>
      <c r="BB5" s="40" t="s">
        <v>363</v>
      </c>
      <c r="BC5" s="41" t="s">
        <v>230</v>
      </c>
      <c r="BD5" s="41" t="s">
        <v>361</v>
      </c>
      <c r="BE5" s="40" t="s">
        <v>363</v>
      </c>
      <c r="BF5" s="39" t="s">
        <v>230</v>
      </c>
      <c r="BG5" s="39" t="s">
        <v>361</v>
      </c>
      <c r="BH5" s="40" t="s">
        <v>363</v>
      </c>
      <c r="BI5" s="39" t="s">
        <v>230</v>
      </c>
      <c r="BJ5" s="39" t="s">
        <v>361</v>
      </c>
      <c r="BK5" s="39" t="s">
        <v>363</v>
      </c>
      <c r="BL5" s="39" t="s">
        <v>230</v>
      </c>
      <c r="BM5" s="39" t="s">
        <v>361</v>
      </c>
      <c r="BN5" s="89"/>
      <c r="BO5" s="40" t="s">
        <v>363</v>
      </c>
      <c r="BP5" s="39" t="s">
        <v>230</v>
      </c>
      <c r="BQ5" s="39" t="s">
        <v>361</v>
      </c>
      <c r="BR5" s="40" t="s">
        <v>363</v>
      </c>
      <c r="BS5" s="39" t="s">
        <v>230</v>
      </c>
      <c r="BT5" s="39" t="s">
        <v>361</v>
      </c>
      <c r="BU5" s="39" t="s">
        <v>363</v>
      </c>
      <c r="BV5" s="39" t="s">
        <v>230</v>
      </c>
      <c r="BW5" s="39" t="s">
        <v>361</v>
      </c>
      <c r="BX5" s="40" t="s">
        <v>363</v>
      </c>
      <c r="BY5" s="41" t="s">
        <v>230</v>
      </c>
      <c r="BZ5" s="41" t="s">
        <v>361</v>
      </c>
      <c r="CA5" s="40" t="s">
        <v>363</v>
      </c>
      <c r="CB5" s="39" t="s">
        <v>230</v>
      </c>
      <c r="CC5" s="39" t="s">
        <v>361</v>
      </c>
      <c r="CD5" s="40" t="s">
        <v>363</v>
      </c>
      <c r="CE5" s="39" t="s">
        <v>230</v>
      </c>
      <c r="CF5" s="39" t="s">
        <v>361</v>
      </c>
      <c r="CG5" s="39" t="s">
        <v>363</v>
      </c>
      <c r="CH5" s="39" t="s">
        <v>230</v>
      </c>
      <c r="CI5" s="39" t="s">
        <v>361</v>
      </c>
      <c r="CJ5" s="89"/>
      <c r="CK5" s="40" t="s">
        <v>405</v>
      </c>
      <c r="CL5" s="39" t="s">
        <v>230</v>
      </c>
      <c r="CM5" s="39" t="s">
        <v>406</v>
      </c>
      <c r="CN5" s="40" t="s">
        <v>405</v>
      </c>
      <c r="CO5" s="39" t="s">
        <v>230</v>
      </c>
      <c r="CP5" s="39" t="s">
        <v>406</v>
      </c>
      <c r="CQ5" s="40" t="s">
        <v>405</v>
      </c>
      <c r="CR5" s="39" t="s">
        <v>230</v>
      </c>
      <c r="CS5" s="39" t="s">
        <v>406</v>
      </c>
      <c r="CT5" s="40" t="s">
        <v>405</v>
      </c>
      <c r="CU5" s="41" t="s">
        <v>230</v>
      </c>
      <c r="CV5" s="41" t="s">
        <v>406</v>
      </c>
      <c r="CW5" s="40" t="s">
        <v>405</v>
      </c>
      <c r="CX5" s="39" t="s">
        <v>230</v>
      </c>
      <c r="CY5" s="39" t="s">
        <v>406</v>
      </c>
      <c r="CZ5" s="40" t="s">
        <v>405</v>
      </c>
      <c r="DA5" s="39" t="s">
        <v>230</v>
      </c>
      <c r="DB5" s="39" t="s">
        <v>406</v>
      </c>
      <c r="DC5" s="39" t="s">
        <v>231</v>
      </c>
      <c r="DD5" s="39" t="s">
        <v>230</v>
      </c>
      <c r="DE5" s="39" t="s">
        <v>232</v>
      </c>
      <c r="DF5" s="89"/>
      <c r="DG5" s="40" t="s">
        <v>405</v>
      </c>
      <c r="DH5" s="39" t="s">
        <v>230</v>
      </c>
      <c r="DI5" s="39" t="s">
        <v>406</v>
      </c>
      <c r="DJ5" s="39" t="s">
        <v>405</v>
      </c>
      <c r="DK5" s="39" t="s">
        <v>230</v>
      </c>
      <c r="DL5" s="39" t="s">
        <v>406</v>
      </c>
      <c r="DM5" s="40" t="s">
        <v>405</v>
      </c>
      <c r="DN5" s="39" t="s">
        <v>230</v>
      </c>
      <c r="DO5" s="39" t="s">
        <v>406</v>
      </c>
      <c r="DP5" s="40" t="s">
        <v>405</v>
      </c>
      <c r="DQ5" s="41" t="s">
        <v>230</v>
      </c>
      <c r="DR5" s="41" t="s">
        <v>406</v>
      </c>
      <c r="DS5" s="40" t="s">
        <v>405</v>
      </c>
      <c r="DT5" s="39" t="s">
        <v>230</v>
      </c>
      <c r="DU5" s="39" t="s">
        <v>406</v>
      </c>
      <c r="DV5" s="40" t="s">
        <v>405</v>
      </c>
      <c r="DW5" s="39" t="s">
        <v>230</v>
      </c>
      <c r="DX5" s="39" t="s">
        <v>406</v>
      </c>
      <c r="DY5" s="39" t="s">
        <v>405</v>
      </c>
      <c r="DZ5" s="39" t="s">
        <v>230</v>
      </c>
      <c r="EA5" s="39" t="s">
        <v>406</v>
      </c>
      <c r="EB5" s="120"/>
      <c r="EC5" s="40" t="s">
        <v>363</v>
      </c>
      <c r="ED5" s="39" t="s">
        <v>230</v>
      </c>
      <c r="EE5" s="39" t="s">
        <v>361</v>
      </c>
      <c r="EF5" s="40" t="s">
        <v>363</v>
      </c>
      <c r="EG5" s="39" t="s">
        <v>230</v>
      </c>
      <c r="EH5" s="39" t="s">
        <v>361</v>
      </c>
      <c r="EI5" s="39" t="s">
        <v>363</v>
      </c>
      <c r="EJ5" s="39" t="s">
        <v>230</v>
      </c>
      <c r="EK5" s="39" t="s">
        <v>361</v>
      </c>
      <c r="EL5" s="40" t="s">
        <v>428</v>
      </c>
      <c r="EM5" s="42" t="s">
        <v>230</v>
      </c>
      <c r="EN5" s="41" t="s">
        <v>429</v>
      </c>
      <c r="EO5" s="40" t="s">
        <v>428</v>
      </c>
      <c r="EP5" s="39" t="s">
        <v>230</v>
      </c>
      <c r="EQ5" s="39" t="s">
        <v>429</v>
      </c>
      <c r="ER5" s="40" t="s">
        <v>428</v>
      </c>
      <c r="ES5" s="39" t="s">
        <v>230</v>
      </c>
      <c r="ET5" s="39" t="s">
        <v>429</v>
      </c>
      <c r="EU5" s="40" t="s">
        <v>428</v>
      </c>
      <c r="EV5" s="43" t="s">
        <v>230</v>
      </c>
      <c r="EW5" s="43" t="s">
        <v>429</v>
      </c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53" ht="18" customHeight="1">
      <c r="A6" s="48" t="s">
        <v>366</v>
      </c>
      <c r="B6" s="17">
        <f>SUM(B7,B8,B9,B34:B47)</f>
        <v>34475</v>
      </c>
      <c r="C6" s="17">
        <f>SUM(C7,C8,C9,C34:C47)</f>
        <v>69182</v>
      </c>
      <c r="D6" s="17">
        <f>SUM(D7,D8,D9,D34:D47)</f>
        <v>17081</v>
      </c>
      <c r="E6" s="18">
        <f aca="true" t="shared" si="0" ref="E6:E47">IF(D6&gt;$B6,999,IF($B6=0,0,D6/$B6*100))</f>
        <v>49.546047860768674</v>
      </c>
      <c r="F6" s="17">
        <f>SUM(F7,F8,F9,F34:F47)</f>
        <v>33031</v>
      </c>
      <c r="G6" s="17">
        <f>SUM(G7,G8,G9,G34:G47)</f>
        <v>1530</v>
      </c>
      <c r="H6" s="18">
        <f aca="true" t="shared" si="1" ref="H6:H47">IF(G6&gt;$B6,999,IF($B6=0,0,G6/$B6*100))</f>
        <v>4.437998549673677</v>
      </c>
      <c r="I6" s="17">
        <f>SUM(I7,I8,I9,I34:I47)</f>
        <v>2820</v>
      </c>
      <c r="J6" s="17">
        <f>SUM(J7,J8,J9,J34:J47)</f>
        <v>485</v>
      </c>
      <c r="K6" s="18">
        <f aca="true" t="shared" si="2" ref="K6:K47">IF(J6&gt;$B6,999,IF($B6=0,0,J6/$B6*100))</f>
        <v>1.406816533720087</v>
      </c>
      <c r="L6" s="17">
        <f>SUM(L7,L8,L9,L34:L47)</f>
        <v>1056</v>
      </c>
      <c r="M6" s="17">
        <f>SUM(M7,M8,M9,M34:M47)</f>
        <v>112</v>
      </c>
      <c r="N6" s="18">
        <f aca="true" t="shared" si="3" ref="N6:N47">IF(M6&gt;$B6,999,IF($B6=0,0,M6/$B6*100))</f>
        <v>0.3248730964467005</v>
      </c>
      <c r="O6" s="17">
        <f>SUM(O7,O8,O9,O34:O47)</f>
        <v>235</v>
      </c>
      <c r="P6" s="17">
        <f>SUM(P7,P8,P9,P34:P47)</f>
        <v>119</v>
      </c>
      <c r="Q6" s="18">
        <f aca="true" t="shared" si="4" ref="Q6:Q47">IF(P6&gt;$B6,999,IF($B6=0,0,P6/$B6*100))</f>
        <v>0.34517766497461927</v>
      </c>
      <c r="R6" s="17">
        <f>SUM(R7,R8,R9,R34:R47)</f>
        <v>180</v>
      </c>
      <c r="S6" s="17">
        <f>SUM(S7,S8,S9,S34:S47)</f>
        <v>2334</v>
      </c>
      <c r="T6" s="18">
        <f aca="true" t="shared" si="5" ref="T6:T47">IF(S6&gt;$B6,999,IF($B6=0,0,S6/$B6*100))</f>
        <v>6.770123277737492</v>
      </c>
      <c r="U6" s="17">
        <f>SUM(U7,U8,U9,U34:U47)</f>
        <v>2911</v>
      </c>
      <c r="V6" s="48" t="s">
        <v>325</v>
      </c>
      <c r="W6" s="17">
        <f>SUM(W7,W8,W9,W34:W47)</f>
        <v>199</v>
      </c>
      <c r="X6" s="18">
        <f aca="true" t="shared" si="6" ref="X6:X47">IF(W6&gt;$B6,999,IF($B6=0,0,W6/$B6*100))</f>
        <v>0.5772298767222626</v>
      </c>
      <c r="Y6" s="17">
        <f>SUM(Y7,Y8,Y9,Y34:Y47)</f>
        <v>264</v>
      </c>
      <c r="Z6" s="17">
        <f>SUM(Z7,Z8,Z9,Z34:Z47)</f>
        <v>368</v>
      </c>
      <c r="AA6" s="18">
        <f aca="true" t="shared" si="7" ref="AA6:AA47">IF(Z6&gt;$B6,999,IF($B6=0,0,Z6/$B6*100))</f>
        <v>1.0674401740391588</v>
      </c>
      <c r="AB6" s="17">
        <f>SUM(AB7,AB8,AB9,AB34:AB47)</f>
        <v>475</v>
      </c>
      <c r="AC6" s="17">
        <f>SUM(AC7,AC8,AC9,AC34:AC47)</f>
        <v>277</v>
      </c>
      <c r="AD6" s="18">
        <f aca="true" t="shared" si="8" ref="AD6:AD47">IF(AC6&gt;$B6,999,IF($B6=0,0,AC6/$B6*100))</f>
        <v>0.8034807831762146</v>
      </c>
      <c r="AE6" s="17">
        <f>SUM(AE7,AE8,AE9,AE34:AE47)</f>
        <v>447</v>
      </c>
      <c r="AF6" s="17">
        <f>SUM(AF7,AF8,AF9,AF34:AF47)</f>
        <v>285</v>
      </c>
      <c r="AG6" s="18">
        <f aca="true" t="shared" si="9" ref="AG6:AG47">IF(AF6&gt;$B6,999,IF($B6=0,0,AF6/$B6*100))</f>
        <v>0.826686004350979</v>
      </c>
      <c r="AH6" s="17">
        <f>SUM(AH7,AH8,AH9,AH34:AH47)</f>
        <v>356</v>
      </c>
      <c r="AI6" s="17">
        <f>SUM(AI7,AI8,AI9,AI34:AI47)</f>
        <v>5515</v>
      </c>
      <c r="AJ6" s="18">
        <f aca="true" t="shared" si="10" ref="AJ6:AJ47">IF(AI6&gt;$B6,999,IF($B6=0,0,AI6/$B6*100))</f>
        <v>15.997099347353155</v>
      </c>
      <c r="AK6" s="17">
        <f>SUM(AK7,AK8,AK9,AK34:AK47)</f>
        <v>6484</v>
      </c>
      <c r="AL6" s="17">
        <f>SUM(AL7,AL8,AL9,AL34:AL47)</f>
        <v>1085</v>
      </c>
      <c r="AM6" s="18">
        <f aca="true" t="shared" si="11" ref="AM6:AM47">IF(AL6&gt;$B6,999,IF($B6=0,0,AL6/$B6*100))</f>
        <v>3.1472081218274113</v>
      </c>
      <c r="AN6" s="17">
        <f>SUM(AN7,AN8,AN9,AN34:AN47)</f>
        <v>1295</v>
      </c>
      <c r="AO6" s="17">
        <f>SUM(AO7,AO8,AO9,AO34:AO47)</f>
        <v>204</v>
      </c>
      <c r="AP6" s="18">
        <f aca="true" t="shared" si="12" ref="AP6:AP47">IF(AO6&gt;$B6,999,IF($B6=0,0,AO6/$B6*100))</f>
        <v>0.5917331399564902</v>
      </c>
      <c r="AQ6" s="17">
        <f>SUM(AQ7,AQ8,AQ9,AQ34:AQ47)</f>
        <v>228</v>
      </c>
      <c r="AR6" s="48" t="s">
        <v>325</v>
      </c>
      <c r="AS6" s="17">
        <f>SUM(AS7,AS8,AS9,AS34:AS47)</f>
        <v>485</v>
      </c>
      <c r="AT6" s="18">
        <f aca="true" t="shared" si="13" ref="AT6:AT47">IF(AS6&gt;$B6,999,IF($B6=0,0,AS6/$B6*100))</f>
        <v>1.406816533720087</v>
      </c>
      <c r="AU6" s="17">
        <f>SUM(AU7,AU8,AU9,AU34:AU47)</f>
        <v>542</v>
      </c>
      <c r="AV6" s="17">
        <f>SUM(AV7,AV8,AV9,AV34:AV47)</f>
        <v>5700</v>
      </c>
      <c r="AW6" s="18">
        <f aca="true" t="shared" si="14" ref="AW6:AW47">IF(AV6&gt;$B6,999,IF($B6=0,0,AV6/$B6*100))</f>
        <v>16.533720087019578</v>
      </c>
      <c r="AX6" s="17">
        <f>SUM(AX7,AX8,AX9,AX34:AX47)</f>
        <v>8708</v>
      </c>
      <c r="AY6" s="17">
        <f>SUM(AY7,AY8,AY9,AY34:AY47)</f>
        <v>3061</v>
      </c>
      <c r="AZ6" s="18">
        <f aca="true" t="shared" si="15" ref="AZ6:AZ47">IF(AY6&gt;$B6,999,IF($B6=0,0,AY6/$B6*100))</f>
        <v>8.878897751994199</v>
      </c>
      <c r="BA6" s="17">
        <f>SUM(BA7,BA8,BA9,BA34:BA47)</f>
        <v>3633</v>
      </c>
      <c r="BB6" s="17">
        <f>SUM(BB7,BB8,BB9,BB34:BB47)</f>
        <v>80</v>
      </c>
      <c r="BC6" s="18">
        <f aca="true" t="shared" si="16" ref="BC6:BC47">IF(BB6&gt;$B6,999,IF($B6=0,0,BB6/$B6*100))</f>
        <v>0.2320522117476432</v>
      </c>
      <c r="BD6" s="17">
        <f>SUM(BD7,BD8,BD9,BD34:BD47)</f>
        <v>91</v>
      </c>
      <c r="BE6" s="17">
        <f>SUM(BE7,BE8,BE9,BE34:BE47)</f>
        <v>0</v>
      </c>
      <c r="BF6" s="18">
        <f aca="true" t="shared" si="17" ref="BF6:BF47">IF(BE6&gt;$B6,999,IF($B6=0,0,BE6/$B6*100))</f>
        <v>0</v>
      </c>
      <c r="BG6" s="17">
        <f>SUM(BG7,BG8,BG9,BG34:BG47)</f>
        <v>0</v>
      </c>
      <c r="BH6" s="17">
        <f>SUM(BH7,BH8,BH9,BH34:BH47)</f>
        <v>131</v>
      </c>
      <c r="BI6" s="18">
        <f aca="true" t="shared" si="18" ref="BI6:BI47">IF(BH6&gt;$B6,999,IF($B6=0,0,BH6/$B6*100))</f>
        <v>0.3799854967367658</v>
      </c>
      <c r="BJ6" s="17">
        <f>SUM(BJ7,BJ8,BJ9,BJ34:BJ47)</f>
        <v>132</v>
      </c>
      <c r="BK6" s="17">
        <f>SUM(BK7,BK8,BK9,BK34:BK47)</f>
        <v>23</v>
      </c>
      <c r="BL6" s="18">
        <f aca="true" t="shared" si="19" ref="BL6:BL47">IF(BK6&gt;$B6,999,IF($B6=0,0,BK6/$B6*100))</f>
        <v>0.06671501087744743</v>
      </c>
      <c r="BM6" s="17">
        <f>SUM(BM7,BM8,BM9,BM34:BM47)</f>
        <v>24</v>
      </c>
      <c r="BN6" s="48" t="s">
        <v>325</v>
      </c>
      <c r="BO6" s="17">
        <f>SUM(BO7,BO8,BO9,BO34:BO47)</f>
        <v>0</v>
      </c>
      <c r="BP6" s="18">
        <f aca="true" t="shared" si="20" ref="BP6:BP47">IF(BO6&gt;$B6,999,IF($B6=0,0,BO6/$B6*100))</f>
        <v>0</v>
      </c>
      <c r="BQ6" s="17">
        <f>SUM(BQ7,BQ8,BQ9,BQ34:BQ47)</f>
        <v>0</v>
      </c>
      <c r="BR6" s="17">
        <f>SUM(BR7,BR8,BR9,BR34:BR47)</f>
        <v>23</v>
      </c>
      <c r="BS6" s="18">
        <f aca="true" t="shared" si="21" ref="BS6:BS47">IF(BR6&gt;$B6,999,IF($B6=0,0,BR6/$B6*100))</f>
        <v>0.06671501087744743</v>
      </c>
      <c r="BT6" s="17">
        <f>SUM(BT7,BT8,BT9,BT34:BT47)</f>
        <v>24</v>
      </c>
      <c r="BU6" s="17">
        <f>SUM(BU7,BU8,BU9,BU34:BU47)</f>
        <v>264</v>
      </c>
      <c r="BV6" s="18">
        <f aca="true" t="shared" si="22" ref="BV6:BV47">IF(BU6&gt;$B6,999,IF($B6=0,0,BU6/$B6*100))</f>
        <v>0.7657722987672226</v>
      </c>
      <c r="BW6" s="17">
        <f>SUM(BW7,BW8,BW9,BW34:BW47)</f>
        <v>311</v>
      </c>
      <c r="BX6" s="17">
        <f>SUM(BX7,BX8,BX9,BX34:BX47)</f>
        <v>266</v>
      </c>
      <c r="BY6" s="18">
        <f aca="true" t="shared" si="23" ref="BY6:BY47">IF(BX6&gt;$B6,999,IF($B6=0,0,BX6/$B6*100))</f>
        <v>0.7715736040609137</v>
      </c>
      <c r="BZ6" s="17">
        <f>SUM(BZ7,BZ8,BZ9,BZ34:BZ47)</f>
        <v>311</v>
      </c>
      <c r="CA6" s="17">
        <f>SUM(CA7,CA8,CA9,CA34:CA47)</f>
        <v>25</v>
      </c>
      <c r="CB6" s="18">
        <f aca="true" t="shared" si="24" ref="CB6:CB47">IF(CA6&gt;$B6,999,IF($B6=0,0,CA6/$B6*100))</f>
        <v>0.0725163161711385</v>
      </c>
      <c r="CC6" s="17">
        <f>SUM(CC7,CC8,CC9,CC34:CC47)</f>
        <v>32</v>
      </c>
      <c r="CD6" s="17">
        <f>SUM(CD7,CD8,CD9,CD34:CD47)</f>
        <v>0</v>
      </c>
      <c r="CE6" s="18">
        <f aca="true" t="shared" si="25" ref="CE6:CE47">IF(CD6&gt;$B6,999,IF($B6=0,0,CD6/$B6*100))</f>
        <v>0</v>
      </c>
      <c r="CF6" s="17">
        <f>SUM(CF7,CF8,CF9,CF34:CF47)</f>
        <v>0</v>
      </c>
      <c r="CG6" s="17">
        <f>SUM(CG7,CG8,CG9,CG34:CG47)</f>
        <v>0</v>
      </c>
      <c r="CH6" s="18">
        <f aca="true" t="shared" si="26" ref="CH6:CH47">IF(CG6&gt;$B6,999,IF($B6=0,0,CG6/$B6*100))</f>
        <v>0</v>
      </c>
      <c r="CI6" s="17">
        <f>SUM(CI7,CI8,CI9,CI34:CI47)</f>
        <v>0</v>
      </c>
      <c r="CJ6" s="48" t="s">
        <v>325</v>
      </c>
      <c r="CK6" s="17">
        <f>SUM(CK7,CK8,CK9,CK34:CK47)</f>
        <v>12</v>
      </c>
      <c r="CL6" s="18">
        <f aca="true" t="shared" si="27" ref="CL6:CL47">IF(CK6&gt;$B6,999,IF($B6=0,0,CK6/$B6*100))</f>
        <v>0.03480783176214648</v>
      </c>
      <c r="CM6" s="17">
        <f>SUM(CM7,CM8,CM9,CM34:CM47)</f>
        <v>12</v>
      </c>
      <c r="CN6" s="17">
        <f>SUM(CN7,CN8,CN9,CN34:CN47)</f>
        <v>500</v>
      </c>
      <c r="CO6" s="18">
        <f aca="true" t="shared" si="28" ref="CO6:CO47">IF(CN6&gt;$B6,999,IF($B6=0,0,CN6/$B6*100))</f>
        <v>1.4503263234227701</v>
      </c>
      <c r="CP6" s="17">
        <f>SUM(CP7,CP8,CP9,CP34:CP47)</f>
        <v>685</v>
      </c>
      <c r="CQ6" s="17">
        <f>SUM(CQ7,CQ8,CQ9,CQ34:CQ47)</f>
        <v>1355</v>
      </c>
      <c r="CR6" s="18">
        <f aca="true" t="shared" si="29" ref="CR6:CR47">IF(CQ6&gt;$B6,999,IF($B6=0,0,CQ6/$B6*100))</f>
        <v>3.930384336475707</v>
      </c>
      <c r="CS6" s="17">
        <f>SUM(CS7,CS8,CS9,CS34:CS47)</f>
        <v>1775</v>
      </c>
      <c r="CT6" s="17">
        <f>SUM(CT7,CT8,CT9,CT34:CT47)</f>
        <v>272</v>
      </c>
      <c r="CU6" s="18">
        <f aca="true" t="shared" si="30" ref="CU6:CU47">IF(CT6&gt;$B6,999,IF($B6=0,0,CT6/$B6*100))</f>
        <v>0.788977519941987</v>
      </c>
      <c r="CV6" s="17">
        <f>SUM(CV7,CV8,CV9,CV34:CV47)</f>
        <v>395</v>
      </c>
      <c r="CW6" s="17">
        <f>SUM(CW7,CW8,CW9,CW34:CW47)</f>
        <v>446</v>
      </c>
      <c r="CX6" s="18">
        <f aca="true" t="shared" si="31" ref="CX6:CX47">IF(CW6&gt;$B6,999,IF($B6=0,0,CW6/$B6*100))</f>
        <v>1.293691080493111</v>
      </c>
      <c r="CY6" s="17">
        <f>SUM(CY7,CY8,CY9,CY34:CY47)</f>
        <v>693</v>
      </c>
      <c r="CZ6" s="17">
        <f>SUM(CZ7,CZ8,CZ9,CZ34:CZ47)</f>
        <v>210</v>
      </c>
      <c r="DA6" s="18">
        <f aca="true" t="shared" si="32" ref="DA6:DA47">IF(CZ6&gt;$B6,999,IF($B6=0,0,CZ6/$B6*100))</f>
        <v>0.6091370558375634</v>
      </c>
      <c r="DB6" s="17">
        <f>SUM(DB7,DB8,DB9,DB34:DB47)</f>
        <v>210</v>
      </c>
      <c r="DC6" s="17">
        <f>SUM(DC7,DC8,DC9,DC34:DC47)</f>
        <v>26</v>
      </c>
      <c r="DD6" s="18">
        <f aca="true" t="shared" si="33" ref="DD6:DD47">IF(DC6&gt;$B6,999,IF($B6=0,0,DC6/$B6*100))</f>
        <v>0.07541696881798404</v>
      </c>
      <c r="DE6" s="17">
        <f>SUM(DE7,DE8,DE9,DE34:DE47)</f>
        <v>27</v>
      </c>
      <c r="DF6" s="48" t="s">
        <v>325</v>
      </c>
      <c r="DG6" s="17">
        <f>SUM(DG7,DG8,DG9,DG34:DG47)</f>
        <v>900</v>
      </c>
      <c r="DH6" s="18">
        <f aca="true" t="shared" si="34" ref="DH6:DH47">IF(DG6&gt;$B6,999,IF($B6=0,0,DG6/$B6*100))</f>
        <v>2.610587382160986</v>
      </c>
      <c r="DI6" s="17">
        <f>SUM(DI7,DI8,DI9,DI34:DI47)</f>
        <v>1724</v>
      </c>
      <c r="DJ6" s="17">
        <f>SUM(DJ7,DJ8,DJ9,DJ34:DJ47)</f>
        <v>5314</v>
      </c>
      <c r="DK6" s="18">
        <f aca="true" t="shared" si="35" ref="DK6:DK47">IF(DJ6&gt;$B6,999,IF($B6=0,0,DJ6/$B6*100))</f>
        <v>15.4140681653372</v>
      </c>
      <c r="DL6" s="17">
        <f>SUM(DL7,DL8,DL9,DL34:DL47)</f>
        <v>5980</v>
      </c>
      <c r="DM6" s="17">
        <f>SUM(DM7,DM8,DM9,DM34:DM47)</f>
        <v>6695</v>
      </c>
      <c r="DN6" s="18">
        <f aca="true" t="shared" si="36" ref="DN6:DN47">IF(DM6&gt;$B6,999,IF($B6=0,0,DM6/$B6*100))</f>
        <v>19.419869470630893</v>
      </c>
      <c r="DO6" s="17">
        <f>SUM(DO7,DO8,DO9,DO34:DO47)</f>
        <v>7874</v>
      </c>
      <c r="DP6" s="17">
        <f>SUM(DP7,DP8,DP9,DP34:DP47)</f>
        <v>120</v>
      </c>
      <c r="DQ6" s="18">
        <f aca="true" t="shared" si="37" ref="DQ6:DQ47">IF(DP6&gt;$B6,999,IF($B6=0,0,DP6/$B6*100))</f>
        <v>0.3480783176214648</v>
      </c>
      <c r="DR6" s="17">
        <f>SUM(DR7,DR8,DR9,DR34:DR47)</f>
        <v>179</v>
      </c>
      <c r="DS6" s="17">
        <f>SUM(DS7,DS8,DS9,DS34:DS47)</f>
        <v>1161</v>
      </c>
      <c r="DT6" s="18">
        <f aca="true" t="shared" si="38" ref="DT6:DT47">IF(DS6&gt;$B6,999,IF($B6=0,0,DS6/$B6*100))</f>
        <v>3.3676577229876723</v>
      </c>
      <c r="DU6" s="17">
        <f>SUM(DU7,DU8,DU9,DU34:DU47)</f>
        <v>1161</v>
      </c>
      <c r="DV6" s="17">
        <f>SUM(DV7,DV8,DV9,DV34:DV47)</f>
        <v>1956</v>
      </c>
      <c r="DW6" s="18">
        <f aca="true" t="shared" si="39" ref="DW6:DW47">IF(DV6&gt;$B6,999,IF($B6=0,0,DV6/$B6*100))</f>
        <v>5.673676577229877</v>
      </c>
      <c r="DX6" s="17">
        <f>SUM(DX7,DX8,DX9,DX34:DX47)</f>
        <v>1960</v>
      </c>
      <c r="DY6" s="17">
        <f>SUM(DY7,DY8,DY9,DY34:DY47)</f>
        <v>3</v>
      </c>
      <c r="DZ6" s="18">
        <f aca="true" t="shared" si="40" ref="DZ6:DZ47">IF(DY6&gt;$B6,999,IF($B6=0,0,DY6/$B6*100))</f>
        <v>0.00870195794053662</v>
      </c>
      <c r="EA6" s="17">
        <f>SUM(EA7,EA8,EA9,EA34:EA47)</f>
        <v>3</v>
      </c>
      <c r="EB6" s="48" t="s">
        <v>325</v>
      </c>
      <c r="EC6" s="17">
        <f>SUM(EC7,EC8,EC9,EC34:EC47)</f>
        <v>0</v>
      </c>
      <c r="ED6" s="18">
        <f aca="true" t="shared" si="41" ref="ED6:ED47">IF(EC6&gt;$B6,999,IF($B6=0,0,EC6/$B6*100))</f>
        <v>0</v>
      </c>
      <c r="EE6" s="17">
        <f>SUM(EE7,EE8,EE9,EE34:EE47)</f>
        <v>0</v>
      </c>
      <c r="EF6" s="17">
        <f>SUM(EF7,EF8,EF9,EF34:EF47)</f>
        <v>0</v>
      </c>
      <c r="EG6" s="18">
        <f aca="true" t="shared" si="42" ref="EG6:EG47">IF(EF6&gt;$B6,999,IF($B6=0,0,EF6/$B6*100))</f>
        <v>0</v>
      </c>
      <c r="EH6" s="17">
        <f>SUM(EH7,EH8,EH9,EH34:EH47)</f>
        <v>0</v>
      </c>
      <c r="EI6" s="17">
        <f>SUM(EI7,EI8,EI9,EI34:EI47)</f>
        <v>0</v>
      </c>
      <c r="EJ6" s="18">
        <f aca="true" t="shared" si="43" ref="EJ6:EJ47">IF(EI6&gt;$B6,999,IF($B6=0,0,EI6/$B6*100))</f>
        <v>0</v>
      </c>
      <c r="EK6" s="17">
        <f>SUM(EK7,EK8,EK9,EK34:EK47)</f>
        <v>0</v>
      </c>
      <c r="EL6" s="17">
        <f>SUM(EL7,EL8,EL9,EL34:EL47)</f>
        <v>7620</v>
      </c>
      <c r="EM6" s="18">
        <f aca="true" t="shared" si="44" ref="EM6:EM47">IF(EL6&gt;$B6,999,IF($B6=0,0,EL6/$B6*100))</f>
        <v>22.10297316896302</v>
      </c>
      <c r="EN6" s="17">
        <f>SUM(EN7,EN8,EN9,EN34:EN47)</f>
        <v>8449</v>
      </c>
      <c r="EO6" s="17">
        <f>SUM(EO7,EO8,EO9,EO34:EO47)</f>
        <v>2</v>
      </c>
      <c r="EP6" s="18">
        <f aca="true" t="shared" si="45" ref="EP6:EP47">IF(EO6&gt;$B6,999,IF($B6=0,0,EO6/$B6*100))</f>
        <v>0.005801305293691081</v>
      </c>
      <c r="EQ6" s="17">
        <f>SUM(EQ7,EQ8,EQ9,EQ34:EQ47)</f>
        <v>2</v>
      </c>
      <c r="ER6" s="17">
        <f>SUM(ER7,ER8,ER9,ER34:ER47)</f>
        <v>7093</v>
      </c>
      <c r="ES6" s="18">
        <f aca="true" t="shared" si="46" ref="ES6:ES47">IF(ER6&gt;$B6,999,IF($B6=0,0,ER6/$B6*100))</f>
        <v>20.574329224075417</v>
      </c>
      <c r="ET6" s="17">
        <f>SUM(ET7,ET8,ET9,ET34:ET47)</f>
        <v>7338</v>
      </c>
      <c r="EU6" s="17">
        <f>SUM(EU7,EU8,EU9,EU34:EU47)</f>
        <v>86</v>
      </c>
      <c r="EV6" s="18">
        <f aca="true" t="shared" si="47" ref="EV6:EV47">IF(EU6&gt;$B6,999,IF($B6=0,0,EU6/$B6*100))</f>
        <v>0.24945612762871647</v>
      </c>
      <c r="EW6" s="17">
        <f>SUM(EW7,EW8,EW9,EW34:EW47)</f>
        <v>156</v>
      </c>
    </row>
    <row r="7" spans="1:153" ht="14.25" customHeight="1">
      <c r="A7" s="48" t="s">
        <v>367</v>
      </c>
      <c r="B7" s="17">
        <v>10</v>
      </c>
      <c r="C7" s="17">
        <f>SUM(F7,CV7,CY7,DB7,DE7,DI7,DL7,DO7,DR7,DU7,DX7,EA7,EE7,EH7,EK7,EN7,EQ7,ET7,EW7)</f>
        <v>26</v>
      </c>
      <c r="D7" s="17">
        <v>8</v>
      </c>
      <c r="E7" s="18">
        <f t="shared" si="0"/>
        <v>80</v>
      </c>
      <c r="F7" s="17">
        <v>10</v>
      </c>
      <c r="G7" s="17">
        <v>1</v>
      </c>
      <c r="H7" s="18">
        <f t="shared" si="1"/>
        <v>10</v>
      </c>
      <c r="I7" s="17">
        <v>1</v>
      </c>
      <c r="J7" s="17">
        <v>0</v>
      </c>
      <c r="K7" s="18">
        <f t="shared" si="2"/>
        <v>0</v>
      </c>
      <c r="L7" s="17">
        <v>0</v>
      </c>
      <c r="M7" s="17">
        <v>0</v>
      </c>
      <c r="N7" s="18">
        <f t="shared" si="3"/>
        <v>0</v>
      </c>
      <c r="O7" s="17">
        <v>0</v>
      </c>
      <c r="P7" s="17">
        <v>0</v>
      </c>
      <c r="Q7" s="18">
        <f t="shared" si="4"/>
        <v>0</v>
      </c>
      <c r="R7" s="17">
        <v>0</v>
      </c>
      <c r="S7" s="17">
        <v>2</v>
      </c>
      <c r="T7" s="18">
        <f t="shared" si="5"/>
        <v>20</v>
      </c>
      <c r="U7" s="17">
        <v>2</v>
      </c>
      <c r="V7" s="48" t="str">
        <f>A7</f>
        <v>農、林、漁、牧業</v>
      </c>
      <c r="W7" s="17">
        <v>2</v>
      </c>
      <c r="X7" s="18">
        <f t="shared" si="6"/>
        <v>20</v>
      </c>
      <c r="Y7" s="17">
        <v>2</v>
      </c>
      <c r="Z7" s="17">
        <v>0</v>
      </c>
      <c r="AA7" s="18">
        <f t="shared" si="7"/>
        <v>0</v>
      </c>
      <c r="AB7" s="17">
        <v>0</v>
      </c>
      <c r="AC7" s="17">
        <v>0</v>
      </c>
      <c r="AD7" s="18">
        <f t="shared" si="8"/>
        <v>0</v>
      </c>
      <c r="AE7" s="17">
        <v>0</v>
      </c>
      <c r="AF7" s="17">
        <v>0</v>
      </c>
      <c r="AG7" s="18">
        <f t="shared" si="9"/>
        <v>0</v>
      </c>
      <c r="AH7" s="17">
        <v>0</v>
      </c>
      <c r="AI7" s="17">
        <v>0</v>
      </c>
      <c r="AJ7" s="18">
        <f t="shared" si="10"/>
        <v>0</v>
      </c>
      <c r="AK7" s="17">
        <v>0</v>
      </c>
      <c r="AL7" s="17">
        <v>0</v>
      </c>
      <c r="AM7" s="18">
        <f t="shared" si="11"/>
        <v>0</v>
      </c>
      <c r="AN7" s="17">
        <v>0</v>
      </c>
      <c r="AO7" s="17">
        <v>0</v>
      </c>
      <c r="AP7" s="18">
        <f t="shared" si="12"/>
        <v>0</v>
      </c>
      <c r="AQ7" s="17">
        <v>0</v>
      </c>
      <c r="AR7" s="48" t="str">
        <f>A7</f>
        <v>農、林、漁、牧業</v>
      </c>
      <c r="AS7" s="17">
        <v>0</v>
      </c>
      <c r="AT7" s="18">
        <f t="shared" si="13"/>
        <v>0</v>
      </c>
      <c r="AU7" s="17">
        <v>0</v>
      </c>
      <c r="AV7" s="17">
        <v>3</v>
      </c>
      <c r="AW7" s="18">
        <f t="shared" si="14"/>
        <v>30</v>
      </c>
      <c r="AX7" s="17">
        <v>3</v>
      </c>
      <c r="AY7" s="17">
        <v>0</v>
      </c>
      <c r="AZ7" s="18">
        <f t="shared" si="15"/>
        <v>0</v>
      </c>
      <c r="BA7" s="17">
        <v>0</v>
      </c>
      <c r="BB7" s="17">
        <v>0</v>
      </c>
      <c r="BC7" s="18">
        <f t="shared" si="16"/>
        <v>0</v>
      </c>
      <c r="BD7" s="17">
        <v>0</v>
      </c>
      <c r="BE7" s="17">
        <v>0</v>
      </c>
      <c r="BF7" s="18">
        <f t="shared" si="17"/>
        <v>0</v>
      </c>
      <c r="BG7" s="17">
        <v>0</v>
      </c>
      <c r="BH7" s="17">
        <v>0</v>
      </c>
      <c r="BI7" s="18">
        <f t="shared" si="18"/>
        <v>0</v>
      </c>
      <c r="BJ7" s="17">
        <v>0</v>
      </c>
      <c r="BK7" s="17">
        <v>0</v>
      </c>
      <c r="BL7" s="18">
        <f t="shared" si="19"/>
        <v>0</v>
      </c>
      <c r="BM7" s="17">
        <v>0</v>
      </c>
      <c r="BN7" s="48" t="str">
        <f>A7</f>
        <v>農、林、漁、牧業</v>
      </c>
      <c r="BO7" s="17">
        <v>0</v>
      </c>
      <c r="BP7" s="18">
        <f t="shared" si="20"/>
        <v>0</v>
      </c>
      <c r="BQ7" s="17">
        <v>0</v>
      </c>
      <c r="BR7" s="17">
        <v>0</v>
      </c>
      <c r="BS7" s="18">
        <f t="shared" si="21"/>
        <v>0</v>
      </c>
      <c r="BT7" s="17">
        <v>0</v>
      </c>
      <c r="BU7" s="17">
        <v>0</v>
      </c>
      <c r="BV7" s="18">
        <f t="shared" si="22"/>
        <v>0</v>
      </c>
      <c r="BW7" s="17">
        <v>0</v>
      </c>
      <c r="BX7" s="17">
        <v>0</v>
      </c>
      <c r="BY7" s="18">
        <f t="shared" si="23"/>
        <v>0</v>
      </c>
      <c r="BZ7" s="17">
        <v>0</v>
      </c>
      <c r="CA7" s="17">
        <v>0</v>
      </c>
      <c r="CB7" s="18">
        <f t="shared" si="24"/>
        <v>0</v>
      </c>
      <c r="CC7" s="17">
        <v>0</v>
      </c>
      <c r="CD7" s="17">
        <v>0</v>
      </c>
      <c r="CE7" s="18">
        <f t="shared" si="25"/>
        <v>0</v>
      </c>
      <c r="CF7" s="17">
        <v>0</v>
      </c>
      <c r="CG7" s="17">
        <v>0</v>
      </c>
      <c r="CH7" s="18">
        <f t="shared" si="26"/>
        <v>0</v>
      </c>
      <c r="CI7" s="17">
        <v>0</v>
      </c>
      <c r="CJ7" s="48" t="str">
        <f>A7</f>
        <v>農、林、漁、牧業</v>
      </c>
      <c r="CK7" s="17">
        <v>0</v>
      </c>
      <c r="CL7" s="18">
        <f t="shared" si="27"/>
        <v>0</v>
      </c>
      <c r="CM7" s="17">
        <v>0</v>
      </c>
      <c r="CN7" s="17">
        <v>2</v>
      </c>
      <c r="CO7" s="18">
        <f t="shared" si="28"/>
        <v>20</v>
      </c>
      <c r="CP7" s="17">
        <v>2</v>
      </c>
      <c r="CQ7" s="17">
        <v>0</v>
      </c>
      <c r="CR7" s="18">
        <f t="shared" si="29"/>
        <v>0</v>
      </c>
      <c r="CS7" s="17">
        <v>0</v>
      </c>
      <c r="CT7" s="17">
        <v>0</v>
      </c>
      <c r="CU7" s="18">
        <f t="shared" si="30"/>
        <v>0</v>
      </c>
      <c r="CV7" s="17">
        <v>0</v>
      </c>
      <c r="CW7" s="17">
        <v>0</v>
      </c>
      <c r="CX7" s="18">
        <f t="shared" si="31"/>
        <v>0</v>
      </c>
      <c r="CY7" s="17">
        <v>0</v>
      </c>
      <c r="CZ7" s="17">
        <v>0</v>
      </c>
      <c r="DA7" s="18">
        <f t="shared" si="32"/>
        <v>0</v>
      </c>
      <c r="DB7" s="17">
        <v>0</v>
      </c>
      <c r="DC7" s="17">
        <v>0</v>
      </c>
      <c r="DD7" s="18">
        <f t="shared" si="33"/>
        <v>0</v>
      </c>
      <c r="DE7" s="17">
        <v>0</v>
      </c>
      <c r="DF7" s="48" t="str">
        <f>A7</f>
        <v>農、林、漁、牧業</v>
      </c>
      <c r="DG7" s="17">
        <v>3</v>
      </c>
      <c r="DH7" s="18">
        <f t="shared" si="34"/>
        <v>30</v>
      </c>
      <c r="DI7" s="17">
        <v>3</v>
      </c>
      <c r="DJ7" s="17">
        <v>3</v>
      </c>
      <c r="DK7" s="18">
        <f t="shared" si="35"/>
        <v>30</v>
      </c>
      <c r="DL7" s="17">
        <v>3</v>
      </c>
      <c r="DM7" s="17">
        <v>4</v>
      </c>
      <c r="DN7" s="18">
        <f t="shared" si="36"/>
        <v>40</v>
      </c>
      <c r="DO7" s="17">
        <v>4</v>
      </c>
      <c r="DP7" s="17">
        <v>0</v>
      </c>
      <c r="DQ7" s="18">
        <f t="shared" si="37"/>
        <v>0</v>
      </c>
      <c r="DR7" s="17">
        <v>0</v>
      </c>
      <c r="DS7" s="17">
        <v>0</v>
      </c>
      <c r="DT7" s="18">
        <f t="shared" si="38"/>
        <v>0</v>
      </c>
      <c r="DU7" s="17">
        <v>0</v>
      </c>
      <c r="DV7" s="17">
        <v>0</v>
      </c>
      <c r="DW7" s="18">
        <f t="shared" si="39"/>
        <v>0</v>
      </c>
      <c r="DX7" s="17">
        <v>0</v>
      </c>
      <c r="DY7" s="17">
        <v>0</v>
      </c>
      <c r="DZ7" s="18">
        <f t="shared" si="40"/>
        <v>0</v>
      </c>
      <c r="EA7" s="17">
        <v>0</v>
      </c>
      <c r="EB7" s="48" t="str">
        <f>A7</f>
        <v>農、林、漁、牧業</v>
      </c>
      <c r="EC7" s="17">
        <v>0</v>
      </c>
      <c r="ED7" s="18">
        <f t="shared" si="41"/>
        <v>0</v>
      </c>
      <c r="EE7" s="17">
        <v>0</v>
      </c>
      <c r="EF7" s="17">
        <v>0</v>
      </c>
      <c r="EG7" s="18">
        <f t="shared" si="42"/>
        <v>0</v>
      </c>
      <c r="EH7" s="17">
        <v>0</v>
      </c>
      <c r="EI7" s="17">
        <v>0</v>
      </c>
      <c r="EJ7" s="18">
        <f t="shared" si="43"/>
        <v>0</v>
      </c>
      <c r="EK7" s="17">
        <v>0</v>
      </c>
      <c r="EL7" s="17">
        <v>3</v>
      </c>
      <c r="EM7" s="18">
        <f t="shared" si="44"/>
        <v>30</v>
      </c>
      <c r="EN7" s="17">
        <v>3</v>
      </c>
      <c r="EO7" s="17">
        <v>0</v>
      </c>
      <c r="EP7" s="18">
        <f t="shared" si="45"/>
        <v>0</v>
      </c>
      <c r="EQ7" s="17">
        <v>0</v>
      </c>
      <c r="ER7" s="17">
        <v>3</v>
      </c>
      <c r="ES7" s="18">
        <f t="shared" si="46"/>
        <v>30</v>
      </c>
      <c r="ET7" s="17">
        <v>3</v>
      </c>
      <c r="EU7" s="17">
        <v>0</v>
      </c>
      <c r="EV7" s="18">
        <f t="shared" si="47"/>
        <v>0</v>
      </c>
      <c r="EW7" s="17">
        <v>0</v>
      </c>
    </row>
    <row r="8" spans="1:153" ht="11.25" customHeight="1">
      <c r="A8" s="48" t="s">
        <v>198</v>
      </c>
      <c r="B8" s="17">
        <v>2</v>
      </c>
      <c r="C8" s="17">
        <f>SUM(F8,CV8,CY8,DB8,DE8,DI8,DL8,DO8,DR8,DU8,DX8,EA8,EE8,EH8,EK8,EN8,EQ8,ET8,EW8)</f>
        <v>4</v>
      </c>
      <c r="D8" s="17">
        <v>2</v>
      </c>
      <c r="E8" s="18">
        <f t="shared" si="0"/>
        <v>100</v>
      </c>
      <c r="F8" s="17">
        <v>4</v>
      </c>
      <c r="G8" s="17">
        <v>0</v>
      </c>
      <c r="H8" s="18">
        <f t="shared" si="1"/>
        <v>0</v>
      </c>
      <c r="I8" s="17">
        <v>0</v>
      </c>
      <c r="J8" s="17">
        <v>0</v>
      </c>
      <c r="K8" s="18">
        <f t="shared" si="2"/>
        <v>0</v>
      </c>
      <c r="L8" s="17">
        <v>0</v>
      </c>
      <c r="M8" s="17">
        <v>0</v>
      </c>
      <c r="N8" s="18">
        <f t="shared" si="3"/>
        <v>0</v>
      </c>
      <c r="O8" s="17">
        <v>0</v>
      </c>
      <c r="P8" s="17">
        <v>0</v>
      </c>
      <c r="Q8" s="18">
        <f t="shared" si="4"/>
        <v>0</v>
      </c>
      <c r="R8" s="17">
        <v>0</v>
      </c>
      <c r="S8" s="17">
        <v>0</v>
      </c>
      <c r="T8" s="18">
        <f t="shared" si="5"/>
        <v>0</v>
      </c>
      <c r="U8" s="17">
        <v>0</v>
      </c>
      <c r="V8" s="48" t="str">
        <f aca="true" t="shared" si="48" ref="V8:V47">A8</f>
        <v>礦業及土石採取業</v>
      </c>
      <c r="W8" s="17">
        <v>0</v>
      </c>
      <c r="X8" s="18">
        <f t="shared" si="6"/>
        <v>0</v>
      </c>
      <c r="Y8" s="17">
        <v>0</v>
      </c>
      <c r="Z8" s="17">
        <v>0</v>
      </c>
      <c r="AA8" s="18">
        <f t="shared" si="7"/>
        <v>0</v>
      </c>
      <c r="AB8" s="17">
        <v>0</v>
      </c>
      <c r="AC8" s="17">
        <v>0</v>
      </c>
      <c r="AD8" s="18">
        <f t="shared" si="8"/>
        <v>0</v>
      </c>
      <c r="AE8" s="17">
        <v>0</v>
      </c>
      <c r="AF8" s="17">
        <v>1</v>
      </c>
      <c r="AG8" s="18">
        <f t="shared" si="9"/>
        <v>50</v>
      </c>
      <c r="AH8" s="17">
        <v>1</v>
      </c>
      <c r="AI8" s="17">
        <v>0</v>
      </c>
      <c r="AJ8" s="18">
        <f t="shared" si="10"/>
        <v>0</v>
      </c>
      <c r="AK8" s="17">
        <v>0</v>
      </c>
      <c r="AL8" s="17">
        <v>0</v>
      </c>
      <c r="AM8" s="18">
        <f t="shared" si="11"/>
        <v>0</v>
      </c>
      <c r="AN8" s="17">
        <v>0</v>
      </c>
      <c r="AO8" s="17">
        <v>0</v>
      </c>
      <c r="AP8" s="18">
        <f t="shared" si="12"/>
        <v>0</v>
      </c>
      <c r="AQ8" s="17">
        <v>0</v>
      </c>
      <c r="AR8" s="48" t="str">
        <f aca="true" t="shared" si="49" ref="AR8:AR47">A8</f>
        <v>礦業及土石採取業</v>
      </c>
      <c r="AS8" s="17">
        <v>0</v>
      </c>
      <c r="AT8" s="18">
        <f t="shared" si="13"/>
        <v>0</v>
      </c>
      <c r="AU8" s="17">
        <v>0</v>
      </c>
      <c r="AV8" s="17">
        <v>1</v>
      </c>
      <c r="AW8" s="18">
        <f t="shared" si="14"/>
        <v>50</v>
      </c>
      <c r="AX8" s="17">
        <v>1</v>
      </c>
      <c r="AY8" s="17">
        <v>0</v>
      </c>
      <c r="AZ8" s="18">
        <f t="shared" si="15"/>
        <v>0</v>
      </c>
      <c r="BA8" s="17">
        <v>0</v>
      </c>
      <c r="BB8" s="17">
        <v>0</v>
      </c>
      <c r="BC8" s="18">
        <f t="shared" si="16"/>
        <v>0</v>
      </c>
      <c r="BD8" s="17">
        <v>0</v>
      </c>
      <c r="BE8" s="17">
        <v>0</v>
      </c>
      <c r="BF8" s="18">
        <f t="shared" si="17"/>
        <v>0</v>
      </c>
      <c r="BG8" s="17">
        <v>0</v>
      </c>
      <c r="BH8" s="17">
        <v>0</v>
      </c>
      <c r="BI8" s="18">
        <f t="shared" si="18"/>
        <v>0</v>
      </c>
      <c r="BJ8" s="17">
        <v>0</v>
      </c>
      <c r="BK8" s="17">
        <v>0</v>
      </c>
      <c r="BL8" s="18">
        <f t="shared" si="19"/>
        <v>0</v>
      </c>
      <c r="BM8" s="17">
        <v>0</v>
      </c>
      <c r="BN8" s="48" t="str">
        <f aca="true" t="shared" si="50" ref="BN8:BN47">A8</f>
        <v>礦業及土石採取業</v>
      </c>
      <c r="BO8" s="17">
        <v>0</v>
      </c>
      <c r="BP8" s="18">
        <f t="shared" si="20"/>
        <v>0</v>
      </c>
      <c r="BQ8" s="17">
        <v>0</v>
      </c>
      <c r="BR8" s="17">
        <v>0</v>
      </c>
      <c r="BS8" s="18">
        <f t="shared" si="21"/>
        <v>0</v>
      </c>
      <c r="BT8" s="17">
        <v>0</v>
      </c>
      <c r="BU8" s="17">
        <v>0</v>
      </c>
      <c r="BV8" s="18">
        <f t="shared" si="22"/>
        <v>0</v>
      </c>
      <c r="BW8" s="17">
        <v>0</v>
      </c>
      <c r="BX8" s="17">
        <v>0</v>
      </c>
      <c r="BY8" s="18">
        <f t="shared" si="23"/>
        <v>0</v>
      </c>
      <c r="BZ8" s="17">
        <v>0</v>
      </c>
      <c r="CA8" s="17">
        <v>0</v>
      </c>
      <c r="CB8" s="18">
        <f t="shared" si="24"/>
        <v>0</v>
      </c>
      <c r="CC8" s="17">
        <v>0</v>
      </c>
      <c r="CD8" s="17">
        <v>0</v>
      </c>
      <c r="CE8" s="18">
        <f t="shared" si="25"/>
        <v>0</v>
      </c>
      <c r="CF8" s="17">
        <v>0</v>
      </c>
      <c r="CG8" s="17">
        <v>0</v>
      </c>
      <c r="CH8" s="18">
        <f t="shared" si="26"/>
        <v>0</v>
      </c>
      <c r="CI8" s="17">
        <v>0</v>
      </c>
      <c r="CJ8" s="48" t="str">
        <f aca="true" t="shared" si="51" ref="CJ8:CJ47">A8</f>
        <v>礦業及土石採取業</v>
      </c>
      <c r="CK8" s="17">
        <v>0</v>
      </c>
      <c r="CL8" s="18">
        <f t="shared" si="27"/>
        <v>0</v>
      </c>
      <c r="CM8" s="17">
        <v>0</v>
      </c>
      <c r="CN8" s="17">
        <v>0</v>
      </c>
      <c r="CO8" s="18">
        <f t="shared" si="28"/>
        <v>0</v>
      </c>
      <c r="CP8" s="17">
        <v>0</v>
      </c>
      <c r="CQ8" s="17">
        <v>2</v>
      </c>
      <c r="CR8" s="18">
        <f t="shared" si="29"/>
        <v>100</v>
      </c>
      <c r="CS8" s="17">
        <v>2</v>
      </c>
      <c r="CT8" s="17">
        <v>0</v>
      </c>
      <c r="CU8" s="18">
        <f t="shared" si="30"/>
        <v>0</v>
      </c>
      <c r="CV8" s="17">
        <v>0</v>
      </c>
      <c r="CW8" s="17">
        <v>0</v>
      </c>
      <c r="CX8" s="18">
        <f t="shared" si="31"/>
        <v>0</v>
      </c>
      <c r="CY8" s="17">
        <v>0</v>
      </c>
      <c r="CZ8" s="17">
        <v>0</v>
      </c>
      <c r="DA8" s="18">
        <f t="shared" si="32"/>
        <v>0</v>
      </c>
      <c r="DB8" s="17">
        <v>0</v>
      </c>
      <c r="DC8" s="17">
        <v>0</v>
      </c>
      <c r="DD8" s="18">
        <f t="shared" si="33"/>
        <v>0</v>
      </c>
      <c r="DE8" s="17">
        <v>0</v>
      </c>
      <c r="DF8" s="48" t="str">
        <f aca="true" t="shared" si="52" ref="DF8:DF47">A8</f>
        <v>礦業及土石採取業</v>
      </c>
      <c r="DG8" s="17">
        <v>0</v>
      </c>
      <c r="DH8" s="18">
        <f t="shared" si="34"/>
        <v>0</v>
      </c>
      <c r="DI8" s="17">
        <v>0</v>
      </c>
      <c r="DJ8" s="17">
        <v>0</v>
      </c>
      <c r="DK8" s="18">
        <f t="shared" si="35"/>
        <v>0</v>
      </c>
      <c r="DL8" s="17">
        <v>0</v>
      </c>
      <c r="DM8" s="17">
        <v>0</v>
      </c>
      <c r="DN8" s="18">
        <f t="shared" si="36"/>
        <v>0</v>
      </c>
      <c r="DO8" s="17">
        <v>0</v>
      </c>
      <c r="DP8" s="17">
        <v>0</v>
      </c>
      <c r="DQ8" s="18">
        <f t="shared" si="37"/>
        <v>0</v>
      </c>
      <c r="DR8" s="17">
        <v>0</v>
      </c>
      <c r="DS8" s="17">
        <v>0</v>
      </c>
      <c r="DT8" s="18">
        <f t="shared" si="38"/>
        <v>0</v>
      </c>
      <c r="DU8" s="17">
        <v>0</v>
      </c>
      <c r="DV8" s="17">
        <v>0</v>
      </c>
      <c r="DW8" s="18">
        <f t="shared" si="39"/>
        <v>0</v>
      </c>
      <c r="DX8" s="17">
        <v>0</v>
      </c>
      <c r="DY8" s="17">
        <v>0</v>
      </c>
      <c r="DZ8" s="18">
        <f t="shared" si="40"/>
        <v>0</v>
      </c>
      <c r="EA8" s="17">
        <v>0</v>
      </c>
      <c r="EB8" s="48" t="str">
        <f aca="true" t="shared" si="53" ref="EB8:EB47">A8</f>
        <v>礦業及土石採取業</v>
      </c>
      <c r="EC8" s="17">
        <v>0</v>
      </c>
      <c r="ED8" s="18">
        <f t="shared" si="41"/>
        <v>0</v>
      </c>
      <c r="EE8" s="17">
        <v>0</v>
      </c>
      <c r="EF8" s="17">
        <v>0</v>
      </c>
      <c r="EG8" s="18">
        <f t="shared" si="42"/>
        <v>0</v>
      </c>
      <c r="EH8" s="17">
        <v>0</v>
      </c>
      <c r="EI8" s="17">
        <v>0</v>
      </c>
      <c r="EJ8" s="18">
        <f t="shared" si="43"/>
        <v>0</v>
      </c>
      <c r="EK8" s="17">
        <v>0</v>
      </c>
      <c r="EL8" s="17">
        <v>0</v>
      </c>
      <c r="EM8" s="18">
        <f t="shared" si="44"/>
        <v>0</v>
      </c>
      <c r="EN8" s="17">
        <v>0</v>
      </c>
      <c r="EO8" s="17">
        <v>0</v>
      </c>
      <c r="EP8" s="18">
        <f t="shared" si="45"/>
        <v>0</v>
      </c>
      <c r="EQ8" s="17">
        <v>0</v>
      </c>
      <c r="ER8" s="17">
        <v>0</v>
      </c>
      <c r="ES8" s="18">
        <f t="shared" si="46"/>
        <v>0</v>
      </c>
      <c r="ET8" s="17">
        <v>0</v>
      </c>
      <c r="EU8" s="17">
        <v>0</v>
      </c>
      <c r="EV8" s="18">
        <f t="shared" si="47"/>
        <v>0</v>
      </c>
      <c r="EW8" s="17">
        <v>0</v>
      </c>
    </row>
    <row r="9" spans="1:153" ht="23.25" customHeight="1">
      <c r="A9" s="48" t="s">
        <v>368</v>
      </c>
      <c r="B9" s="17">
        <f>SUM(B10:B33)</f>
        <v>10762</v>
      </c>
      <c r="C9" s="17">
        <f>SUM(C10:C33)</f>
        <v>18919</v>
      </c>
      <c r="D9" s="17">
        <f>SUM(D10:D33)</f>
        <v>3998</v>
      </c>
      <c r="E9" s="18">
        <f t="shared" si="0"/>
        <v>37.14922876788701</v>
      </c>
      <c r="F9" s="17">
        <f>SUM(F10:F33)</f>
        <v>9669</v>
      </c>
      <c r="G9" s="17">
        <f>SUM(G10:G33)</f>
        <v>1331</v>
      </c>
      <c r="H9" s="18">
        <f t="shared" si="1"/>
        <v>12.367589667348076</v>
      </c>
      <c r="I9" s="17">
        <f>SUM(I10:I33)</f>
        <v>2612</v>
      </c>
      <c r="J9" s="17">
        <f>SUM(J10:J33)</f>
        <v>445</v>
      </c>
      <c r="K9" s="18">
        <f t="shared" si="2"/>
        <v>4.134919160007434</v>
      </c>
      <c r="L9" s="17">
        <f>SUM(L10:L33)</f>
        <v>1016</v>
      </c>
      <c r="M9" s="17">
        <f>SUM(M10:M33)</f>
        <v>112</v>
      </c>
      <c r="N9" s="18">
        <f t="shared" si="3"/>
        <v>1.0406987548782756</v>
      </c>
      <c r="O9" s="17">
        <f>SUM(O10:O33)</f>
        <v>235</v>
      </c>
      <c r="P9" s="17">
        <f>SUM(P10:P33)</f>
        <v>97</v>
      </c>
      <c r="Q9" s="18">
        <f t="shared" si="4"/>
        <v>0.9013194573499349</v>
      </c>
      <c r="R9" s="17">
        <f>SUM(R10:R33)</f>
        <v>158</v>
      </c>
      <c r="S9" s="17">
        <f>SUM(S10:S33)</f>
        <v>698</v>
      </c>
      <c r="T9" s="18">
        <f t="shared" si="5"/>
        <v>6.485783311652109</v>
      </c>
      <c r="U9" s="17">
        <f>SUM(U10:U33)</f>
        <v>960</v>
      </c>
      <c r="V9" s="48" t="str">
        <f t="shared" si="48"/>
        <v>製      造      業</v>
      </c>
      <c r="W9" s="17">
        <f>SUM(W10:W33)</f>
        <v>140</v>
      </c>
      <c r="X9" s="18">
        <f t="shared" si="6"/>
        <v>1.3008734435978442</v>
      </c>
      <c r="Y9" s="17">
        <f>SUM(Y10:Y33)</f>
        <v>204</v>
      </c>
      <c r="Z9" s="17">
        <f>SUM(Z10:Z33)</f>
        <v>37</v>
      </c>
      <c r="AA9" s="18">
        <f t="shared" si="7"/>
        <v>0.34380226723657314</v>
      </c>
      <c r="AB9" s="17">
        <f>SUM(AB10:AB33)</f>
        <v>39</v>
      </c>
      <c r="AC9" s="17">
        <f>SUM(AC10:AC33)</f>
        <v>111</v>
      </c>
      <c r="AD9" s="18">
        <f t="shared" si="8"/>
        <v>1.0314068017097195</v>
      </c>
      <c r="AE9" s="17">
        <f>SUM(AE10:AE33)</f>
        <v>163</v>
      </c>
      <c r="AF9" s="17">
        <f>SUM(AF10:AF33)</f>
        <v>177</v>
      </c>
      <c r="AG9" s="18">
        <f t="shared" si="9"/>
        <v>1.6446757108344174</v>
      </c>
      <c r="AH9" s="17">
        <f>SUM(AH10:AH33)</f>
        <v>219</v>
      </c>
      <c r="AI9" s="17">
        <f>SUM(AI10:AI33)</f>
        <v>358</v>
      </c>
      <c r="AJ9" s="18">
        <f t="shared" si="10"/>
        <v>3.326519234343059</v>
      </c>
      <c r="AK9" s="17">
        <f>SUM(AK10:AK33)</f>
        <v>536</v>
      </c>
      <c r="AL9" s="17">
        <f>SUM(AL10:AL33)</f>
        <v>8</v>
      </c>
      <c r="AM9" s="18">
        <f t="shared" si="11"/>
        <v>0.07433562534844824</v>
      </c>
      <c r="AN9" s="17">
        <f>SUM(AN10:AN33)</f>
        <v>9</v>
      </c>
      <c r="AO9" s="17">
        <f>SUM(AO10:AO33)</f>
        <v>1</v>
      </c>
      <c r="AP9" s="18">
        <f t="shared" si="12"/>
        <v>0.00929195316855603</v>
      </c>
      <c r="AQ9" s="17">
        <f>SUM(AQ10:AQ33)</f>
        <v>1</v>
      </c>
      <c r="AR9" s="48" t="str">
        <f t="shared" si="49"/>
        <v>製      造      業</v>
      </c>
      <c r="AS9" s="17">
        <f>SUM(AS10:AS33)</f>
        <v>0</v>
      </c>
      <c r="AT9" s="18">
        <f t="shared" si="13"/>
        <v>0</v>
      </c>
      <c r="AU9" s="17">
        <f>SUM(AU10:AU33)</f>
        <v>0</v>
      </c>
      <c r="AV9" s="17">
        <f>SUM(AV10:AV33)</f>
        <v>1185</v>
      </c>
      <c r="AW9" s="18">
        <f t="shared" si="14"/>
        <v>11.010964504738896</v>
      </c>
      <c r="AX9" s="17">
        <f>SUM(AX10:AX33)</f>
        <v>2373</v>
      </c>
      <c r="AY9" s="17">
        <f>SUM(AY10:AY33)</f>
        <v>150</v>
      </c>
      <c r="AZ9" s="18">
        <f t="shared" si="15"/>
        <v>1.3937929752834044</v>
      </c>
      <c r="BA9" s="17">
        <f>SUM(BA10:BA33)</f>
        <v>173</v>
      </c>
      <c r="BB9" s="17">
        <f>SUM(BB10:BB33)</f>
        <v>2</v>
      </c>
      <c r="BC9" s="18">
        <f t="shared" si="16"/>
        <v>0.01858390633711206</v>
      </c>
      <c r="BD9" s="17">
        <f>SUM(BD10:BD33)</f>
        <v>2</v>
      </c>
      <c r="BE9" s="17">
        <f>SUM(BE10:BE33)</f>
        <v>0</v>
      </c>
      <c r="BF9" s="18">
        <f t="shared" si="17"/>
        <v>0</v>
      </c>
      <c r="BG9" s="17">
        <f>SUM(BG10:BG33)</f>
        <v>0</v>
      </c>
      <c r="BH9" s="17">
        <f>SUM(BH10:BH33)</f>
        <v>22</v>
      </c>
      <c r="BI9" s="18">
        <f t="shared" si="18"/>
        <v>0.20442296970823265</v>
      </c>
      <c r="BJ9" s="17">
        <f>SUM(BJ10:BJ33)</f>
        <v>23</v>
      </c>
      <c r="BK9" s="17">
        <f>SUM(BK10:BK33)</f>
        <v>16</v>
      </c>
      <c r="BL9" s="18">
        <f t="shared" si="19"/>
        <v>0.1486712506968965</v>
      </c>
      <c r="BM9" s="17">
        <f>SUM(BM10:BM33)</f>
        <v>17</v>
      </c>
      <c r="BN9" s="48" t="str">
        <f t="shared" si="50"/>
        <v>製      造      業</v>
      </c>
      <c r="BO9" s="17">
        <f>SUM(BO10:BO33)</f>
        <v>0</v>
      </c>
      <c r="BP9" s="18">
        <f t="shared" si="20"/>
        <v>0</v>
      </c>
      <c r="BQ9" s="17">
        <f>SUM(BQ10:BQ33)</f>
        <v>0</v>
      </c>
      <c r="BR9" s="17">
        <f>SUM(BR10:BR33)</f>
        <v>0</v>
      </c>
      <c r="BS9" s="18">
        <f t="shared" si="21"/>
        <v>0</v>
      </c>
      <c r="BT9" s="17">
        <f>SUM(BT10:BT33)</f>
        <v>0</v>
      </c>
      <c r="BU9" s="17">
        <f>SUM(BU10:BU33)</f>
        <v>171</v>
      </c>
      <c r="BV9" s="18">
        <f t="shared" si="22"/>
        <v>1.5889239918230813</v>
      </c>
      <c r="BW9" s="17">
        <f>SUM(BW10:BW33)</f>
        <v>217</v>
      </c>
      <c r="BX9" s="17">
        <f>SUM(BX10:BX33)</f>
        <v>97</v>
      </c>
      <c r="BY9" s="18">
        <f t="shared" si="23"/>
        <v>0.9013194573499349</v>
      </c>
      <c r="BZ9" s="17">
        <f>SUM(BZ10:BZ33)</f>
        <v>104</v>
      </c>
      <c r="CA9" s="17">
        <f>SUM(CA10:CA33)</f>
        <v>2</v>
      </c>
      <c r="CB9" s="18">
        <f t="shared" si="24"/>
        <v>0.01858390633711206</v>
      </c>
      <c r="CC9" s="17">
        <f>SUM(CC10:CC33)</f>
        <v>2</v>
      </c>
      <c r="CD9" s="17">
        <f>SUM(CD10:CD33)</f>
        <v>0</v>
      </c>
      <c r="CE9" s="18">
        <f t="shared" si="25"/>
        <v>0</v>
      </c>
      <c r="CF9" s="17">
        <f>SUM(CF10:CF33)</f>
        <v>0</v>
      </c>
      <c r="CG9" s="17">
        <f>SUM(CG10:CG33)</f>
        <v>0</v>
      </c>
      <c r="CH9" s="18">
        <f t="shared" si="26"/>
        <v>0</v>
      </c>
      <c r="CI9" s="17">
        <f>SUM(CI10:CI33)</f>
        <v>0</v>
      </c>
      <c r="CJ9" s="48" t="str">
        <f t="shared" si="51"/>
        <v>製      造      業</v>
      </c>
      <c r="CK9" s="17">
        <f>SUM(CK10:CK33)</f>
        <v>1</v>
      </c>
      <c r="CL9" s="18">
        <f t="shared" si="27"/>
        <v>0.00929195316855603</v>
      </c>
      <c r="CM9" s="17">
        <f>SUM(CM10:CM33)</f>
        <v>1</v>
      </c>
      <c r="CN9" s="17">
        <f>SUM(CN10:CN33)</f>
        <v>237</v>
      </c>
      <c r="CO9" s="18">
        <f t="shared" si="28"/>
        <v>2.202192900947779</v>
      </c>
      <c r="CP9" s="17">
        <f>SUM(CP10:CP33)</f>
        <v>313</v>
      </c>
      <c r="CQ9" s="17">
        <f>SUM(CQ10:CQ33)</f>
        <v>272</v>
      </c>
      <c r="CR9" s="18">
        <f t="shared" si="29"/>
        <v>2.52741126184724</v>
      </c>
      <c r="CS9" s="17">
        <f>SUM(CS10:CS33)</f>
        <v>292</v>
      </c>
      <c r="CT9" s="17">
        <f>SUM(CT10:CT33)</f>
        <v>243</v>
      </c>
      <c r="CU9" s="18">
        <f t="shared" si="30"/>
        <v>2.2579446199591158</v>
      </c>
      <c r="CV9" s="17">
        <f>SUM(CV10:CV33)</f>
        <v>366</v>
      </c>
      <c r="CW9" s="17">
        <f>SUM(CW10:CW33)</f>
        <v>297</v>
      </c>
      <c r="CX9" s="18">
        <f t="shared" si="31"/>
        <v>2.7597100910611414</v>
      </c>
      <c r="CY9" s="17">
        <f>SUM(CY10:CY33)</f>
        <v>496</v>
      </c>
      <c r="CZ9" s="17">
        <f>SUM(CZ10:CZ33)</f>
        <v>133</v>
      </c>
      <c r="DA9" s="18">
        <f t="shared" si="32"/>
        <v>1.235829771417952</v>
      </c>
      <c r="DB9" s="17">
        <f>SUM(DB10:DB33)</f>
        <v>133</v>
      </c>
      <c r="DC9" s="17">
        <f>SUM(DC10:DC33)</f>
        <v>2</v>
      </c>
      <c r="DD9" s="18">
        <f t="shared" si="33"/>
        <v>0.01858390633711206</v>
      </c>
      <c r="DE9" s="17">
        <f>SUM(DE10:DE33)</f>
        <v>2</v>
      </c>
      <c r="DF9" s="48" t="str">
        <f t="shared" si="52"/>
        <v>製      造      業</v>
      </c>
      <c r="DG9" s="17">
        <f>SUM(DG10:DG33)</f>
        <v>650</v>
      </c>
      <c r="DH9" s="18">
        <f t="shared" si="34"/>
        <v>6.03976955956142</v>
      </c>
      <c r="DI9" s="17">
        <f>SUM(DI10:DI33)</f>
        <v>1469</v>
      </c>
      <c r="DJ9" s="17">
        <f>SUM(DJ10:DJ33)</f>
        <v>936</v>
      </c>
      <c r="DK9" s="18">
        <f t="shared" si="35"/>
        <v>8.697268165768444</v>
      </c>
      <c r="DL9" s="17">
        <f>SUM(DL10:DL33)</f>
        <v>1441</v>
      </c>
      <c r="DM9" s="17">
        <f>SUM(DM10:DM33)</f>
        <v>1111</v>
      </c>
      <c r="DN9" s="18">
        <f t="shared" si="36"/>
        <v>10.32335997026575</v>
      </c>
      <c r="DO9" s="17">
        <f>SUM(DO10:DO33)</f>
        <v>1871</v>
      </c>
      <c r="DP9" s="17">
        <f>SUM(DP10:DP33)</f>
        <v>100</v>
      </c>
      <c r="DQ9" s="18">
        <f t="shared" si="37"/>
        <v>0.9291953168556031</v>
      </c>
      <c r="DR9" s="17">
        <f>SUM(DR10:DR33)</f>
        <v>159</v>
      </c>
      <c r="DS9" s="17">
        <f>SUM(DS10:DS33)</f>
        <v>27</v>
      </c>
      <c r="DT9" s="18">
        <f t="shared" si="38"/>
        <v>0.2508827355510128</v>
      </c>
      <c r="DU9" s="17">
        <f>SUM(DU10:DU33)</f>
        <v>27</v>
      </c>
      <c r="DV9" s="17">
        <f>SUM(DV10:DV33)</f>
        <v>45</v>
      </c>
      <c r="DW9" s="18">
        <f t="shared" si="39"/>
        <v>0.4181378925850214</v>
      </c>
      <c r="DX9" s="17">
        <f>SUM(DX10:DX33)</f>
        <v>48</v>
      </c>
      <c r="DY9" s="17">
        <f>SUM(DY10:DY33)</f>
        <v>1</v>
      </c>
      <c r="DZ9" s="18">
        <f t="shared" si="40"/>
        <v>0.00929195316855603</v>
      </c>
      <c r="EA9" s="17">
        <f>SUM(EA10:EA33)</f>
        <v>1</v>
      </c>
      <c r="EB9" s="48" t="str">
        <f t="shared" si="53"/>
        <v>製      造      業</v>
      </c>
      <c r="EC9" s="17">
        <f>SUM(EC10:EC33)</f>
        <v>0</v>
      </c>
      <c r="ED9" s="18">
        <f t="shared" si="41"/>
        <v>0</v>
      </c>
      <c r="EE9" s="17">
        <f>SUM(EE10:EE33)</f>
        <v>0</v>
      </c>
      <c r="EF9" s="17">
        <f>SUM(EF10:EF33)</f>
        <v>0</v>
      </c>
      <c r="EG9" s="18">
        <f t="shared" si="42"/>
        <v>0</v>
      </c>
      <c r="EH9" s="17">
        <f>SUM(EH10:EH33)</f>
        <v>0</v>
      </c>
      <c r="EI9" s="17">
        <f>SUM(EI10:EI33)</f>
        <v>0</v>
      </c>
      <c r="EJ9" s="18">
        <f t="shared" si="43"/>
        <v>0</v>
      </c>
      <c r="EK9" s="17">
        <f>SUM(EK10:EK33)</f>
        <v>0</v>
      </c>
      <c r="EL9" s="17">
        <f>SUM(EL10:EL33)</f>
        <v>1154</v>
      </c>
      <c r="EM9" s="18">
        <f t="shared" si="44"/>
        <v>10.72291395651366</v>
      </c>
      <c r="EN9" s="17">
        <f>SUM(EN10:EN33)</f>
        <v>1973</v>
      </c>
      <c r="EO9" s="17">
        <f>SUM(EO10:EO33)</f>
        <v>2</v>
      </c>
      <c r="EP9" s="18">
        <f t="shared" si="45"/>
        <v>0.01858390633711206</v>
      </c>
      <c r="EQ9" s="17">
        <f>SUM(EQ10:EQ33)</f>
        <v>2</v>
      </c>
      <c r="ER9" s="17">
        <f>SUM(ER10:ER33)</f>
        <v>903</v>
      </c>
      <c r="ES9" s="18">
        <f t="shared" si="46"/>
        <v>8.390633711206096</v>
      </c>
      <c r="ET9" s="17">
        <f>SUM(ET10:ET33)</f>
        <v>1142</v>
      </c>
      <c r="EU9" s="17">
        <f>SUM(EU10:EU33)</f>
        <v>50</v>
      </c>
      <c r="EV9" s="18">
        <f t="shared" si="47"/>
        <v>0.46459765842780154</v>
      </c>
      <c r="EW9" s="17">
        <f>SUM(EW10:EW33)</f>
        <v>120</v>
      </c>
    </row>
    <row r="10" spans="1:153" ht="11.25" customHeight="1">
      <c r="A10" s="49" t="s">
        <v>326</v>
      </c>
      <c r="B10" s="17">
        <v>251</v>
      </c>
      <c r="C10" s="17">
        <f aca="true" t="shared" si="54" ref="C10:C38">SUM(F10,CV10,CY10,DB10,DE10,DI10,DL10,DO10,DR10,DU10,DX10,EA10,EE10,EH10,EK10,EN10,EQ10,ET10,EW10)</f>
        <v>722</v>
      </c>
      <c r="D10" s="17">
        <v>158</v>
      </c>
      <c r="E10" s="18">
        <f t="shared" si="0"/>
        <v>62.94820717131474</v>
      </c>
      <c r="F10" s="17">
        <v>325</v>
      </c>
      <c r="G10" s="17">
        <v>32</v>
      </c>
      <c r="H10" s="18">
        <f t="shared" si="1"/>
        <v>12.749003984063744</v>
      </c>
      <c r="I10" s="17">
        <v>56</v>
      </c>
      <c r="J10" s="17">
        <v>8</v>
      </c>
      <c r="K10" s="18">
        <f t="shared" si="2"/>
        <v>3.187250996015936</v>
      </c>
      <c r="L10" s="17">
        <v>18</v>
      </c>
      <c r="M10" s="17">
        <v>1</v>
      </c>
      <c r="N10" s="18">
        <f t="shared" si="3"/>
        <v>0.398406374501992</v>
      </c>
      <c r="O10" s="17">
        <v>2</v>
      </c>
      <c r="P10" s="17">
        <v>1</v>
      </c>
      <c r="Q10" s="18">
        <f t="shared" si="4"/>
        <v>0.398406374501992</v>
      </c>
      <c r="R10" s="17">
        <v>1</v>
      </c>
      <c r="S10" s="17">
        <v>26</v>
      </c>
      <c r="T10" s="18">
        <f t="shared" si="5"/>
        <v>10.358565737051793</v>
      </c>
      <c r="U10" s="17">
        <v>46</v>
      </c>
      <c r="V10" s="48" t="str">
        <f t="shared" si="48"/>
        <v>    食品及飲料製造業</v>
      </c>
      <c r="W10" s="17">
        <v>18</v>
      </c>
      <c r="X10" s="18">
        <f t="shared" si="6"/>
        <v>7.171314741035857</v>
      </c>
      <c r="Y10" s="17">
        <v>33</v>
      </c>
      <c r="Z10" s="17">
        <v>1</v>
      </c>
      <c r="AA10" s="18">
        <f t="shared" si="7"/>
        <v>0.398406374501992</v>
      </c>
      <c r="AB10" s="17">
        <v>1</v>
      </c>
      <c r="AC10" s="17">
        <v>2</v>
      </c>
      <c r="AD10" s="18">
        <f t="shared" si="8"/>
        <v>0.796812749003984</v>
      </c>
      <c r="AE10" s="17">
        <v>2</v>
      </c>
      <c r="AF10" s="17">
        <v>8</v>
      </c>
      <c r="AG10" s="18">
        <f t="shared" si="9"/>
        <v>3.187250996015936</v>
      </c>
      <c r="AH10" s="17">
        <v>8</v>
      </c>
      <c r="AI10" s="17">
        <v>13</v>
      </c>
      <c r="AJ10" s="18">
        <f t="shared" si="10"/>
        <v>5.179282868525896</v>
      </c>
      <c r="AK10" s="17">
        <v>16</v>
      </c>
      <c r="AL10" s="17">
        <v>0</v>
      </c>
      <c r="AM10" s="18">
        <f t="shared" si="11"/>
        <v>0</v>
      </c>
      <c r="AN10" s="17">
        <v>0</v>
      </c>
      <c r="AO10" s="17">
        <v>0</v>
      </c>
      <c r="AP10" s="18">
        <f t="shared" si="12"/>
        <v>0</v>
      </c>
      <c r="AQ10" s="17">
        <v>0</v>
      </c>
      <c r="AR10" s="48" t="str">
        <f t="shared" si="49"/>
        <v>    食品及飲料製造業</v>
      </c>
      <c r="AS10" s="17">
        <v>0</v>
      </c>
      <c r="AT10" s="18">
        <f t="shared" si="13"/>
        <v>0</v>
      </c>
      <c r="AU10" s="17">
        <v>0</v>
      </c>
      <c r="AV10" s="17">
        <v>45</v>
      </c>
      <c r="AW10" s="18">
        <f t="shared" si="14"/>
        <v>17.928286852589643</v>
      </c>
      <c r="AX10" s="17">
        <v>69</v>
      </c>
      <c r="AY10" s="17">
        <v>7</v>
      </c>
      <c r="AZ10" s="18">
        <f t="shared" si="15"/>
        <v>2.788844621513944</v>
      </c>
      <c r="BA10" s="17">
        <v>7</v>
      </c>
      <c r="BB10" s="17">
        <v>1</v>
      </c>
      <c r="BC10" s="18">
        <f t="shared" si="16"/>
        <v>0.398406374501992</v>
      </c>
      <c r="BD10" s="17">
        <v>1</v>
      </c>
      <c r="BE10" s="17">
        <v>0</v>
      </c>
      <c r="BF10" s="18">
        <f t="shared" si="17"/>
        <v>0</v>
      </c>
      <c r="BG10" s="17">
        <v>0</v>
      </c>
      <c r="BH10" s="17">
        <v>0</v>
      </c>
      <c r="BI10" s="18">
        <f t="shared" si="18"/>
        <v>0</v>
      </c>
      <c r="BJ10" s="17">
        <v>0</v>
      </c>
      <c r="BK10" s="17">
        <v>0</v>
      </c>
      <c r="BL10" s="18">
        <f t="shared" si="19"/>
        <v>0</v>
      </c>
      <c r="BM10" s="17">
        <v>0</v>
      </c>
      <c r="BN10" s="48" t="str">
        <f t="shared" si="50"/>
        <v>    食品及飲料製造業</v>
      </c>
      <c r="BO10" s="17">
        <v>0</v>
      </c>
      <c r="BP10" s="18">
        <f t="shared" si="20"/>
        <v>0</v>
      </c>
      <c r="BQ10" s="17">
        <v>0</v>
      </c>
      <c r="BR10" s="17">
        <v>0</v>
      </c>
      <c r="BS10" s="18">
        <f t="shared" si="21"/>
        <v>0</v>
      </c>
      <c r="BT10" s="17">
        <v>0</v>
      </c>
      <c r="BU10" s="17">
        <v>22</v>
      </c>
      <c r="BV10" s="18">
        <f t="shared" si="22"/>
        <v>8.764940239043826</v>
      </c>
      <c r="BW10" s="17">
        <v>26</v>
      </c>
      <c r="BX10" s="17">
        <v>5</v>
      </c>
      <c r="BY10" s="18">
        <f t="shared" si="23"/>
        <v>1.9920318725099602</v>
      </c>
      <c r="BZ10" s="17">
        <v>6</v>
      </c>
      <c r="CA10" s="17">
        <v>0</v>
      </c>
      <c r="CB10" s="18">
        <f t="shared" si="24"/>
        <v>0</v>
      </c>
      <c r="CC10" s="17">
        <v>0</v>
      </c>
      <c r="CD10" s="17">
        <v>0</v>
      </c>
      <c r="CE10" s="18">
        <f t="shared" si="25"/>
        <v>0</v>
      </c>
      <c r="CF10" s="17">
        <v>0</v>
      </c>
      <c r="CG10" s="17">
        <v>0</v>
      </c>
      <c r="CH10" s="18">
        <f t="shared" si="26"/>
        <v>0</v>
      </c>
      <c r="CI10" s="17">
        <v>0</v>
      </c>
      <c r="CJ10" s="48" t="str">
        <f t="shared" si="51"/>
        <v>    食品及飲料製造業</v>
      </c>
      <c r="CK10" s="17">
        <v>0</v>
      </c>
      <c r="CL10" s="18">
        <f t="shared" si="27"/>
        <v>0</v>
      </c>
      <c r="CM10" s="17">
        <v>0</v>
      </c>
      <c r="CN10" s="17">
        <v>21</v>
      </c>
      <c r="CO10" s="18">
        <f t="shared" si="28"/>
        <v>8.366533864541832</v>
      </c>
      <c r="CP10" s="17">
        <v>28</v>
      </c>
      <c r="CQ10" s="17">
        <v>4</v>
      </c>
      <c r="CR10" s="18">
        <f t="shared" si="29"/>
        <v>1.593625498007968</v>
      </c>
      <c r="CS10" s="17">
        <v>5</v>
      </c>
      <c r="CT10" s="17">
        <v>19</v>
      </c>
      <c r="CU10" s="18">
        <f t="shared" si="30"/>
        <v>7.569721115537849</v>
      </c>
      <c r="CV10" s="17">
        <v>28</v>
      </c>
      <c r="CW10" s="17">
        <v>11</v>
      </c>
      <c r="CX10" s="18">
        <f t="shared" si="31"/>
        <v>4.382470119521913</v>
      </c>
      <c r="CY10" s="17">
        <v>19</v>
      </c>
      <c r="CZ10" s="17">
        <v>10</v>
      </c>
      <c r="DA10" s="18">
        <f t="shared" si="32"/>
        <v>3.9840637450199203</v>
      </c>
      <c r="DB10" s="17">
        <v>10</v>
      </c>
      <c r="DC10" s="17">
        <v>0</v>
      </c>
      <c r="DD10" s="18">
        <f t="shared" si="33"/>
        <v>0</v>
      </c>
      <c r="DE10" s="17">
        <v>0</v>
      </c>
      <c r="DF10" s="48" t="str">
        <f t="shared" si="52"/>
        <v>    食品及飲料製造業</v>
      </c>
      <c r="DG10" s="17">
        <v>13</v>
      </c>
      <c r="DH10" s="18">
        <f t="shared" si="34"/>
        <v>5.179282868525896</v>
      </c>
      <c r="DI10" s="17">
        <v>27</v>
      </c>
      <c r="DJ10" s="17">
        <v>50</v>
      </c>
      <c r="DK10" s="18">
        <f t="shared" si="35"/>
        <v>19.9203187250996</v>
      </c>
      <c r="DL10" s="17">
        <v>76</v>
      </c>
      <c r="DM10" s="17">
        <v>49</v>
      </c>
      <c r="DN10" s="18">
        <f t="shared" si="36"/>
        <v>19.52191235059761</v>
      </c>
      <c r="DO10" s="17">
        <v>97</v>
      </c>
      <c r="DP10" s="17">
        <v>4</v>
      </c>
      <c r="DQ10" s="18">
        <f t="shared" si="37"/>
        <v>1.593625498007968</v>
      </c>
      <c r="DR10" s="17">
        <v>4</v>
      </c>
      <c r="DS10" s="17">
        <v>2</v>
      </c>
      <c r="DT10" s="18">
        <f t="shared" si="38"/>
        <v>0.796812749003984</v>
      </c>
      <c r="DU10" s="17">
        <v>2</v>
      </c>
      <c r="DV10" s="17">
        <v>2</v>
      </c>
      <c r="DW10" s="18">
        <f t="shared" si="39"/>
        <v>0.796812749003984</v>
      </c>
      <c r="DX10" s="17">
        <v>2</v>
      </c>
      <c r="DY10" s="17">
        <v>0</v>
      </c>
      <c r="DZ10" s="18">
        <f t="shared" si="40"/>
        <v>0</v>
      </c>
      <c r="EA10" s="17">
        <v>0</v>
      </c>
      <c r="EB10" s="48" t="str">
        <f t="shared" si="53"/>
        <v>    食品及飲料製造業</v>
      </c>
      <c r="EC10" s="17">
        <v>0</v>
      </c>
      <c r="ED10" s="18">
        <f t="shared" si="41"/>
        <v>0</v>
      </c>
      <c r="EE10" s="17">
        <v>0</v>
      </c>
      <c r="EF10" s="17">
        <v>0</v>
      </c>
      <c r="EG10" s="18">
        <f t="shared" si="42"/>
        <v>0</v>
      </c>
      <c r="EH10" s="17">
        <v>0</v>
      </c>
      <c r="EI10" s="17">
        <v>0</v>
      </c>
      <c r="EJ10" s="18">
        <f t="shared" si="43"/>
        <v>0</v>
      </c>
      <c r="EK10" s="17">
        <v>0</v>
      </c>
      <c r="EL10" s="17">
        <v>49</v>
      </c>
      <c r="EM10" s="18">
        <f t="shared" si="44"/>
        <v>19.52191235059761</v>
      </c>
      <c r="EN10" s="17">
        <v>66</v>
      </c>
      <c r="EO10" s="17">
        <v>0</v>
      </c>
      <c r="EP10" s="18">
        <f t="shared" si="45"/>
        <v>0</v>
      </c>
      <c r="EQ10" s="17">
        <v>0</v>
      </c>
      <c r="ER10" s="17">
        <v>57</v>
      </c>
      <c r="ES10" s="18">
        <f t="shared" si="46"/>
        <v>22.709163346613543</v>
      </c>
      <c r="ET10" s="17">
        <v>63</v>
      </c>
      <c r="EU10" s="17">
        <v>2</v>
      </c>
      <c r="EV10" s="18">
        <f t="shared" si="47"/>
        <v>0.796812749003984</v>
      </c>
      <c r="EW10" s="17">
        <v>3</v>
      </c>
    </row>
    <row r="11" spans="1:153" ht="11.25" customHeight="1">
      <c r="A11" s="49" t="s">
        <v>327</v>
      </c>
      <c r="B11" s="17">
        <v>59</v>
      </c>
      <c r="C11" s="17">
        <f t="shared" si="54"/>
        <v>24</v>
      </c>
      <c r="D11" s="17">
        <v>4</v>
      </c>
      <c r="E11" s="18">
        <f t="shared" si="0"/>
        <v>6.779661016949152</v>
      </c>
      <c r="F11" s="17">
        <v>13</v>
      </c>
      <c r="G11" s="17">
        <v>2</v>
      </c>
      <c r="H11" s="18">
        <f t="shared" si="1"/>
        <v>3.389830508474576</v>
      </c>
      <c r="I11" s="17">
        <v>5</v>
      </c>
      <c r="J11" s="17">
        <v>1</v>
      </c>
      <c r="K11" s="18">
        <f t="shared" si="2"/>
        <v>1.694915254237288</v>
      </c>
      <c r="L11" s="17">
        <v>2</v>
      </c>
      <c r="M11" s="17">
        <v>0</v>
      </c>
      <c r="N11" s="18">
        <f t="shared" si="3"/>
        <v>0</v>
      </c>
      <c r="O11" s="17">
        <v>0</v>
      </c>
      <c r="P11" s="17">
        <v>1</v>
      </c>
      <c r="Q11" s="18">
        <f t="shared" si="4"/>
        <v>1.694915254237288</v>
      </c>
      <c r="R11" s="17">
        <v>2</v>
      </c>
      <c r="S11" s="17">
        <v>0</v>
      </c>
      <c r="T11" s="18">
        <f t="shared" si="5"/>
        <v>0</v>
      </c>
      <c r="U11" s="17">
        <v>0</v>
      </c>
      <c r="V11" s="48" t="str">
        <f t="shared" si="48"/>
        <v>    菸草製造業</v>
      </c>
      <c r="W11" s="17">
        <v>0</v>
      </c>
      <c r="X11" s="18">
        <f t="shared" si="6"/>
        <v>0</v>
      </c>
      <c r="Y11" s="17">
        <v>0</v>
      </c>
      <c r="Z11" s="17">
        <v>0</v>
      </c>
      <c r="AA11" s="18">
        <f t="shared" si="7"/>
        <v>0</v>
      </c>
      <c r="AB11" s="17">
        <v>0</v>
      </c>
      <c r="AC11" s="17">
        <v>0</v>
      </c>
      <c r="AD11" s="18">
        <f t="shared" si="8"/>
        <v>0</v>
      </c>
      <c r="AE11" s="17">
        <v>0</v>
      </c>
      <c r="AF11" s="17">
        <v>0</v>
      </c>
      <c r="AG11" s="18">
        <f t="shared" si="9"/>
        <v>0</v>
      </c>
      <c r="AH11" s="17">
        <v>0</v>
      </c>
      <c r="AI11" s="17">
        <v>0</v>
      </c>
      <c r="AJ11" s="18">
        <f t="shared" si="10"/>
        <v>0</v>
      </c>
      <c r="AK11" s="17">
        <v>0</v>
      </c>
      <c r="AL11" s="17">
        <v>0</v>
      </c>
      <c r="AM11" s="18">
        <f t="shared" si="11"/>
        <v>0</v>
      </c>
      <c r="AN11" s="17">
        <v>0</v>
      </c>
      <c r="AO11" s="17">
        <v>0</v>
      </c>
      <c r="AP11" s="18">
        <f t="shared" si="12"/>
        <v>0</v>
      </c>
      <c r="AQ11" s="17">
        <v>0</v>
      </c>
      <c r="AR11" s="48" t="str">
        <f t="shared" si="49"/>
        <v>    菸草製造業</v>
      </c>
      <c r="AS11" s="17">
        <v>0</v>
      </c>
      <c r="AT11" s="18">
        <f t="shared" si="13"/>
        <v>0</v>
      </c>
      <c r="AU11" s="17">
        <v>0</v>
      </c>
      <c r="AV11" s="17">
        <v>2</v>
      </c>
      <c r="AW11" s="18">
        <f t="shared" si="14"/>
        <v>3.389830508474576</v>
      </c>
      <c r="AX11" s="17">
        <v>4</v>
      </c>
      <c r="AY11" s="17">
        <v>0</v>
      </c>
      <c r="AZ11" s="18">
        <f t="shared" si="15"/>
        <v>0</v>
      </c>
      <c r="BA11" s="17">
        <v>0</v>
      </c>
      <c r="BB11" s="17">
        <v>0</v>
      </c>
      <c r="BC11" s="18">
        <f t="shared" si="16"/>
        <v>0</v>
      </c>
      <c r="BD11" s="17">
        <v>0</v>
      </c>
      <c r="BE11" s="17">
        <v>0</v>
      </c>
      <c r="BF11" s="18">
        <f t="shared" si="17"/>
        <v>0</v>
      </c>
      <c r="BG11" s="17">
        <v>0</v>
      </c>
      <c r="BH11" s="17">
        <v>0</v>
      </c>
      <c r="BI11" s="18">
        <f t="shared" si="18"/>
        <v>0</v>
      </c>
      <c r="BJ11" s="17">
        <v>0</v>
      </c>
      <c r="BK11" s="17">
        <v>0</v>
      </c>
      <c r="BL11" s="18">
        <f t="shared" si="19"/>
        <v>0</v>
      </c>
      <c r="BM11" s="17">
        <v>0</v>
      </c>
      <c r="BN11" s="48" t="str">
        <f t="shared" si="50"/>
        <v>    菸草製造業</v>
      </c>
      <c r="BO11" s="17">
        <v>0</v>
      </c>
      <c r="BP11" s="18">
        <f t="shared" si="20"/>
        <v>0</v>
      </c>
      <c r="BQ11" s="17">
        <v>0</v>
      </c>
      <c r="BR11" s="17">
        <v>0</v>
      </c>
      <c r="BS11" s="18">
        <f t="shared" si="21"/>
        <v>0</v>
      </c>
      <c r="BT11" s="17">
        <v>0</v>
      </c>
      <c r="BU11" s="17">
        <v>0</v>
      </c>
      <c r="BV11" s="18">
        <f t="shared" si="22"/>
        <v>0</v>
      </c>
      <c r="BW11" s="17">
        <v>0</v>
      </c>
      <c r="BX11" s="17">
        <v>0</v>
      </c>
      <c r="BY11" s="18">
        <f t="shared" si="23"/>
        <v>0</v>
      </c>
      <c r="BZ11" s="17">
        <v>0</v>
      </c>
      <c r="CA11" s="17">
        <v>0</v>
      </c>
      <c r="CB11" s="18">
        <f t="shared" si="24"/>
        <v>0</v>
      </c>
      <c r="CC11" s="17">
        <v>0</v>
      </c>
      <c r="CD11" s="17">
        <v>0</v>
      </c>
      <c r="CE11" s="18">
        <f t="shared" si="25"/>
        <v>0</v>
      </c>
      <c r="CF11" s="17">
        <v>0</v>
      </c>
      <c r="CG11" s="17">
        <v>0</v>
      </c>
      <c r="CH11" s="18">
        <f t="shared" si="26"/>
        <v>0</v>
      </c>
      <c r="CI11" s="17">
        <v>0</v>
      </c>
      <c r="CJ11" s="48" t="str">
        <f t="shared" si="51"/>
        <v>    菸草製造業</v>
      </c>
      <c r="CK11" s="17">
        <v>0</v>
      </c>
      <c r="CL11" s="18">
        <f t="shared" si="27"/>
        <v>0</v>
      </c>
      <c r="CM11" s="17">
        <v>0</v>
      </c>
      <c r="CN11" s="17">
        <v>0</v>
      </c>
      <c r="CO11" s="18">
        <f t="shared" si="28"/>
        <v>0</v>
      </c>
      <c r="CP11" s="17">
        <v>0</v>
      </c>
      <c r="CQ11" s="17">
        <v>0</v>
      </c>
      <c r="CR11" s="18">
        <f t="shared" si="29"/>
        <v>0</v>
      </c>
      <c r="CS11" s="17">
        <v>0</v>
      </c>
      <c r="CT11" s="17">
        <v>0</v>
      </c>
      <c r="CU11" s="18">
        <f t="shared" si="30"/>
        <v>0</v>
      </c>
      <c r="CV11" s="17">
        <v>0</v>
      </c>
      <c r="CW11" s="17">
        <v>0</v>
      </c>
      <c r="CX11" s="18">
        <f t="shared" si="31"/>
        <v>0</v>
      </c>
      <c r="CY11" s="17">
        <v>0</v>
      </c>
      <c r="CZ11" s="17">
        <v>0</v>
      </c>
      <c r="DA11" s="18">
        <f t="shared" si="32"/>
        <v>0</v>
      </c>
      <c r="DB11" s="17">
        <v>0</v>
      </c>
      <c r="DC11" s="17">
        <v>0</v>
      </c>
      <c r="DD11" s="18">
        <f t="shared" si="33"/>
        <v>0</v>
      </c>
      <c r="DE11" s="17">
        <v>0</v>
      </c>
      <c r="DF11" s="48" t="str">
        <f t="shared" si="52"/>
        <v>    菸草製造業</v>
      </c>
      <c r="DG11" s="17">
        <v>1</v>
      </c>
      <c r="DH11" s="18">
        <f t="shared" si="34"/>
        <v>1.694915254237288</v>
      </c>
      <c r="DI11" s="17">
        <v>2</v>
      </c>
      <c r="DJ11" s="17">
        <v>1</v>
      </c>
      <c r="DK11" s="18">
        <f t="shared" si="35"/>
        <v>1.694915254237288</v>
      </c>
      <c r="DL11" s="17">
        <v>2</v>
      </c>
      <c r="DM11" s="17">
        <v>0</v>
      </c>
      <c r="DN11" s="18">
        <f t="shared" si="36"/>
        <v>0</v>
      </c>
      <c r="DO11" s="17">
        <v>0</v>
      </c>
      <c r="DP11" s="17">
        <v>1</v>
      </c>
      <c r="DQ11" s="18">
        <f t="shared" si="37"/>
        <v>1.694915254237288</v>
      </c>
      <c r="DR11" s="17">
        <v>2</v>
      </c>
      <c r="DS11" s="17">
        <v>0</v>
      </c>
      <c r="DT11" s="18">
        <f t="shared" si="38"/>
        <v>0</v>
      </c>
      <c r="DU11" s="17">
        <v>0</v>
      </c>
      <c r="DV11" s="17">
        <v>0</v>
      </c>
      <c r="DW11" s="18">
        <f t="shared" si="39"/>
        <v>0</v>
      </c>
      <c r="DX11" s="17">
        <v>0</v>
      </c>
      <c r="DY11" s="17">
        <v>0</v>
      </c>
      <c r="DZ11" s="18">
        <f t="shared" si="40"/>
        <v>0</v>
      </c>
      <c r="EA11" s="17">
        <v>0</v>
      </c>
      <c r="EB11" s="48" t="str">
        <f t="shared" si="53"/>
        <v>    菸草製造業</v>
      </c>
      <c r="EC11" s="17">
        <v>0</v>
      </c>
      <c r="ED11" s="18">
        <f t="shared" si="41"/>
        <v>0</v>
      </c>
      <c r="EE11" s="17">
        <v>0</v>
      </c>
      <c r="EF11" s="17">
        <v>0</v>
      </c>
      <c r="EG11" s="18">
        <f t="shared" si="42"/>
        <v>0</v>
      </c>
      <c r="EH11" s="17">
        <v>0</v>
      </c>
      <c r="EI11" s="17">
        <v>0</v>
      </c>
      <c r="EJ11" s="18">
        <f t="shared" si="43"/>
        <v>0</v>
      </c>
      <c r="EK11" s="17">
        <v>0</v>
      </c>
      <c r="EL11" s="17">
        <v>2</v>
      </c>
      <c r="EM11" s="18">
        <f t="shared" si="44"/>
        <v>3.389830508474576</v>
      </c>
      <c r="EN11" s="17">
        <v>5</v>
      </c>
      <c r="EO11" s="17">
        <v>0</v>
      </c>
      <c r="EP11" s="18">
        <f t="shared" si="45"/>
        <v>0</v>
      </c>
      <c r="EQ11" s="17">
        <v>0</v>
      </c>
      <c r="ER11" s="17">
        <v>0</v>
      </c>
      <c r="ES11" s="18">
        <f t="shared" si="46"/>
        <v>0</v>
      </c>
      <c r="ET11" s="17">
        <v>0</v>
      </c>
      <c r="EU11" s="17">
        <v>0</v>
      </c>
      <c r="EV11" s="18">
        <f t="shared" si="47"/>
        <v>0</v>
      </c>
      <c r="EW11" s="17">
        <v>0</v>
      </c>
    </row>
    <row r="12" spans="1:153" ht="11.25" customHeight="1">
      <c r="A12" s="49" t="s">
        <v>328</v>
      </c>
      <c r="B12" s="17">
        <v>719</v>
      </c>
      <c r="C12" s="17">
        <f t="shared" si="54"/>
        <v>1343</v>
      </c>
      <c r="D12" s="17">
        <v>295</v>
      </c>
      <c r="E12" s="18">
        <f t="shared" si="0"/>
        <v>41.02920723226704</v>
      </c>
      <c r="F12" s="17">
        <v>648</v>
      </c>
      <c r="G12" s="17">
        <v>104</v>
      </c>
      <c r="H12" s="18">
        <f t="shared" si="1"/>
        <v>14.464534075104313</v>
      </c>
      <c r="I12" s="17">
        <v>197</v>
      </c>
      <c r="J12" s="17">
        <v>34</v>
      </c>
      <c r="K12" s="18">
        <f t="shared" si="2"/>
        <v>4.728789986091794</v>
      </c>
      <c r="L12" s="17">
        <v>75</v>
      </c>
      <c r="M12" s="17">
        <v>9</v>
      </c>
      <c r="N12" s="18">
        <f t="shared" si="3"/>
        <v>1.2517385257301807</v>
      </c>
      <c r="O12" s="17">
        <v>21</v>
      </c>
      <c r="P12" s="17">
        <v>9</v>
      </c>
      <c r="Q12" s="18">
        <f t="shared" si="4"/>
        <v>1.2517385257301807</v>
      </c>
      <c r="R12" s="17">
        <v>15</v>
      </c>
      <c r="S12" s="17">
        <v>35</v>
      </c>
      <c r="T12" s="18">
        <f t="shared" si="5"/>
        <v>4.867872044506258</v>
      </c>
      <c r="U12" s="17">
        <v>42</v>
      </c>
      <c r="V12" s="48" t="str">
        <f t="shared" si="48"/>
        <v>    紡    織    業</v>
      </c>
      <c r="W12" s="17">
        <v>20</v>
      </c>
      <c r="X12" s="18">
        <f t="shared" si="6"/>
        <v>2.781641168289291</v>
      </c>
      <c r="Y12" s="17">
        <v>36</v>
      </c>
      <c r="Z12" s="17">
        <v>1</v>
      </c>
      <c r="AA12" s="18">
        <f t="shared" si="7"/>
        <v>0.13908205841446453</v>
      </c>
      <c r="AB12" s="17">
        <v>1</v>
      </c>
      <c r="AC12" s="17">
        <v>3</v>
      </c>
      <c r="AD12" s="18">
        <f t="shared" si="8"/>
        <v>0.4172461752433936</v>
      </c>
      <c r="AE12" s="17">
        <v>8</v>
      </c>
      <c r="AF12" s="17">
        <v>4</v>
      </c>
      <c r="AG12" s="18">
        <f t="shared" si="9"/>
        <v>0.5563282336578581</v>
      </c>
      <c r="AH12" s="17">
        <v>6</v>
      </c>
      <c r="AI12" s="17">
        <v>21</v>
      </c>
      <c r="AJ12" s="18">
        <f t="shared" si="10"/>
        <v>2.920723226703755</v>
      </c>
      <c r="AK12" s="17">
        <v>38</v>
      </c>
      <c r="AL12" s="17">
        <v>0</v>
      </c>
      <c r="AM12" s="18">
        <f t="shared" si="11"/>
        <v>0</v>
      </c>
      <c r="AN12" s="17">
        <v>0</v>
      </c>
      <c r="AO12" s="17">
        <v>0</v>
      </c>
      <c r="AP12" s="18">
        <f t="shared" si="12"/>
        <v>0</v>
      </c>
      <c r="AQ12" s="17">
        <v>0</v>
      </c>
      <c r="AR12" s="48" t="str">
        <f t="shared" si="49"/>
        <v>    紡    織    業</v>
      </c>
      <c r="AS12" s="17">
        <v>0</v>
      </c>
      <c r="AT12" s="18">
        <f t="shared" si="13"/>
        <v>0</v>
      </c>
      <c r="AU12" s="17">
        <v>0</v>
      </c>
      <c r="AV12" s="17">
        <v>89</v>
      </c>
      <c r="AW12" s="18">
        <f t="shared" si="14"/>
        <v>12.378303198887343</v>
      </c>
      <c r="AX12" s="17">
        <v>156</v>
      </c>
      <c r="AY12" s="17">
        <v>8</v>
      </c>
      <c r="AZ12" s="18">
        <f t="shared" si="15"/>
        <v>1.1126564673157162</v>
      </c>
      <c r="BA12" s="17">
        <v>9</v>
      </c>
      <c r="BB12" s="17">
        <v>0</v>
      </c>
      <c r="BC12" s="18">
        <f t="shared" si="16"/>
        <v>0</v>
      </c>
      <c r="BD12" s="17">
        <v>0</v>
      </c>
      <c r="BE12" s="17">
        <v>0</v>
      </c>
      <c r="BF12" s="18">
        <f t="shared" si="17"/>
        <v>0</v>
      </c>
      <c r="BG12" s="17">
        <v>0</v>
      </c>
      <c r="BH12" s="17">
        <v>0</v>
      </c>
      <c r="BI12" s="18">
        <f t="shared" si="18"/>
        <v>0</v>
      </c>
      <c r="BJ12" s="17">
        <v>0</v>
      </c>
      <c r="BK12" s="17">
        <v>3</v>
      </c>
      <c r="BL12" s="18">
        <f t="shared" si="19"/>
        <v>0.4172461752433936</v>
      </c>
      <c r="BM12" s="17">
        <v>3</v>
      </c>
      <c r="BN12" s="48" t="str">
        <f t="shared" si="50"/>
        <v>    紡    織    業</v>
      </c>
      <c r="BO12" s="17">
        <v>0</v>
      </c>
      <c r="BP12" s="18">
        <f t="shared" si="20"/>
        <v>0</v>
      </c>
      <c r="BQ12" s="17">
        <v>0</v>
      </c>
      <c r="BR12" s="17">
        <v>0</v>
      </c>
      <c r="BS12" s="18">
        <f t="shared" si="21"/>
        <v>0</v>
      </c>
      <c r="BT12" s="17">
        <v>0</v>
      </c>
      <c r="BU12" s="17">
        <v>14</v>
      </c>
      <c r="BV12" s="18">
        <f t="shared" si="22"/>
        <v>1.9471488178025034</v>
      </c>
      <c r="BW12" s="17">
        <v>19</v>
      </c>
      <c r="BX12" s="17">
        <v>3</v>
      </c>
      <c r="BY12" s="18">
        <f t="shared" si="23"/>
        <v>0.4172461752433936</v>
      </c>
      <c r="BZ12" s="17">
        <v>3</v>
      </c>
      <c r="CA12" s="17">
        <v>0</v>
      </c>
      <c r="CB12" s="18">
        <f t="shared" si="24"/>
        <v>0</v>
      </c>
      <c r="CC12" s="17">
        <v>0</v>
      </c>
      <c r="CD12" s="17">
        <v>0</v>
      </c>
      <c r="CE12" s="18">
        <f t="shared" si="25"/>
        <v>0</v>
      </c>
      <c r="CF12" s="17">
        <v>0</v>
      </c>
      <c r="CG12" s="17">
        <v>0</v>
      </c>
      <c r="CH12" s="18">
        <f t="shared" si="26"/>
        <v>0</v>
      </c>
      <c r="CI12" s="17">
        <v>0</v>
      </c>
      <c r="CJ12" s="48" t="str">
        <f t="shared" si="51"/>
        <v>    紡    織    業</v>
      </c>
      <c r="CK12" s="17">
        <v>0</v>
      </c>
      <c r="CL12" s="18">
        <f t="shared" si="27"/>
        <v>0</v>
      </c>
      <c r="CM12" s="17">
        <v>0</v>
      </c>
      <c r="CN12" s="17">
        <v>12</v>
      </c>
      <c r="CO12" s="18">
        <f t="shared" si="28"/>
        <v>1.6689847009735743</v>
      </c>
      <c r="CP12" s="17">
        <v>14</v>
      </c>
      <c r="CQ12" s="17">
        <v>4</v>
      </c>
      <c r="CR12" s="18">
        <f t="shared" si="29"/>
        <v>0.5563282336578581</v>
      </c>
      <c r="CS12" s="17">
        <v>5</v>
      </c>
      <c r="CT12" s="17">
        <v>25</v>
      </c>
      <c r="CU12" s="18">
        <f t="shared" si="30"/>
        <v>3.477051460361613</v>
      </c>
      <c r="CV12" s="17">
        <v>44</v>
      </c>
      <c r="CW12" s="17">
        <v>9</v>
      </c>
      <c r="CX12" s="18">
        <f t="shared" si="31"/>
        <v>1.2517385257301807</v>
      </c>
      <c r="CY12" s="17">
        <v>10</v>
      </c>
      <c r="CZ12" s="17">
        <v>35</v>
      </c>
      <c r="DA12" s="18">
        <f t="shared" si="32"/>
        <v>4.867872044506258</v>
      </c>
      <c r="DB12" s="17">
        <v>35</v>
      </c>
      <c r="DC12" s="17">
        <v>0</v>
      </c>
      <c r="DD12" s="18">
        <f t="shared" si="33"/>
        <v>0</v>
      </c>
      <c r="DE12" s="17">
        <v>0</v>
      </c>
      <c r="DF12" s="48" t="str">
        <f t="shared" si="52"/>
        <v>    紡    織    業</v>
      </c>
      <c r="DG12" s="17">
        <v>43</v>
      </c>
      <c r="DH12" s="18">
        <f t="shared" si="34"/>
        <v>5.980528511821975</v>
      </c>
      <c r="DI12" s="17">
        <v>103</v>
      </c>
      <c r="DJ12" s="17">
        <v>71</v>
      </c>
      <c r="DK12" s="18">
        <f t="shared" si="35"/>
        <v>9.874826147426981</v>
      </c>
      <c r="DL12" s="17">
        <v>121</v>
      </c>
      <c r="DM12" s="17">
        <v>82</v>
      </c>
      <c r="DN12" s="18">
        <f t="shared" si="36"/>
        <v>11.404728789986091</v>
      </c>
      <c r="DO12" s="17">
        <v>156</v>
      </c>
      <c r="DP12" s="17">
        <v>16</v>
      </c>
      <c r="DQ12" s="18">
        <f t="shared" si="37"/>
        <v>2.2253129346314324</v>
      </c>
      <c r="DR12" s="17">
        <v>21</v>
      </c>
      <c r="DS12" s="17">
        <v>0</v>
      </c>
      <c r="DT12" s="18">
        <f t="shared" si="38"/>
        <v>0</v>
      </c>
      <c r="DU12" s="17">
        <v>0</v>
      </c>
      <c r="DV12" s="17">
        <v>1</v>
      </c>
      <c r="DW12" s="18">
        <f t="shared" si="39"/>
        <v>0.13908205841446453</v>
      </c>
      <c r="DX12" s="17">
        <v>1</v>
      </c>
      <c r="DY12" s="17">
        <v>0</v>
      </c>
      <c r="DZ12" s="18">
        <f t="shared" si="40"/>
        <v>0</v>
      </c>
      <c r="EA12" s="17">
        <v>0</v>
      </c>
      <c r="EB12" s="48" t="str">
        <f t="shared" si="53"/>
        <v>    紡    織    業</v>
      </c>
      <c r="EC12" s="17">
        <v>0</v>
      </c>
      <c r="ED12" s="18">
        <f t="shared" si="41"/>
        <v>0</v>
      </c>
      <c r="EE12" s="17">
        <v>0</v>
      </c>
      <c r="EF12" s="17">
        <v>0</v>
      </c>
      <c r="EG12" s="18">
        <f t="shared" si="42"/>
        <v>0</v>
      </c>
      <c r="EH12" s="17">
        <v>0</v>
      </c>
      <c r="EI12" s="17">
        <v>0</v>
      </c>
      <c r="EJ12" s="18">
        <f t="shared" si="43"/>
        <v>0</v>
      </c>
      <c r="EK12" s="17">
        <v>0</v>
      </c>
      <c r="EL12" s="17">
        <v>71</v>
      </c>
      <c r="EM12" s="18">
        <f t="shared" si="44"/>
        <v>9.874826147426981</v>
      </c>
      <c r="EN12" s="17">
        <v>122</v>
      </c>
      <c r="EO12" s="17">
        <v>0</v>
      </c>
      <c r="EP12" s="18">
        <f t="shared" si="45"/>
        <v>0</v>
      </c>
      <c r="EQ12" s="17">
        <v>0</v>
      </c>
      <c r="ER12" s="17">
        <v>56</v>
      </c>
      <c r="ES12" s="18">
        <f t="shared" si="46"/>
        <v>7.7885952712100135</v>
      </c>
      <c r="ET12" s="17">
        <v>74</v>
      </c>
      <c r="EU12" s="17">
        <v>3</v>
      </c>
      <c r="EV12" s="18">
        <f t="shared" si="47"/>
        <v>0.4172461752433936</v>
      </c>
      <c r="EW12" s="17">
        <v>8</v>
      </c>
    </row>
    <row r="13" spans="1:153" ht="11.25" customHeight="1">
      <c r="A13" s="49" t="s">
        <v>329</v>
      </c>
      <c r="B13" s="17">
        <v>176</v>
      </c>
      <c r="C13" s="17">
        <f t="shared" si="54"/>
        <v>220</v>
      </c>
      <c r="D13" s="17">
        <v>56</v>
      </c>
      <c r="E13" s="18">
        <f t="shared" si="0"/>
        <v>31.818181818181817</v>
      </c>
      <c r="F13" s="17">
        <v>106</v>
      </c>
      <c r="G13" s="17">
        <v>15</v>
      </c>
      <c r="H13" s="18">
        <f t="shared" si="1"/>
        <v>8.522727272727272</v>
      </c>
      <c r="I13" s="17">
        <v>30</v>
      </c>
      <c r="J13" s="17">
        <v>5</v>
      </c>
      <c r="K13" s="18">
        <f t="shared" si="2"/>
        <v>2.840909090909091</v>
      </c>
      <c r="L13" s="17">
        <v>11</v>
      </c>
      <c r="M13" s="17">
        <v>2</v>
      </c>
      <c r="N13" s="18">
        <f t="shared" si="3"/>
        <v>1.1363636363636365</v>
      </c>
      <c r="O13" s="17">
        <v>4</v>
      </c>
      <c r="P13" s="17">
        <v>1</v>
      </c>
      <c r="Q13" s="18">
        <f t="shared" si="4"/>
        <v>0.5681818181818182</v>
      </c>
      <c r="R13" s="17">
        <v>1</v>
      </c>
      <c r="S13" s="17">
        <v>8</v>
      </c>
      <c r="T13" s="18">
        <f t="shared" si="5"/>
        <v>4.545454545454546</v>
      </c>
      <c r="U13" s="17">
        <v>8</v>
      </c>
      <c r="V13" s="48" t="str">
        <f t="shared" si="48"/>
        <v>    成衣、服飾品及其他紡織製品製造業</v>
      </c>
      <c r="W13" s="17">
        <v>5</v>
      </c>
      <c r="X13" s="18">
        <f t="shared" si="6"/>
        <v>2.840909090909091</v>
      </c>
      <c r="Y13" s="17">
        <v>8</v>
      </c>
      <c r="Z13" s="17">
        <v>1</v>
      </c>
      <c r="AA13" s="18">
        <f t="shared" si="7"/>
        <v>0.5681818181818182</v>
      </c>
      <c r="AB13" s="17">
        <v>1</v>
      </c>
      <c r="AC13" s="17">
        <v>0</v>
      </c>
      <c r="AD13" s="18">
        <f t="shared" si="8"/>
        <v>0</v>
      </c>
      <c r="AE13" s="17">
        <v>0</v>
      </c>
      <c r="AF13" s="17">
        <v>0</v>
      </c>
      <c r="AG13" s="18">
        <f t="shared" si="9"/>
        <v>0</v>
      </c>
      <c r="AH13" s="17">
        <v>0</v>
      </c>
      <c r="AI13" s="17">
        <v>5</v>
      </c>
      <c r="AJ13" s="18">
        <f t="shared" si="10"/>
        <v>2.840909090909091</v>
      </c>
      <c r="AK13" s="17">
        <v>8</v>
      </c>
      <c r="AL13" s="17">
        <v>0</v>
      </c>
      <c r="AM13" s="18">
        <f t="shared" si="11"/>
        <v>0</v>
      </c>
      <c r="AN13" s="17">
        <v>0</v>
      </c>
      <c r="AO13" s="17">
        <v>0</v>
      </c>
      <c r="AP13" s="18">
        <f t="shared" si="12"/>
        <v>0</v>
      </c>
      <c r="AQ13" s="17">
        <v>0</v>
      </c>
      <c r="AR13" s="48" t="str">
        <f t="shared" si="49"/>
        <v>    成衣、服飾品及其他紡織製品製造業</v>
      </c>
      <c r="AS13" s="17">
        <v>0</v>
      </c>
      <c r="AT13" s="18">
        <f t="shared" si="13"/>
        <v>0</v>
      </c>
      <c r="AU13" s="17">
        <v>0</v>
      </c>
      <c r="AV13" s="17">
        <v>22</v>
      </c>
      <c r="AW13" s="18">
        <f t="shared" si="14"/>
        <v>12.5</v>
      </c>
      <c r="AX13" s="17">
        <v>33</v>
      </c>
      <c r="AY13" s="17">
        <v>1</v>
      </c>
      <c r="AZ13" s="18">
        <f t="shared" si="15"/>
        <v>0.5681818181818182</v>
      </c>
      <c r="BA13" s="17">
        <v>1</v>
      </c>
      <c r="BB13" s="17">
        <v>0</v>
      </c>
      <c r="BC13" s="18">
        <f t="shared" si="16"/>
        <v>0</v>
      </c>
      <c r="BD13" s="17">
        <v>0</v>
      </c>
      <c r="BE13" s="17">
        <v>0</v>
      </c>
      <c r="BF13" s="18">
        <f t="shared" si="17"/>
        <v>0</v>
      </c>
      <c r="BG13" s="17">
        <v>0</v>
      </c>
      <c r="BH13" s="17">
        <v>0</v>
      </c>
      <c r="BI13" s="18">
        <f t="shared" si="18"/>
        <v>0</v>
      </c>
      <c r="BJ13" s="17">
        <v>0</v>
      </c>
      <c r="BK13" s="17">
        <v>0</v>
      </c>
      <c r="BL13" s="18">
        <f t="shared" si="19"/>
        <v>0</v>
      </c>
      <c r="BM13" s="17">
        <v>0</v>
      </c>
      <c r="BN13" s="48" t="str">
        <f t="shared" si="50"/>
        <v>    成衣、服飾品及其他紡織製品製造業</v>
      </c>
      <c r="BO13" s="17">
        <v>0</v>
      </c>
      <c r="BP13" s="18">
        <f t="shared" si="20"/>
        <v>0</v>
      </c>
      <c r="BQ13" s="17">
        <v>0</v>
      </c>
      <c r="BR13" s="17">
        <v>0</v>
      </c>
      <c r="BS13" s="18">
        <f t="shared" si="21"/>
        <v>0</v>
      </c>
      <c r="BT13" s="17">
        <v>0</v>
      </c>
      <c r="BU13" s="17">
        <v>1</v>
      </c>
      <c r="BV13" s="18">
        <f t="shared" si="22"/>
        <v>0.5681818181818182</v>
      </c>
      <c r="BW13" s="17">
        <v>1</v>
      </c>
      <c r="BX13" s="17">
        <v>0</v>
      </c>
      <c r="BY13" s="18">
        <f t="shared" si="23"/>
        <v>0</v>
      </c>
      <c r="BZ13" s="17">
        <v>0</v>
      </c>
      <c r="CA13" s="17">
        <v>0</v>
      </c>
      <c r="CB13" s="18">
        <f t="shared" si="24"/>
        <v>0</v>
      </c>
      <c r="CC13" s="17">
        <v>0</v>
      </c>
      <c r="CD13" s="17">
        <v>0</v>
      </c>
      <c r="CE13" s="18">
        <f t="shared" si="25"/>
        <v>0</v>
      </c>
      <c r="CF13" s="17">
        <v>0</v>
      </c>
      <c r="CG13" s="17">
        <v>0</v>
      </c>
      <c r="CH13" s="18">
        <f t="shared" si="26"/>
        <v>0</v>
      </c>
      <c r="CI13" s="17">
        <v>0</v>
      </c>
      <c r="CJ13" s="48" t="str">
        <f t="shared" si="51"/>
        <v>    成衣、服飾品及其他紡織製品製造業</v>
      </c>
      <c r="CK13" s="17">
        <v>0</v>
      </c>
      <c r="CL13" s="18">
        <f t="shared" si="27"/>
        <v>0</v>
      </c>
      <c r="CM13" s="17">
        <v>0</v>
      </c>
      <c r="CN13" s="17">
        <v>0</v>
      </c>
      <c r="CO13" s="18">
        <f t="shared" si="28"/>
        <v>0</v>
      </c>
      <c r="CP13" s="17">
        <v>0</v>
      </c>
      <c r="CQ13" s="17">
        <v>0</v>
      </c>
      <c r="CR13" s="18">
        <f t="shared" si="29"/>
        <v>0</v>
      </c>
      <c r="CS13" s="17">
        <v>0</v>
      </c>
      <c r="CT13" s="17">
        <v>1</v>
      </c>
      <c r="CU13" s="18">
        <f t="shared" si="30"/>
        <v>0.5681818181818182</v>
      </c>
      <c r="CV13" s="17">
        <v>2</v>
      </c>
      <c r="CW13" s="17">
        <v>0</v>
      </c>
      <c r="CX13" s="18">
        <f t="shared" si="31"/>
        <v>0</v>
      </c>
      <c r="CY13" s="17">
        <v>0</v>
      </c>
      <c r="CZ13" s="17">
        <v>1</v>
      </c>
      <c r="DA13" s="18">
        <f t="shared" si="32"/>
        <v>0.5681818181818182</v>
      </c>
      <c r="DB13" s="17">
        <v>1</v>
      </c>
      <c r="DC13" s="17">
        <v>0</v>
      </c>
      <c r="DD13" s="18">
        <f t="shared" si="33"/>
        <v>0</v>
      </c>
      <c r="DE13" s="17">
        <v>0</v>
      </c>
      <c r="DF13" s="48" t="str">
        <f t="shared" si="52"/>
        <v>    成衣、服飾品及其他紡織製品製造業</v>
      </c>
      <c r="DG13" s="17">
        <v>7</v>
      </c>
      <c r="DH13" s="18">
        <f t="shared" si="34"/>
        <v>3.977272727272727</v>
      </c>
      <c r="DI13" s="17">
        <v>15</v>
      </c>
      <c r="DJ13" s="17">
        <v>14</v>
      </c>
      <c r="DK13" s="18">
        <f t="shared" si="35"/>
        <v>7.954545454545454</v>
      </c>
      <c r="DL13" s="17">
        <v>16</v>
      </c>
      <c r="DM13" s="17">
        <v>22</v>
      </c>
      <c r="DN13" s="18">
        <f t="shared" si="36"/>
        <v>12.5</v>
      </c>
      <c r="DO13" s="17">
        <v>30</v>
      </c>
      <c r="DP13" s="17">
        <v>2</v>
      </c>
      <c r="DQ13" s="18">
        <f t="shared" si="37"/>
        <v>1.1363636363636365</v>
      </c>
      <c r="DR13" s="17">
        <v>2</v>
      </c>
      <c r="DS13" s="17">
        <v>0</v>
      </c>
      <c r="DT13" s="18">
        <f t="shared" si="38"/>
        <v>0</v>
      </c>
      <c r="DU13" s="17">
        <v>0</v>
      </c>
      <c r="DV13" s="17">
        <v>0</v>
      </c>
      <c r="DW13" s="18">
        <f t="shared" si="39"/>
        <v>0</v>
      </c>
      <c r="DX13" s="17">
        <v>0</v>
      </c>
      <c r="DY13" s="17">
        <v>0</v>
      </c>
      <c r="DZ13" s="18">
        <f t="shared" si="40"/>
        <v>0</v>
      </c>
      <c r="EA13" s="17">
        <v>0</v>
      </c>
      <c r="EB13" s="48" t="str">
        <f t="shared" si="53"/>
        <v>    成衣、服飾品及其他紡織製品製造業</v>
      </c>
      <c r="EC13" s="17">
        <v>0</v>
      </c>
      <c r="ED13" s="18">
        <f t="shared" si="41"/>
        <v>0</v>
      </c>
      <c r="EE13" s="17">
        <v>0</v>
      </c>
      <c r="EF13" s="17">
        <v>0</v>
      </c>
      <c r="EG13" s="18">
        <f t="shared" si="42"/>
        <v>0</v>
      </c>
      <c r="EH13" s="17">
        <v>0</v>
      </c>
      <c r="EI13" s="17">
        <v>0</v>
      </c>
      <c r="EJ13" s="18">
        <f t="shared" si="43"/>
        <v>0</v>
      </c>
      <c r="EK13" s="17">
        <v>0</v>
      </c>
      <c r="EL13" s="17">
        <v>20</v>
      </c>
      <c r="EM13" s="18">
        <f t="shared" si="44"/>
        <v>11.363636363636363</v>
      </c>
      <c r="EN13" s="17">
        <v>27</v>
      </c>
      <c r="EO13" s="17">
        <v>0</v>
      </c>
      <c r="EP13" s="18">
        <f t="shared" si="45"/>
        <v>0</v>
      </c>
      <c r="EQ13" s="17">
        <v>0</v>
      </c>
      <c r="ER13" s="17">
        <v>18</v>
      </c>
      <c r="ES13" s="18">
        <f t="shared" si="46"/>
        <v>10.227272727272728</v>
      </c>
      <c r="ET13" s="17">
        <v>21</v>
      </c>
      <c r="EU13" s="17">
        <v>0</v>
      </c>
      <c r="EV13" s="18">
        <f t="shared" si="47"/>
        <v>0</v>
      </c>
      <c r="EW13" s="17">
        <v>0</v>
      </c>
    </row>
    <row r="14" spans="1:153" ht="11.25" customHeight="1">
      <c r="A14" s="49" t="s">
        <v>330</v>
      </c>
      <c r="B14" s="17">
        <v>58</v>
      </c>
      <c r="C14" s="17">
        <f t="shared" si="54"/>
        <v>133</v>
      </c>
      <c r="D14" s="17">
        <v>25</v>
      </c>
      <c r="E14" s="18">
        <f t="shared" si="0"/>
        <v>43.103448275862064</v>
      </c>
      <c r="F14" s="17">
        <v>60</v>
      </c>
      <c r="G14" s="17">
        <v>4</v>
      </c>
      <c r="H14" s="18">
        <f t="shared" si="1"/>
        <v>6.896551724137931</v>
      </c>
      <c r="I14" s="17">
        <v>5</v>
      </c>
      <c r="J14" s="17">
        <v>0</v>
      </c>
      <c r="K14" s="18">
        <f t="shared" si="2"/>
        <v>0</v>
      </c>
      <c r="L14" s="17">
        <v>0</v>
      </c>
      <c r="M14" s="17">
        <v>0</v>
      </c>
      <c r="N14" s="18">
        <f t="shared" si="3"/>
        <v>0</v>
      </c>
      <c r="O14" s="17">
        <v>0</v>
      </c>
      <c r="P14" s="17">
        <v>1</v>
      </c>
      <c r="Q14" s="18">
        <f t="shared" si="4"/>
        <v>1.7241379310344827</v>
      </c>
      <c r="R14" s="17">
        <v>2</v>
      </c>
      <c r="S14" s="17">
        <v>5</v>
      </c>
      <c r="T14" s="18">
        <f t="shared" si="5"/>
        <v>8.620689655172415</v>
      </c>
      <c r="U14" s="17">
        <v>5</v>
      </c>
      <c r="V14" s="48" t="str">
        <f t="shared" si="48"/>
        <v>    皮革、毛皮及其製品製造業</v>
      </c>
      <c r="W14" s="17">
        <v>5</v>
      </c>
      <c r="X14" s="18">
        <f t="shared" si="6"/>
        <v>8.620689655172415</v>
      </c>
      <c r="Y14" s="17">
        <v>8</v>
      </c>
      <c r="Z14" s="17">
        <v>0</v>
      </c>
      <c r="AA14" s="18">
        <f t="shared" si="7"/>
        <v>0</v>
      </c>
      <c r="AB14" s="17">
        <v>0</v>
      </c>
      <c r="AC14" s="17">
        <v>1</v>
      </c>
      <c r="AD14" s="18">
        <f t="shared" si="8"/>
        <v>1.7241379310344827</v>
      </c>
      <c r="AE14" s="17">
        <v>1</v>
      </c>
      <c r="AF14" s="17">
        <v>3</v>
      </c>
      <c r="AG14" s="18">
        <f t="shared" si="9"/>
        <v>5.172413793103448</v>
      </c>
      <c r="AH14" s="17">
        <v>4</v>
      </c>
      <c r="AI14" s="17">
        <v>2</v>
      </c>
      <c r="AJ14" s="18">
        <f t="shared" si="10"/>
        <v>3.4482758620689653</v>
      </c>
      <c r="AK14" s="17">
        <v>3</v>
      </c>
      <c r="AL14" s="17">
        <v>0</v>
      </c>
      <c r="AM14" s="18">
        <f t="shared" si="11"/>
        <v>0</v>
      </c>
      <c r="AN14" s="17">
        <v>0</v>
      </c>
      <c r="AO14" s="17">
        <v>0</v>
      </c>
      <c r="AP14" s="18">
        <f t="shared" si="12"/>
        <v>0</v>
      </c>
      <c r="AQ14" s="17">
        <v>0</v>
      </c>
      <c r="AR14" s="48" t="str">
        <f t="shared" si="49"/>
        <v>    皮革、毛皮及其製品製造業</v>
      </c>
      <c r="AS14" s="17">
        <v>0</v>
      </c>
      <c r="AT14" s="18">
        <f t="shared" si="13"/>
        <v>0</v>
      </c>
      <c r="AU14" s="17">
        <v>0</v>
      </c>
      <c r="AV14" s="17">
        <v>10</v>
      </c>
      <c r="AW14" s="18">
        <f t="shared" si="14"/>
        <v>17.24137931034483</v>
      </c>
      <c r="AX14" s="17">
        <v>20</v>
      </c>
      <c r="AY14" s="17">
        <v>0</v>
      </c>
      <c r="AZ14" s="18">
        <f t="shared" si="15"/>
        <v>0</v>
      </c>
      <c r="BA14" s="17">
        <v>0</v>
      </c>
      <c r="BB14" s="17">
        <v>0</v>
      </c>
      <c r="BC14" s="18">
        <f t="shared" si="16"/>
        <v>0</v>
      </c>
      <c r="BD14" s="17">
        <v>0</v>
      </c>
      <c r="BE14" s="17">
        <v>0</v>
      </c>
      <c r="BF14" s="18">
        <f t="shared" si="17"/>
        <v>0</v>
      </c>
      <c r="BG14" s="17">
        <v>0</v>
      </c>
      <c r="BH14" s="17">
        <v>0</v>
      </c>
      <c r="BI14" s="18">
        <f t="shared" si="18"/>
        <v>0</v>
      </c>
      <c r="BJ14" s="17">
        <v>0</v>
      </c>
      <c r="BK14" s="17">
        <v>0</v>
      </c>
      <c r="BL14" s="18">
        <f t="shared" si="19"/>
        <v>0</v>
      </c>
      <c r="BM14" s="17">
        <v>0</v>
      </c>
      <c r="BN14" s="48" t="str">
        <f t="shared" si="50"/>
        <v>    皮革、毛皮及其製品製造業</v>
      </c>
      <c r="BO14" s="17">
        <v>0</v>
      </c>
      <c r="BP14" s="18">
        <f t="shared" si="20"/>
        <v>0</v>
      </c>
      <c r="BQ14" s="17">
        <v>0</v>
      </c>
      <c r="BR14" s="17">
        <v>0</v>
      </c>
      <c r="BS14" s="18">
        <f t="shared" si="21"/>
        <v>0</v>
      </c>
      <c r="BT14" s="17">
        <v>0</v>
      </c>
      <c r="BU14" s="17">
        <v>4</v>
      </c>
      <c r="BV14" s="18">
        <f t="shared" si="22"/>
        <v>6.896551724137931</v>
      </c>
      <c r="BW14" s="17">
        <v>5</v>
      </c>
      <c r="BX14" s="17">
        <v>2</v>
      </c>
      <c r="BY14" s="18">
        <f t="shared" si="23"/>
        <v>3.4482758620689653</v>
      </c>
      <c r="BZ14" s="17">
        <v>2</v>
      </c>
      <c r="CA14" s="17">
        <v>0</v>
      </c>
      <c r="CB14" s="18">
        <f t="shared" si="24"/>
        <v>0</v>
      </c>
      <c r="CC14" s="17">
        <v>0</v>
      </c>
      <c r="CD14" s="17">
        <v>0</v>
      </c>
      <c r="CE14" s="18">
        <f t="shared" si="25"/>
        <v>0</v>
      </c>
      <c r="CF14" s="17">
        <v>0</v>
      </c>
      <c r="CG14" s="17">
        <v>0</v>
      </c>
      <c r="CH14" s="18">
        <f t="shared" si="26"/>
        <v>0</v>
      </c>
      <c r="CI14" s="17">
        <v>0</v>
      </c>
      <c r="CJ14" s="48" t="str">
        <f t="shared" si="51"/>
        <v>    皮革、毛皮及其製品製造業</v>
      </c>
      <c r="CK14" s="17">
        <v>0</v>
      </c>
      <c r="CL14" s="18">
        <f t="shared" si="27"/>
        <v>0</v>
      </c>
      <c r="CM14" s="17">
        <v>0</v>
      </c>
      <c r="CN14" s="17">
        <v>1</v>
      </c>
      <c r="CO14" s="18">
        <f t="shared" si="28"/>
        <v>1.7241379310344827</v>
      </c>
      <c r="CP14" s="17">
        <v>1</v>
      </c>
      <c r="CQ14" s="17">
        <v>3</v>
      </c>
      <c r="CR14" s="18">
        <f t="shared" si="29"/>
        <v>5.172413793103448</v>
      </c>
      <c r="CS14" s="17">
        <v>4</v>
      </c>
      <c r="CT14" s="17">
        <v>7</v>
      </c>
      <c r="CU14" s="18">
        <f t="shared" si="30"/>
        <v>12.068965517241379</v>
      </c>
      <c r="CV14" s="17">
        <v>13</v>
      </c>
      <c r="CW14" s="17">
        <v>3</v>
      </c>
      <c r="CX14" s="18">
        <f t="shared" si="31"/>
        <v>5.172413793103448</v>
      </c>
      <c r="CY14" s="17">
        <v>3</v>
      </c>
      <c r="CZ14" s="17">
        <v>4</v>
      </c>
      <c r="DA14" s="18">
        <f t="shared" si="32"/>
        <v>6.896551724137931</v>
      </c>
      <c r="DB14" s="17">
        <v>4</v>
      </c>
      <c r="DC14" s="17">
        <v>0</v>
      </c>
      <c r="DD14" s="18">
        <f t="shared" si="33"/>
        <v>0</v>
      </c>
      <c r="DE14" s="17">
        <v>0</v>
      </c>
      <c r="DF14" s="48" t="str">
        <f t="shared" si="52"/>
        <v>    皮革、毛皮及其製品製造業</v>
      </c>
      <c r="DG14" s="17">
        <v>3</v>
      </c>
      <c r="DH14" s="18">
        <f t="shared" si="34"/>
        <v>5.172413793103448</v>
      </c>
      <c r="DI14" s="17">
        <v>7</v>
      </c>
      <c r="DJ14" s="17">
        <v>3</v>
      </c>
      <c r="DK14" s="18">
        <f t="shared" si="35"/>
        <v>5.172413793103448</v>
      </c>
      <c r="DL14" s="17">
        <v>3</v>
      </c>
      <c r="DM14" s="17">
        <v>7</v>
      </c>
      <c r="DN14" s="18">
        <f t="shared" si="36"/>
        <v>12.068965517241379</v>
      </c>
      <c r="DO14" s="17">
        <v>8</v>
      </c>
      <c r="DP14" s="17">
        <v>3</v>
      </c>
      <c r="DQ14" s="18">
        <f t="shared" si="37"/>
        <v>5.172413793103448</v>
      </c>
      <c r="DR14" s="17">
        <v>4</v>
      </c>
      <c r="DS14" s="17">
        <v>0</v>
      </c>
      <c r="DT14" s="18">
        <f t="shared" si="38"/>
        <v>0</v>
      </c>
      <c r="DU14" s="17">
        <v>0</v>
      </c>
      <c r="DV14" s="17">
        <v>0</v>
      </c>
      <c r="DW14" s="18">
        <f t="shared" si="39"/>
        <v>0</v>
      </c>
      <c r="DX14" s="17">
        <v>0</v>
      </c>
      <c r="DY14" s="17">
        <v>0</v>
      </c>
      <c r="DZ14" s="18">
        <f t="shared" si="40"/>
        <v>0</v>
      </c>
      <c r="EA14" s="17">
        <v>0</v>
      </c>
      <c r="EB14" s="48" t="str">
        <f t="shared" si="53"/>
        <v>    皮革、毛皮及其製品製造業</v>
      </c>
      <c r="EC14" s="17">
        <v>0</v>
      </c>
      <c r="ED14" s="18">
        <f t="shared" si="41"/>
        <v>0</v>
      </c>
      <c r="EE14" s="17">
        <v>0</v>
      </c>
      <c r="EF14" s="17">
        <v>0</v>
      </c>
      <c r="EG14" s="18">
        <f t="shared" si="42"/>
        <v>0</v>
      </c>
      <c r="EH14" s="17">
        <v>0</v>
      </c>
      <c r="EI14" s="17">
        <v>0</v>
      </c>
      <c r="EJ14" s="18">
        <f t="shared" si="43"/>
        <v>0</v>
      </c>
      <c r="EK14" s="17">
        <v>0</v>
      </c>
      <c r="EL14" s="17">
        <v>15</v>
      </c>
      <c r="EM14" s="18">
        <f t="shared" si="44"/>
        <v>25.862068965517242</v>
      </c>
      <c r="EN14" s="17">
        <v>23</v>
      </c>
      <c r="EO14" s="17">
        <v>0</v>
      </c>
      <c r="EP14" s="18">
        <f t="shared" si="45"/>
        <v>0</v>
      </c>
      <c r="EQ14" s="17">
        <v>0</v>
      </c>
      <c r="ER14" s="17">
        <v>6</v>
      </c>
      <c r="ES14" s="18">
        <f t="shared" si="46"/>
        <v>10.344827586206897</v>
      </c>
      <c r="ET14" s="17">
        <v>6</v>
      </c>
      <c r="EU14" s="17">
        <v>1</v>
      </c>
      <c r="EV14" s="18">
        <f t="shared" si="47"/>
        <v>1.7241379310344827</v>
      </c>
      <c r="EW14" s="17">
        <v>2</v>
      </c>
    </row>
    <row r="15" spans="1:153" ht="11.25" customHeight="1">
      <c r="A15" s="49" t="s">
        <v>331</v>
      </c>
      <c r="B15" s="17">
        <v>36</v>
      </c>
      <c r="C15" s="17">
        <f t="shared" si="54"/>
        <v>131</v>
      </c>
      <c r="D15" s="17">
        <v>21</v>
      </c>
      <c r="E15" s="18">
        <f t="shared" si="0"/>
        <v>58.333333333333336</v>
      </c>
      <c r="F15" s="17">
        <v>45</v>
      </c>
      <c r="G15" s="17">
        <v>4</v>
      </c>
      <c r="H15" s="18">
        <f t="shared" si="1"/>
        <v>11.11111111111111</v>
      </c>
      <c r="I15" s="17">
        <v>6</v>
      </c>
      <c r="J15" s="17">
        <v>0</v>
      </c>
      <c r="K15" s="18">
        <f t="shared" si="2"/>
        <v>0</v>
      </c>
      <c r="L15" s="17">
        <v>0</v>
      </c>
      <c r="M15" s="17">
        <v>0</v>
      </c>
      <c r="N15" s="18">
        <f t="shared" si="3"/>
        <v>0</v>
      </c>
      <c r="O15" s="17">
        <v>0</v>
      </c>
      <c r="P15" s="17">
        <v>0</v>
      </c>
      <c r="Q15" s="18">
        <f t="shared" si="4"/>
        <v>0</v>
      </c>
      <c r="R15" s="17">
        <v>0</v>
      </c>
      <c r="S15" s="17">
        <v>6</v>
      </c>
      <c r="T15" s="18">
        <f t="shared" si="5"/>
        <v>16.666666666666664</v>
      </c>
      <c r="U15" s="17">
        <v>8</v>
      </c>
      <c r="V15" s="48" t="str">
        <f t="shared" si="48"/>
        <v>    木竹製品製造業</v>
      </c>
      <c r="W15" s="17">
        <v>1</v>
      </c>
      <c r="X15" s="18">
        <f t="shared" si="6"/>
        <v>2.7777777777777777</v>
      </c>
      <c r="Y15" s="17">
        <v>2</v>
      </c>
      <c r="Z15" s="17">
        <v>0</v>
      </c>
      <c r="AA15" s="18">
        <f t="shared" si="7"/>
        <v>0</v>
      </c>
      <c r="AB15" s="17">
        <v>0</v>
      </c>
      <c r="AC15" s="17">
        <v>0</v>
      </c>
      <c r="AD15" s="18">
        <f t="shared" si="8"/>
        <v>0</v>
      </c>
      <c r="AE15" s="17">
        <v>0</v>
      </c>
      <c r="AF15" s="17">
        <v>0</v>
      </c>
      <c r="AG15" s="18">
        <f t="shared" si="9"/>
        <v>0</v>
      </c>
      <c r="AH15" s="17">
        <v>0</v>
      </c>
      <c r="AI15" s="17">
        <v>1</v>
      </c>
      <c r="AJ15" s="18">
        <f t="shared" si="10"/>
        <v>2.7777777777777777</v>
      </c>
      <c r="AK15" s="17">
        <v>1</v>
      </c>
      <c r="AL15" s="17">
        <v>0</v>
      </c>
      <c r="AM15" s="18">
        <f t="shared" si="11"/>
        <v>0</v>
      </c>
      <c r="AN15" s="17">
        <v>0</v>
      </c>
      <c r="AO15" s="17">
        <v>0</v>
      </c>
      <c r="AP15" s="18">
        <f t="shared" si="12"/>
        <v>0</v>
      </c>
      <c r="AQ15" s="17">
        <v>0</v>
      </c>
      <c r="AR15" s="48" t="str">
        <f t="shared" si="49"/>
        <v>    木竹製品製造業</v>
      </c>
      <c r="AS15" s="17">
        <v>0</v>
      </c>
      <c r="AT15" s="18">
        <f t="shared" si="13"/>
        <v>0</v>
      </c>
      <c r="AU15" s="17">
        <v>0</v>
      </c>
      <c r="AV15" s="17">
        <v>7</v>
      </c>
      <c r="AW15" s="18">
        <f t="shared" si="14"/>
        <v>19.444444444444446</v>
      </c>
      <c r="AX15" s="17">
        <v>10</v>
      </c>
      <c r="AY15" s="17">
        <v>1</v>
      </c>
      <c r="AZ15" s="18">
        <f t="shared" si="15"/>
        <v>2.7777777777777777</v>
      </c>
      <c r="BA15" s="17">
        <v>1</v>
      </c>
      <c r="BB15" s="17">
        <v>0</v>
      </c>
      <c r="BC15" s="18">
        <f t="shared" si="16"/>
        <v>0</v>
      </c>
      <c r="BD15" s="17">
        <v>0</v>
      </c>
      <c r="BE15" s="17">
        <v>0</v>
      </c>
      <c r="BF15" s="18">
        <f t="shared" si="17"/>
        <v>0</v>
      </c>
      <c r="BG15" s="17">
        <v>0</v>
      </c>
      <c r="BH15" s="17">
        <v>0</v>
      </c>
      <c r="BI15" s="18">
        <f t="shared" si="18"/>
        <v>0</v>
      </c>
      <c r="BJ15" s="17">
        <v>0</v>
      </c>
      <c r="BK15" s="17">
        <v>1</v>
      </c>
      <c r="BL15" s="18">
        <f t="shared" si="19"/>
        <v>2.7777777777777777</v>
      </c>
      <c r="BM15" s="17">
        <v>1</v>
      </c>
      <c r="BN15" s="48" t="str">
        <f t="shared" si="50"/>
        <v>    木竹製品製造業</v>
      </c>
      <c r="BO15" s="17">
        <v>0</v>
      </c>
      <c r="BP15" s="18">
        <f t="shared" si="20"/>
        <v>0</v>
      </c>
      <c r="BQ15" s="17">
        <v>0</v>
      </c>
      <c r="BR15" s="17">
        <v>0</v>
      </c>
      <c r="BS15" s="18">
        <f t="shared" si="21"/>
        <v>0</v>
      </c>
      <c r="BT15" s="17">
        <v>0</v>
      </c>
      <c r="BU15" s="17">
        <v>2</v>
      </c>
      <c r="BV15" s="18">
        <f t="shared" si="22"/>
        <v>5.555555555555555</v>
      </c>
      <c r="BW15" s="17">
        <v>2</v>
      </c>
      <c r="BX15" s="17">
        <v>0</v>
      </c>
      <c r="BY15" s="18">
        <f t="shared" si="23"/>
        <v>0</v>
      </c>
      <c r="BZ15" s="17">
        <v>0</v>
      </c>
      <c r="CA15" s="17">
        <v>0</v>
      </c>
      <c r="CB15" s="18">
        <f t="shared" si="24"/>
        <v>0</v>
      </c>
      <c r="CC15" s="17">
        <v>0</v>
      </c>
      <c r="CD15" s="17">
        <v>0</v>
      </c>
      <c r="CE15" s="18">
        <f t="shared" si="25"/>
        <v>0</v>
      </c>
      <c r="CF15" s="17">
        <v>0</v>
      </c>
      <c r="CG15" s="17">
        <v>0</v>
      </c>
      <c r="CH15" s="18">
        <f t="shared" si="26"/>
        <v>0</v>
      </c>
      <c r="CI15" s="17">
        <v>0</v>
      </c>
      <c r="CJ15" s="48" t="str">
        <f t="shared" si="51"/>
        <v>    木竹製品製造業</v>
      </c>
      <c r="CK15" s="17">
        <v>0</v>
      </c>
      <c r="CL15" s="18">
        <f t="shared" si="27"/>
        <v>0</v>
      </c>
      <c r="CM15" s="17">
        <v>0</v>
      </c>
      <c r="CN15" s="17">
        <v>7</v>
      </c>
      <c r="CO15" s="18">
        <f t="shared" si="28"/>
        <v>19.444444444444446</v>
      </c>
      <c r="CP15" s="17">
        <v>12</v>
      </c>
      <c r="CQ15" s="17">
        <v>2</v>
      </c>
      <c r="CR15" s="18">
        <f t="shared" si="29"/>
        <v>5.555555555555555</v>
      </c>
      <c r="CS15" s="17">
        <v>2</v>
      </c>
      <c r="CT15" s="17">
        <v>4</v>
      </c>
      <c r="CU15" s="18">
        <f t="shared" si="30"/>
        <v>11.11111111111111</v>
      </c>
      <c r="CV15" s="17">
        <v>5</v>
      </c>
      <c r="CW15" s="17">
        <v>3</v>
      </c>
      <c r="CX15" s="18">
        <f t="shared" si="31"/>
        <v>8.333333333333332</v>
      </c>
      <c r="CY15" s="17">
        <v>4</v>
      </c>
      <c r="CZ15" s="17">
        <v>2</v>
      </c>
      <c r="DA15" s="18">
        <f t="shared" si="32"/>
        <v>5.555555555555555</v>
      </c>
      <c r="DB15" s="17">
        <v>2</v>
      </c>
      <c r="DC15" s="17">
        <v>0</v>
      </c>
      <c r="DD15" s="18">
        <f t="shared" si="33"/>
        <v>0</v>
      </c>
      <c r="DE15" s="17">
        <v>0</v>
      </c>
      <c r="DF15" s="48" t="str">
        <f t="shared" si="52"/>
        <v>    木竹製品製造業</v>
      </c>
      <c r="DG15" s="17">
        <v>2</v>
      </c>
      <c r="DH15" s="18">
        <f t="shared" si="34"/>
        <v>5.555555555555555</v>
      </c>
      <c r="DI15" s="17">
        <v>3</v>
      </c>
      <c r="DJ15" s="17">
        <v>9</v>
      </c>
      <c r="DK15" s="18">
        <f t="shared" si="35"/>
        <v>25</v>
      </c>
      <c r="DL15" s="17">
        <v>11</v>
      </c>
      <c r="DM15" s="17">
        <v>12</v>
      </c>
      <c r="DN15" s="18">
        <f t="shared" si="36"/>
        <v>33.33333333333333</v>
      </c>
      <c r="DO15" s="17">
        <v>21</v>
      </c>
      <c r="DP15" s="17">
        <v>1</v>
      </c>
      <c r="DQ15" s="18">
        <f t="shared" si="37"/>
        <v>2.7777777777777777</v>
      </c>
      <c r="DR15" s="17">
        <v>1</v>
      </c>
      <c r="DS15" s="17">
        <v>0</v>
      </c>
      <c r="DT15" s="18">
        <f t="shared" si="38"/>
        <v>0</v>
      </c>
      <c r="DU15" s="17">
        <v>0</v>
      </c>
      <c r="DV15" s="17">
        <v>0</v>
      </c>
      <c r="DW15" s="18">
        <f t="shared" si="39"/>
        <v>0</v>
      </c>
      <c r="DX15" s="17">
        <v>0</v>
      </c>
      <c r="DY15" s="17">
        <v>0</v>
      </c>
      <c r="DZ15" s="18">
        <f t="shared" si="40"/>
        <v>0</v>
      </c>
      <c r="EA15" s="17">
        <v>0</v>
      </c>
      <c r="EB15" s="48" t="str">
        <f t="shared" si="53"/>
        <v>    木竹製品製造業</v>
      </c>
      <c r="EC15" s="17">
        <v>0</v>
      </c>
      <c r="ED15" s="18">
        <f t="shared" si="41"/>
        <v>0</v>
      </c>
      <c r="EE15" s="17">
        <v>0</v>
      </c>
      <c r="EF15" s="17">
        <v>0</v>
      </c>
      <c r="EG15" s="18">
        <f t="shared" si="42"/>
        <v>0</v>
      </c>
      <c r="EH15" s="17">
        <v>0</v>
      </c>
      <c r="EI15" s="17">
        <v>0</v>
      </c>
      <c r="EJ15" s="18">
        <f t="shared" si="43"/>
        <v>0</v>
      </c>
      <c r="EK15" s="17">
        <v>0</v>
      </c>
      <c r="EL15" s="17">
        <v>14</v>
      </c>
      <c r="EM15" s="18">
        <f t="shared" si="44"/>
        <v>38.88888888888889</v>
      </c>
      <c r="EN15" s="17">
        <v>24</v>
      </c>
      <c r="EO15" s="17">
        <v>0</v>
      </c>
      <c r="EP15" s="18">
        <f t="shared" si="45"/>
        <v>0</v>
      </c>
      <c r="EQ15" s="17">
        <v>0</v>
      </c>
      <c r="ER15" s="17">
        <v>10</v>
      </c>
      <c r="ES15" s="18">
        <f t="shared" si="46"/>
        <v>27.77777777777778</v>
      </c>
      <c r="ET15" s="17">
        <v>10</v>
      </c>
      <c r="EU15" s="17">
        <v>2</v>
      </c>
      <c r="EV15" s="18">
        <f t="shared" si="47"/>
        <v>5.555555555555555</v>
      </c>
      <c r="EW15" s="17">
        <v>5</v>
      </c>
    </row>
    <row r="16" spans="1:153" ht="11.25" customHeight="1">
      <c r="A16" s="49" t="s">
        <v>332</v>
      </c>
      <c r="B16" s="17">
        <v>111</v>
      </c>
      <c r="C16" s="17">
        <f t="shared" si="54"/>
        <v>294</v>
      </c>
      <c r="D16" s="17">
        <v>37</v>
      </c>
      <c r="E16" s="18">
        <f t="shared" si="0"/>
        <v>33.33333333333333</v>
      </c>
      <c r="F16" s="17">
        <v>118</v>
      </c>
      <c r="G16" s="17">
        <v>18</v>
      </c>
      <c r="H16" s="18">
        <f t="shared" si="1"/>
        <v>16.216216216216218</v>
      </c>
      <c r="I16" s="17">
        <v>22</v>
      </c>
      <c r="J16" s="17">
        <v>0</v>
      </c>
      <c r="K16" s="18">
        <f t="shared" si="2"/>
        <v>0</v>
      </c>
      <c r="L16" s="17">
        <v>0</v>
      </c>
      <c r="M16" s="17">
        <v>0</v>
      </c>
      <c r="N16" s="18">
        <f t="shared" si="3"/>
        <v>0</v>
      </c>
      <c r="O16" s="17">
        <v>0</v>
      </c>
      <c r="P16" s="17">
        <v>2</v>
      </c>
      <c r="Q16" s="18">
        <f t="shared" si="4"/>
        <v>1.8018018018018018</v>
      </c>
      <c r="R16" s="17">
        <v>2</v>
      </c>
      <c r="S16" s="17">
        <v>22</v>
      </c>
      <c r="T16" s="18">
        <f t="shared" si="5"/>
        <v>19.81981981981982</v>
      </c>
      <c r="U16" s="17">
        <v>35</v>
      </c>
      <c r="V16" s="48" t="str">
        <f t="shared" si="48"/>
        <v>    家具及裝設品製造業</v>
      </c>
      <c r="W16" s="17">
        <v>1</v>
      </c>
      <c r="X16" s="18">
        <f t="shared" si="6"/>
        <v>0.9009009009009009</v>
      </c>
      <c r="Y16" s="17">
        <v>1</v>
      </c>
      <c r="Z16" s="17">
        <v>0</v>
      </c>
      <c r="AA16" s="18">
        <f t="shared" si="7"/>
        <v>0</v>
      </c>
      <c r="AB16" s="17">
        <v>0</v>
      </c>
      <c r="AC16" s="17">
        <v>7</v>
      </c>
      <c r="AD16" s="18">
        <f t="shared" si="8"/>
        <v>6.306306306306306</v>
      </c>
      <c r="AE16" s="17">
        <v>13</v>
      </c>
      <c r="AF16" s="17">
        <v>2</v>
      </c>
      <c r="AG16" s="18">
        <f t="shared" si="9"/>
        <v>1.8018018018018018</v>
      </c>
      <c r="AH16" s="17">
        <v>2</v>
      </c>
      <c r="AI16" s="17">
        <v>4</v>
      </c>
      <c r="AJ16" s="18">
        <f t="shared" si="10"/>
        <v>3.6036036036036037</v>
      </c>
      <c r="AK16" s="17">
        <v>4</v>
      </c>
      <c r="AL16" s="17">
        <v>0</v>
      </c>
      <c r="AM16" s="18">
        <f t="shared" si="11"/>
        <v>0</v>
      </c>
      <c r="AN16" s="17">
        <v>0</v>
      </c>
      <c r="AO16" s="17">
        <v>0</v>
      </c>
      <c r="AP16" s="18">
        <f t="shared" si="12"/>
        <v>0</v>
      </c>
      <c r="AQ16" s="17">
        <v>0</v>
      </c>
      <c r="AR16" s="48" t="str">
        <f t="shared" si="49"/>
        <v>    家具及裝設品製造業</v>
      </c>
      <c r="AS16" s="17">
        <v>0</v>
      </c>
      <c r="AT16" s="18">
        <f t="shared" si="13"/>
        <v>0</v>
      </c>
      <c r="AU16" s="17">
        <v>0</v>
      </c>
      <c r="AV16" s="17">
        <v>7</v>
      </c>
      <c r="AW16" s="18">
        <f t="shared" si="14"/>
        <v>6.306306306306306</v>
      </c>
      <c r="AX16" s="17">
        <v>11</v>
      </c>
      <c r="AY16" s="17">
        <v>1</v>
      </c>
      <c r="AZ16" s="18">
        <f t="shared" si="15"/>
        <v>0.9009009009009009</v>
      </c>
      <c r="BA16" s="17">
        <v>1</v>
      </c>
      <c r="BB16" s="17">
        <v>0</v>
      </c>
      <c r="BC16" s="18">
        <f t="shared" si="16"/>
        <v>0</v>
      </c>
      <c r="BD16" s="17">
        <v>0</v>
      </c>
      <c r="BE16" s="17">
        <v>0</v>
      </c>
      <c r="BF16" s="18">
        <f t="shared" si="17"/>
        <v>0</v>
      </c>
      <c r="BG16" s="17">
        <v>0</v>
      </c>
      <c r="BH16" s="17">
        <v>0</v>
      </c>
      <c r="BI16" s="18">
        <f t="shared" si="18"/>
        <v>0</v>
      </c>
      <c r="BJ16" s="17">
        <v>0</v>
      </c>
      <c r="BK16" s="17">
        <v>0</v>
      </c>
      <c r="BL16" s="18">
        <f t="shared" si="19"/>
        <v>0</v>
      </c>
      <c r="BM16" s="17">
        <v>0</v>
      </c>
      <c r="BN16" s="48" t="str">
        <f t="shared" si="50"/>
        <v>    家具及裝設品製造業</v>
      </c>
      <c r="BO16" s="17">
        <v>0</v>
      </c>
      <c r="BP16" s="18">
        <f t="shared" si="20"/>
        <v>0</v>
      </c>
      <c r="BQ16" s="17">
        <v>0</v>
      </c>
      <c r="BR16" s="17">
        <v>0</v>
      </c>
      <c r="BS16" s="18">
        <f t="shared" si="21"/>
        <v>0</v>
      </c>
      <c r="BT16" s="17">
        <v>0</v>
      </c>
      <c r="BU16" s="17">
        <v>5</v>
      </c>
      <c r="BV16" s="18">
        <f t="shared" si="22"/>
        <v>4.504504504504505</v>
      </c>
      <c r="BW16" s="17">
        <v>6</v>
      </c>
      <c r="BX16" s="17">
        <v>1</v>
      </c>
      <c r="BY16" s="18">
        <f t="shared" si="23"/>
        <v>0.9009009009009009</v>
      </c>
      <c r="BZ16" s="17">
        <v>1</v>
      </c>
      <c r="CA16" s="17">
        <v>0</v>
      </c>
      <c r="CB16" s="18">
        <f t="shared" si="24"/>
        <v>0</v>
      </c>
      <c r="CC16" s="17">
        <v>0</v>
      </c>
      <c r="CD16" s="17">
        <v>0</v>
      </c>
      <c r="CE16" s="18">
        <f t="shared" si="25"/>
        <v>0</v>
      </c>
      <c r="CF16" s="17">
        <v>0</v>
      </c>
      <c r="CG16" s="17">
        <v>0</v>
      </c>
      <c r="CH16" s="18">
        <f t="shared" si="26"/>
        <v>0</v>
      </c>
      <c r="CI16" s="17">
        <v>0</v>
      </c>
      <c r="CJ16" s="48" t="str">
        <f t="shared" si="51"/>
        <v>    家具及裝設品製造業</v>
      </c>
      <c r="CK16" s="17">
        <v>0</v>
      </c>
      <c r="CL16" s="18">
        <f t="shared" si="27"/>
        <v>0</v>
      </c>
      <c r="CM16" s="17">
        <v>0</v>
      </c>
      <c r="CN16" s="17">
        <v>17</v>
      </c>
      <c r="CO16" s="18">
        <f t="shared" si="28"/>
        <v>15.315315315315313</v>
      </c>
      <c r="CP16" s="17">
        <v>20</v>
      </c>
      <c r="CQ16" s="17">
        <v>0</v>
      </c>
      <c r="CR16" s="18">
        <f t="shared" si="29"/>
        <v>0</v>
      </c>
      <c r="CS16" s="17">
        <v>0</v>
      </c>
      <c r="CT16" s="17">
        <v>6</v>
      </c>
      <c r="CU16" s="18">
        <f t="shared" si="30"/>
        <v>5.405405405405405</v>
      </c>
      <c r="CV16" s="17">
        <v>8</v>
      </c>
      <c r="CW16" s="17">
        <v>7</v>
      </c>
      <c r="CX16" s="18">
        <f t="shared" si="31"/>
        <v>6.306306306306306</v>
      </c>
      <c r="CY16" s="17">
        <v>9</v>
      </c>
      <c r="CZ16" s="17">
        <v>2</v>
      </c>
      <c r="DA16" s="18">
        <f t="shared" si="32"/>
        <v>1.8018018018018018</v>
      </c>
      <c r="DB16" s="17">
        <v>2</v>
      </c>
      <c r="DC16" s="17">
        <v>0</v>
      </c>
      <c r="DD16" s="18">
        <f t="shared" si="33"/>
        <v>0</v>
      </c>
      <c r="DE16" s="17">
        <v>0</v>
      </c>
      <c r="DF16" s="48" t="str">
        <f t="shared" si="52"/>
        <v>    家具及裝設品製造業</v>
      </c>
      <c r="DG16" s="17">
        <v>2</v>
      </c>
      <c r="DH16" s="18">
        <f t="shared" si="34"/>
        <v>1.8018018018018018</v>
      </c>
      <c r="DI16" s="17">
        <v>3</v>
      </c>
      <c r="DJ16" s="17">
        <v>22</v>
      </c>
      <c r="DK16" s="18">
        <f t="shared" si="35"/>
        <v>19.81981981981982</v>
      </c>
      <c r="DL16" s="17">
        <v>39</v>
      </c>
      <c r="DM16" s="17">
        <v>29</v>
      </c>
      <c r="DN16" s="18">
        <f t="shared" si="36"/>
        <v>26.126126126126124</v>
      </c>
      <c r="DO16" s="17">
        <v>53</v>
      </c>
      <c r="DP16" s="17">
        <v>2</v>
      </c>
      <c r="DQ16" s="18">
        <f t="shared" si="37"/>
        <v>1.8018018018018018</v>
      </c>
      <c r="DR16" s="17">
        <v>2</v>
      </c>
      <c r="DS16" s="17">
        <v>0</v>
      </c>
      <c r="DT16" s="18">
        <f t="shared" si="38"/>
        <v>0</v>
      </c>
      <c r="DU16" s="17">
        <v>0</v>
      </c>
      <c r="DV16" s="17">
        <v>0</v>
      </c>
      <c r="DW16" s="18">
        <f t="shared" si="39"/>
        <v>0</v>
      </c>
      <c r="DX16" s="17">
        <v>0</v>
      </c>
      <c r="DY16" s="17">
        <v>0</v>
      </c>
      <c r="DZ16" s="18">
        <f t="shared" si="40"/>
        <v>0</v>
      </c>
      <c r="EA16" s="17">
        <v>0</v>
      </c>
      <c r="EB16" s="48" t="str">
        <f t="shared" si="53"/>
        <v>    家具及裝設品製造業</v>
      </c>
      <c r="EC16" s="17">
        <v>0</v>
      </c>
      <c r="ED16" s="18">
        <f t="shared" si="41"/>
        <v>0</v>
      </c>
      <c r="EE16" s="17">
        <v>0</v>
      </c>
      <c r="EF16" s="17">
        <v>0</v>
      </c>
      <c r="EG16" s="18">
        <f t="shared" si="42"/>
        <v>0</v>
      </c>
      <c r="EH16" s="17">
        <v>0</v>
      </c>
      <c r="EI16" s="17">
        <v>0</v>
      </c>
      <c r="EJ16" s="18">
        <f t="shared" si="43"/>
        <v>0</v>
      </c>
      <c r="EK16" s="17">
        <v>0</v>
      </c>
      <c r="EL16" s="17">
        <v>25</v>
      </c>
      <c r="EM16" s="18">
        <f t="shared" si="44"/>
        <v>22.52252252252252</v>
      </c>
      <c r="EN16" s="17">
        <v>30</v>
      </c>
      <c r="EO16" s="17">
        <v>0</v>
      </c>
      <c r="EP16" s="18">
        <f t="shared" si="45"/>
        <v>0</v>
      </c>
      <c r="EQ16" s="17">
        <v>0</v>
      </c>
      <c r="ER16" s="17">
        <v>29</v>
      </c>
      <c r="ES16" s="18">
        <f t="shared" si="46"/>
        <v>26.126126126126124</v>
      </c>
      <c r="ET16" s="17">
        <v>30</v>
      </c>
      <c r="EU16" s="17">
        <v>0</v>
      </c>
      <c r="EV16" s="18">
        <f t="shared" si="47"/>
        <v>0</v>
      </c>
      <c r="EW16" s="17">
        <v>0</v>
      </c>
    </row>
    <row r="17" spans="1:153" ht="11.25" customHeight="1">
      <c r="A17" s="49" t="s">
        <v>333</v>
      </c>
      <c r="B17" s="17">
        <v>229</v>
      </c>
      <c r="C17" s="17">
        <f t="shared" si="54"/>
        <v>463</v>
      </c>
      <c r="D17" s="17">
        <v>114</v>
      </c>
      <c r="E17" s="18">
        <f t="shared" si="0"/>
        <v>49.78165938864629</v>
      </c>
      <c r="F17" s="17">
        <v>249</v>
      </c>
      <c r="G17" s="17">
        <v>41</v>
      </c>
      <c r="H17" s="18">
        <f t="shared" si="1"/>
        <v>17.903930131004365</v>
      </c>
      <c r="I17" s="17">
        <v>76</v>
      </c>
      <c r="J17" s="17">
        <v>13</v>
      </c>
      <c r="K17" s="18">
        <f t="shared" si="2"/>
        <v>5.676855895196507</v>
      </c>
      <c r="L17" s="17">
        <v>27</v>
      </c>
      <c r="M17" s="17">
        <v>2</v>
      </c>
      <c r="N17" s="18">
        <f t="shared" si="3"/>
        <v>0.8733624454148471</v>
      </c>
      <c r="O17" s="17">
        <v>4</v>
      </c>
      <c r="P17" s="17">
        <v>6</v>
      </c>
      <c r="Q17" s="18">
        <f t="shared" si="4"/>
        <v>2.6200873362445414</v>
      </c>
      <c r="R17" s="17">
        <v>7</v>
      </c>
      <c r="S17" s="17">
        <v>18</v>
      </c>
      <c r="T17" s="18">
        <f t="shared" si="5"/>
        <v>7.860262008733625</v>
      </c>
      <c r="U17" s="17">
        <v>23</v>
      </c>
      <c r="V17" s="48" t="str">
        <f t="shared" si="48"/>
        <v>    紙漿、紙及紙製品製造業</v>
      </c>
      <c r="W17" s="17">
        <v>8</v>
      </c>
      <c r="X17" s="18">
        <f t="shared" si="6"/>
        <v>3.4934497816593884</v>
      </c>
      <c r="Y17" s="17">
        <v>13</v>
      </c>
      <c r="Z17" s="17">
        <v>0</v>
      </c>
      <c r="AA17" s="18">
        <f t="shared" si="7"/>
        <v>0</v>
      </c>
      <c r="AB17" s="17">
        <v>0</v>
      </c>
      <c r="AC17" s="17">
        <v>0</v>
      </c>
      <c r="AD17" s="18">
        <f t="shared" si="8"/>
        <v>0</v>
      </c>
      <c r="AE17" s="17">
        <v>0</v>
      </c>
      <c r="AF17" s="17">
        <v>3</v>
      </c>
      <c r="AG17" s="18">
        <f t="shared" si="9"/>
        <v>1.3100436681222707</v>
      </c>
      <c r="AH17" s="17">
        <v>3</v>
      </c>
      <c r="AI17" s="17">
        <v>6</v>
      </c>
      <c r="AJ17" s="18">
        <f t="shared" si="10"/>
        <v>2.6200873362445414</v>
      </c>
      <c r="AK17" s="17">
        <v>9</v>
      </c>
      <c r="AL17" s="17">
        <v>0</v>
      </c>
      <c r="AM17" s="18">
        <f t="shared" si="11"/>
        <v>0</v>
      </c>
      <c r="AN17" s="17">
        <v>0</v>
      </c>
      <c r="AO17" s="17">
        <v>0</v>
      </c>
      <c r="AP17" s="18">
        <f t="shared" si="12"/>
        <v>0</v>
      </c>
      <c r="AQ17" s="17">
        <v>0</v>
      </c>
      <c r="AR17" s="48" t="str">
        <f t="shared" si="49"/>
        <v>    紙漿、紙及紙製品製造業</v>
      </c>
      <c r="AS17" s="17">
        <v>0</v>
      </c>
      <c r="AT17" s="18">
        <f t="shared" si="13"/>
        <v>0</v>
      </c>
      <c r="AU17" s="17">
        <v>0</v>
      </c>
      <c r="AV17" s="17">
        <v>31</v>
      </c>
      <c r="AW17" s="18">
        <f t="shared" si="14"/>
        <v>13.537117903930133</v>
      </c>
      <c r="AX17" s="17">
        <v>59</v>
      </c>
      <c r="AY17" s="17">
        <v>2</v>
      </c>
      <c r="AZ17" s="18">
        <f t="shared" si="15"/>
        <v>0.8733624454148471</v>
      </c>
      <c r="BA17" s="17">
        <v>2</v>
      </c>
      <c r="BB17" s="17">
        <v>0</v>
      </c>
      <c r="BC17" s="18">
        <f t="shared" si="16"/>
        <v>0</v>
      </c>
      <c r="BD17" s="17">
        <v>0</v>
      </c>
      <c r="BE17" s="17">
        <v>0</v>
      </c>
      <c r="BF17" s="18">
        <f t="shared" si="17"/>
        <v>0</v>
      </c>
      <c r="BG17" s="17">
        <v>0</v>
      </c>
      <c r="BH17" s="17">
        <v>0</v>
      </c>
      <c r="BI17" s="18">
        <f t="shared" si="18"/>
        <v>0</v>
      </c>
      <c r="BJ17" s="17">
        <v>0</v>
      </c>
      <c r="BK17" s="17">
        <v>0</v>
      </c>
      <c r="BL17" s="18">
        <f t="shared" si="19"/>
        <v>0</v>
      </c>
      <c r="BM17" s="17">
        <v>0</v>
      </c>
      <c r="BN17" s="48" t="str">
        <f t="shared" si="50"/>
        <v>    紙漿、紙及紙製品製造業</v>
      </c>
      <c r="BO17" s="17">
        <v>0</v>
      </c>
      <c r="BP17" s="18">
        <f t="shared" si="20"/>
        <v>0</v>
      </c>
      <c r="BQ17" s="17">
        <v>0</v>
      </c>
      <c r="BR17" s="17">
        <v>0</v>
      </c>
      <c r="BS17" s="18">
        <f t="shared" si="21"/>
        <v>0</v>
      </c>
      <c r="BT17" s="17">
        <v>0</v>
      </c>
      <c r="BU17" s="17">
        <v>6</v>
      </c>
      <c r="BV17" s="18">
        <f t="shared" si="22"/>
        <v>2.6200873362445414</v>
      </c>
      <c r="BW17" s="17">
        <v>6</v>
      </c>
      <c r="BX17" s="17">
        <v>4</v>
      </c>
      <c r="BY17" s="18">
        <f t="shared" si="23"/>
        <v>1.7467248908296942</v>
      </c>
      <c r="BZ17" s="17">
        <v>4</v>
      </c>
      <c r="CA17" s="17">
        <v>0</v>
      </c>
      <c r="CB17" s="18">
        <f t="shared" si="24"/>
        <v>0</v>
      </c>
      <c r="CC17" s="17">
        <v>0</v>
      </c>
      <c r="CD17" s="17">
        <v>0</v>
      </c>
      <c r="CE17" s="18">
        <f t="shared" si="25"/>
        <v>0</v>
      </c>
      <c r="CF17" s="17">
        <v>0</v>
      </c>
      <c r="CG17" s="17">
        <v>0</v>
      </c>
      <c r="CH17" s="18">
        <f t="shared" si="26"/>
        <v>0</v>
      </c>
      <c r="CI17" s="17">
        <v>0</v>
      </c>
      <c r="CJ17" s="48" t="str">
        <f t="shared" si="51"/>
        <v>    紙漿、紙及紙製品製造業</v>
      </c>
      <c r="CK17" s="17">
        <v>1</v>
      </c>
      <c r="CL17" s="18">
        <f t="shared" si="27"/>
        <v>0.43668122270742354</v>
      </c>
      <c r="CM17" s="17">
        <v>1</v>
      </c>
      <c r="CN17" s="17">
        <v>5</v>
      </c>
      <c r="CO17" s="18">
        <f t="shared" si="28"/>
        <v>2.1834061135371177</v>
      </c>
      <c r="CP17" s="17">
        <v>7</v>
      </c>
      <c r="CQ17" s="17">
        <v>6</v>
      </c>
      <c r="CR17" s="18">
        <f t="shared" si="29"/>
        <v>2.6200873362445414</v>
      </c>
      <c r="CS17" s="17">
        <v>8</v>
      </c>
      <c r="CT17" s="17">
        <v>7</v>
      </c>
      <c r="CU17" s="18">
        <f t="shared" si="30"/>
        <v>3.056768558951965</v>
      </c>
      <c r="CV17" s="17">
        <v>16</v>
      </c>
      <c r="CW17" s="17">
        <v>2</v>
      </c>
      <c r="CX17" s="18">
        <f t="shared" si="31"/>
        <v>0.8733624454148471</v>
      </c>
      <c r="CY17" s="17">
        <v>2</v>
      </c>
      <c r="CZ17" s="17">
        <v>0</v>
      </c>
      <c r="DA17" s="18">
        <f t="shared" si="32"/>
        <v>0</v>
      </c>
      <c r="DB17" s="17">
        <v>0</v>
      </c>
      <c r="DC17" s="17">
        <v>0</v>
      </c>
      <c r="DD17" s="18">
        <f t="shared" si="33"/>
        <v>0</v>
      </c>
      <c r="DE17" s="17">
        <v>0</v>
      </c>
      <c r="DF17" s="48" t="str">
        <f t="shared" si="52"/>
        <v>    紙漿、紙及紙製品製造業</v>
      </c>
      <c r="DG17" s="17">
        <v>15</v>
      </c>
      <c r="DH17" s="18">
        <f t="shared" si="34"/>
        <v>6.550218340611353</v>
      </c>
      <c r="DI17" s="17">
        <v>35</v>
      </c>
      <c r="DJ17" s="17">
        <v>26</v>
      </c>
      <c r="DK17" s="18">
        <f t="shared" si="35"/>
        <v>11.353711790393014</v>
      </c>
      <c r="DL17" s="17">
        <v>45</v>
      </c>
      <c r="DM17" s="17">
        <v>25</v>
      </c>
      <c r="DN17" s="18">
        <f t="shared" si="36"/>
        <v>10.91703056768559</v>
      </c>
      <c r="DO17" s="17">
        <v>38</v>
      </c>
      <c r="DP17" s="17">
        <v>1</v>
      </c>
      <c r="DQ17" s="18">
        <f t="shared" si="37"/>
        <v>0.43668122270742354</v>
      </c>
      <c r="DR17" s="17">
        <v>2</v>
      </c>
      <c r="DS17" s="17">
        <v>1</v>
      </c>
      <c r="DT17" s="18">
        <f t="shared" si="38"/>
        <v>0.43668122270742354</v>
      </c>
      <c r="DU17" s="17">
        <v>1</v>
      </c>
      <c r="DV17" s="17">
        <v>1</v>
      </c>
      <c r="DW17" s="18">
        <f t="shared" si="39"/>
        <v>0.43668122270742354</v>
      </c>
      <c r="DX17" s="17">
        <v>1</v>
      </c>
      <c r="DY17" s="17">
        <v>0</v>
      </c>
      <c r="DZ17" s="18">
        <f t="shared" si="40"/>
        <v>0</v>
      </c>
      <c r="EA17" s="17">
        <v>0</v>
      </c>
      <c r="EB17" s="48" t="str">
        <f t="shared" si="53"/>
        <v>    紙漿、紙及紙製品製造業</v>
      </c>
      <c r="EC17" s="17">
        <v>0</v>
      </c>
      <c r="ED17" s="18">
        <f t="shared" si="41"/>
        <v>0</v>
      </c>
      <c r="EE17" s="17">
        <v>0</v>
      </c>
      <c r="EF17" s="17">
        <v>0</v>
      </c>
      <c r="EG17" s="18">
        <f t="shared" si="42"/>
        <v>0</v>
      </c>
      <c r="EH17" s="17">
        <v>0</v>
      </c>
      <c r="EI17" s="17">
        <v>0</v>
      </c>
      <c r="EJ17" s="18">
        <f t="shared" si="43"/>
        <v>0</v>
      </c>
      <c r="EK17" s="17">
        <v>0</v>
      </c>
      <c r="EL17" s="17">
        <v>27</v>
      </c>
      <c r="EM17" s="18">
        <f t="shared" si="44"/>
        <v>11.790393013100436</v>
      </c>
      <c r="EN17" s="17">
        <v>47</v>
      </c>
      <c r="EO17" s="17">
        <v>0</v>
      </c>
      <c r="EP17" s="18">
        <f t="shared" si="45"/>
        <v>0</v>
      </c>
      <c r="EQ17" s="17">
        <v>0</v>
      </c>
      <c r="ER17" s="17">
        <v>20</v>
      </c>
      <c r="ES17" s="18">
        <f t="shared" si="46"/>
        <v>8.73362445414847</v>
      </c>
      <c r="ET17" s="17">
        <v>25</v>
      </c>
      <c r="EU17" s="17">
        <v>1</v>
      </c>
      <c r="EV17" s="18">
        <f t="shared" si="47"/>
        <v>0.43668122270742354</v>
      </c>
      <c r="EW17" s="17">
        <v>2</v>
      </c>
    </row>
    <row r="18" spans="1:153" ht="11.25" customHeight="1">
      <c r="A18" s="49" t="s">
        <v>334</v>
      </c>
      <c r="B18" s="17">
        <v>77</v>
      </c>
      <c r="C18" s="17">
        <f t="shared" si="54"/>
        <v>191</v>
      </c>
      <c r="D18" s="17">
        <v>42</v>
      </c>
      <c r="E18" s="18">
        <f t="shared" si="0"/>
        <v>54.54545454545454</v>
      </c>
      <c r="F18" s="17">
        <v>66</v>
      </c>
      <c r="G18" s="17">
        <v>9</v>
      </c>
      <c r="H18" s="18">
        <f t="shared" si="1"/>
        <v>11.688311688311687</v>
      </c>
      <c r="I18" s="17">
        <v>13</v>
      </c>
      <c r="J18" s="17">
        <v>1</v>
      </c>
      <c r="K18" s="18">
        <f t="shared" si="2"/>
        <v>1.2987012987012987</v>
      </c>
      <c r="L18" s="17">
        <v>2</v>
      </c>
      <c r="M18" s="17">
        <v>0</v>
      </c>
      <c r="N18" s="18">
        <f t="shared" si="3"/>
        <v>0</v>
      </c>
      <c r="O18" s="17">
        <v>0</v>
      </c>
      <c r="P18" s="17">
        <v>0</v>
      </c>
      <c r="Q18" s="18">
        <f t="shared" si="4"/>
        <v>0</v>
      </c>
      <c r="R18" s="17">
        <v>0</v>
      </c>
      <c r="S18" s="17">
        <v>11</v>
      </c>
      <c r="T18" s="18">
        <f t="shared" si="5"/>
        <v>14.285714285714285</v>
      </c>
      <c r="U18" s="17">
        <v>16</v>
      </c>
      <c r="V18" s="48" t="str">
        <f t="shared" si="48"/>
        <v>    印刷及其輔助業</v>
      </c>
      <c r="W18" s="17">
        <v>0</v>
      </c>
      <c r="X18" s="18">
        <f t="shared" si="6"/>
        <v>0</v>
      </c>
      <c r="Y18" s="17">
        <v>0</v>
      </c>
      <c r="Z18" s="17">
        <v>0</v>
      </c>
      <c r="AA18" s="18">
        <f t="shared" si="7"/>
        <v>0</v>
      </c>
      <c r="AB18" s="17">
        <v>0</v>
      </c>
      <c r="AC18" s="17">
        <v>3</v>
      </c>
      <c r="AD18" s="18">
        <f t="shared" si="8"/>
        <v>3.896103896103896</v>
      </c>
      <c r="AE18" s="17">
        <v>5</v>
      </c>
      <c r="AF18" s="17">
        <v>6</v>
      </c>
      <c r="AG18" s="18">
        <f t="shared" si="9"/>
        <v>7.792207792207792</v>
      </c>
      <c r="AH18" s="17">
        <v>6</v>
      </c>
      <c r="AI18" s="17">
        <v>1</v>
      </c>
      <c r="AJ18" s="18">
        <f t="shared" si="10"/>
        <v>1.2987012987012987</v>
      </c>
      <c r="AK18" s="17">
        <v>1</v>
      </c>
      <c r="AL18" s="17">
        <v>0</v>
      </c>
      <c r="AM18" s="18">
        <f t="shared" si="11"/>
        <v>0</v>
      </c>
      <c r="AN18" s="17">
        <v>0</v>
      </c>
      <c r="AO18" s="17">
        <v>0</v>
      </c>
      <c r="AP18" s="18">
        <f t="shared" si="12"/>
        <v>0</v>
      </c>
      <c r="AQ18" s="17">
        <v>0</v>
      </c>
      <c r="AR18" s="48" t="str">
        <f t="shared" si="49"/>
        <v>    印刷及其輔助業</v>
      </c>
      <c r="AS18" s="17">
        <v>0</v>
      </c>
      <c r="AT18" s="18">
        <f t="shared" si="13"/>
        <v>0</v>
      </c>
      <c r="AU18" s="17">
        <v>0</v>
      </c>
      <c r="AV18" s="17">
        <v>7</v>
      </c>
      <c r="AW18" s="18">
        <f t="shared" si="14"/>
        <v>9.090909090909092</v>
      </c>
      <c r="AX18" s="17">
        <v>10</v>
      </c>
      <c r="AY18" s="17">
        <v>0</v>
      </c>
      <c r="AZ18" s="18">
        <f t="shared" si="15"/>
        <v>0</v>
      </c>
      <c r="BA18" s="17">
        <v>0</v>
      </c>
      <c r="BB18" s="17">
        <v>0</v>
      </c>
      <c r="BC18" s="18">
        <f t="shared" si="16"/>
        <v>0</v>
      </c>
      <c r="BD18" s="17">
        <v>0</v>
      </c>
      <c r="BE18" s="17">
        <v>0</v>
      </c>
      <c r="BF18" s="18">
        <f t="shared" si="17"/>
        <v>0</v>
      </c>
      <c r="BG18" s="17">
        <v>0</v>
      </c>
      <c r="BH18" s="17">
        <v>0</v>
      </c>
      <c r="BI18" s="18">
        <f t="shared" si="18"/>
        <v>0</v>
      </c>
      <c r="BJ18" s="17">
        <v>0</v>
      </c>
      <c r="BK18" s="17">
        <v>0</v>
      </c>
      <c r="BL18" s="18">
        <f t="shared" si="19"/>
        <v>0</v>
      </c>
      <c r="BM18" s="17">
        <v>0</v>
      </c>
      <c r="BN18" s="48" t="str">
        <f t="shared" si="50"/>
        <v>    印刷及其輔助業</v>
      </c>
      <c r="BO18" s="17">
        <v>0</v>
      </c>
      <c r="BP18" s="18">
        <f t="shared" si="20"/>
        <v>0</v>
      </c>
      <c r="BQ18" s="17">
        <v>0</v>
      </c>
      <c r="BR18" s="17">
        <v>0</v>
      </c>
      <c r="BS18" s="18">
        <f t="shared" si="21"/>
        <v>0</v>
      </c>
      <c r="BT18" s="17">
        <v>0</v>
      </c>
      <c r="BU18" s="17">
        <v>6</v>
      </c>
      <c r="BV18" s="18">
        <f t="shared" si="22"/>
        <v>7.792207792207792</v>
      </c>
      <c r="BW18" s="17">
        <v>6</v>
      </c>
      <c r="BX18" s="17">
        <v>0</v>
      </c>
      <c r="BY18" s="18">
        <f t="shared" si="23"/>
        <v>0</v>
      </c>
      <c r="BZ18" s="17">
        <v>0</v>
      </c>
      <c r="CA18" s="17">
        <v>0</v>
      </c>
      <c r="CB18" s="18">
        <f t="shared" si="24"/>
        <v>0</v>
      </c>
      <c r="CC18" s="17">
        <v>0</v>
      </c>
      <c r="CD18" s="17">
        <v>0</v>
      </c>
      <c r="CE18" s="18">
        <f t="shared" si="25"/>
        <v>0</v>
      </c>
      <c r="CF18" s="17">
        <v>0</v>
      </c>
      <c r="CG18" s="17">
        <v>0</v>
      </c>
      <c r="CH18" s="18">
        <f t="shared" si="26"/>
        <v>0</v>
      </c>
      <c r="CI18" s="17">
        <v>0</v>
      </c>
      <c r="CJ18" s="48" t="str">
        <f t="shared" si="51"/>
        <v>    印刷及其輔助業</v>
      </c>
      <c r="CK18" s="17">
        <v>0</v>
      </c>
      <c r="CL18" s="18">
        <f t="shared" si="27"/>
        <v>0</v>
      </c>
      <c r="CM18" s="17">
        <v>0</v>
      </c>
      <c r="CN18" s="17">
        <v>3</v>
      </c>
      <c r="CO18" s="18">
        <f t="shared" si="28"/>
        <v>3.896103896103896</v>
      </c>
      <c r="CP18" s="17">
        <v>5</v>
      </c>
      <c r="CQ18" s="17">
        <v>2</v>
      </c>
      <c r="CR18" s="18">
        <f t="shared" si="29"/>
        <v>2.5974025974025974</v>
      </c>
      <c r="CS18" s="17">
        <v>2</v>
      </c>
      <c r="CT18" s="17">
        <v>1</v>
      </c>
      <c r="CU18" s="18">
        <f t="shared" si="30"/>
        <v>1.2987012987012987</v>
      </c>
      <c r="CV18" s="17">
        <v>2</v>
      </c>
      <c r="CW18" s="17">
        <v>6</v>
      </c>
      <c r="CX18" s="18">
        <f t="shared" si="31"/>
        <v>7.792207792207792</v>
      </c>
      <c r="CY18" s="17">
        <v>31</v>
      </c>
      <c r="CZ18" s="17">
        <v>2</v>
      </c>
      <c r="DA18" s="18">
        <f t="shared" si="32"/>
        <v>2.5974025974025974</v>
      </c>
      <c r="DB18" s="17">
        <v>2</v>
      </c>
      <c r="DC18" s="17">
        <v>0</v>
      </c>
      <c r="DD18" s="18">
        <f t="shared" si="33"/>
        <v>0</v>
      </c>
      <c r="DE18" s="17">
        <v>0</v>
      </c>
      <c r="DF18" s="48" t="str">
        <f t="shared" si="52"/>
        <v>    印刷及其輔助業</v>
      </c>
      <c r="DG18" s="17">
        <v>4</v>
      </c>
      <c r="DH18" s="18">
        <f t="shared" si="34"/>
        <v>5.194805194805195</v>
      </c>
      <c r="DI18" s="17">
        <v>5</v>
      </c>
      <c r="DJ18" s="17">
        <v>12</v>
      </c>
      <c r="DK18" s="18">
        <f t="shared" si="35"/>
        <v>15.584415584415584</v>
      </c>
      <c r="DL18" s="17">
        <v>15</v>
      </c>
      <c r="DM18" s="17">
        <v>20</v>
      </c>
      <c r="DN18" s="18">
        <f t="shared" si="36"/>
        <v>25.97402597402597</v>
      </c>
      <c r="DO18" s="17">
        <v>37</v>
      </c>
      <c r="DP18" s="17">
        <v>0</v>
      </c>
      <c r="DQ18" s="18">
        <f t="shared" si="37"/>
        <v>0</v>
      </c>
      <c r="DR18" s="17">
        <v>0</v>
      </c>
      <c r="DS18" s="17">
        <v>0</v>
      </c>
      <c r="DT18" s="18">
        <f t="shared" si="38"/>
        <v>0</v>
      </c>
      <c r="DU18" s="17">
        <v>0</v>
      </c>
      <c r="DV18" s="17">
        <v>0</v>
      </c>
      <c r="DW18" s="18">
        <f t="shared" si="39"/>
        <v>0</v>
      </c>
      <c r="DX18" s="17">
        <v>0</v>
      </c>
      <c r="DY18" s="17">
        <v>0</v>
      </c>
      <c r="DZ18" s="18">
        <f t="shared" si="40"/>
        <v>0</v>
      </c>
      <c r="EA18" s="17">
        <v>0</v>
      </c>
      <c r="EB18" s="48" t="str">
        <f t="shared" si="53"/>
        <v>    印刷及其輔助業</v>
      </c>
      <c r="EC18" s="17">
        <v>0</v>
      </c>
      <c r="ED18" s="18">
        <f t="shared" si="41"/>
        <v>0</v>
      </c>
      <c r="EE18" s="17">
        <v>0</v>
      </c>
      <c r="EF18" s="17">
        <v>0</v>
      </c>
      <c r="EG18" s="18">
        <f t="shared" si="42"/>
        <v>0</v>
      </c>
      <c r="EH18" s="17">
        <v>0</v>
      </c>
      <c r="EI18" s="17">
        <v>0</v>
      </c>
      <c r="EJ18" s="18">
        <f t="shared" si="43"/>
        <v>0</v>
      </c>
      <c r="EK18" s="17">
        <v>0</v>
      </c>
      <c r="EL18" s="17">
        <v>12</v>
      </c>
      <c r="EM18" s="18">
        <f t="shared" si="44"/>
        <v>15.584415584415584</v>
      </c>
      <c r="EN18" s="17">
        <v>17</v>
      </c>
      <c r="EO18" s="17">
        <v>0</v>
      </c>
      <c r="EP18" s="18">
        <f t="shared" si="45"/>
        <v>0</v>
      </c>
      <c r="EQ18" s="17">
        <v>0</v>
      </c>
      <c r="ER18" s="17">
        <v>15</v>
      </c>
      <c r="ES18" s="18">
        <f t="shared" si="46"/>
        <v>19.480519480519483</v>
      </c>
      <c r="ET18" s="17">
        <v>15</v>
      </c>
      <c r="EU18" s="17">
        <v>1</v>
      </c>
      <c r="EV18" s="18">
        <f t="shared" si="47"/>
        <v>1.2987012987012987</v>
      </c>
      <c r="EW18" s="17">
        <v>1</v>
      </c>
    </row>
    <row r="19" spans="1:153" ht="11.25" customHeight="1">
      <c r="A19" s="49" t="s">
        <v>335</v>
      </c>
      <c r="B19" s="17">
        <v>1799</v>
      </c>
      <c r="C19" s="17">
        <f t="shared" si="54"/>
        <v>2574</v>
      </c>
      <c r="D19" s="17">
        <v>553</v>
      </c>
      <c r="E19" s="18">
        <f t="shared" si="0"/>
        <v>30.739299610894943</v>
      </c>
      <c r="F19" s="17">
        <v>1555</v>
      </c>
      <c r="G19" s="17">
        <v>159</v>
      </c>
      <c r="H19" s="18">
        <f t="shared" si="1"/>
        <v>8.838243468593664</v>
      </c>
      <c r="I19" s="17">
        <v>338</v>
      </c>
      <c r="J19" s="17">
        <v>62</v>
      </c>
      <c r="K19" s="18">
        <f t="shared" si="2"/>
        <v>3.446359088382435</v>
      </c>
      <c r="L19" s="17">
        <v>145</v>
      </c>
      <c r="M19" s="17">
        <v>13</v>
      </c>
      <c r="N19" s="18">
        <f t="shared" si="3"/>
        <v>0.7226236798221234</v>
      </c>
      <c r="O19" s="17">
        <v>30</v>
      </c>
      <c r="P19" s="17">
        <v>9</v>
      </c>
      <c r="Q19" s="18">
        <f t="shared" si="4"/>
        <v>0.500277932184547</v>
      </c>
      <c r="R19" s="17">
        <v>18</v>
      </c>
      <c r="S19" s="17">
        <v>79</v>
      </c>
      <c r="T19" s="18">
        <f t="shared" si="5"/>
        <v>4.391328515842134</v>
      </c>
      <c r="U19" s="17">
        <v>95</v>
      </c>
      <c r="V19" s="48" t="str">
        <f t="shared" si="48"/>
        <v>    化學材料製造業</v>
      </c>
      <c r="W19" s="17">
        <v>28</v>
      </c>
      <c r="X19" s="18">
        <f t="shared" si="6"/>
        <v>1.556420233463035</v>
      </c>
      <c r="Y19" s="17">
        <v>35</v>
      </c>
      <c r="Z19" s="17">
        <v>3</v>
      </c>
      <c r="AA19" s="18">
        <f t="shared" si="7"/>
        <v>0.16675931072818231</v>
      </c>
      <c r="AB19" s="17">
        <v>4</v>
      </c>
      <c r="AC19" s="17">
        <v>16</v>
      </c>
      <c r="AD19" s="18">
        <f t="shared" si="8"/>
        <v>0.8893829905503057</v>
      </c>
      <c r="AE19" s="17">
        <v>20</v>
      </c>
      <c r="AF19" s="17">
        <v>55</v>
      </c>
      <c r="AG19" s="18">
        <f t="shared" si="9"/>
        <v>3.0572540300166757</v>
      </c>
      <c r="AH19" s="17">
        <v>78</v>
      </c>
      <c r="AI19" s="17">
        <v>42</v>
      </c>
      <c r="AJ19" s="18">
        <f t="shared" si="10"/>
        <v>2.3346303501945527</v>
      </c>
      <c r="AK19" s="17">
        <v>74</v>
      </c>
      <c r="AL19" s="17">
        <v>0</v>
      </c>
      <c r="AM19" s="18">
        <f t="shared" si="11"/>
        <v>0</v>
      </c>
      <c r="AN19" s="17">
        <v>0</v>
      </c>
      <c r="AO19" s="17">
        <v>0</v>
      </c>
      <c r="AP19" s="18">
        <f t="shared" si="12"/>
        <v>0</v>
      </c>
      <c r="AQ19" s="17">
        <v>0</v>
      </c>
      <c r="AR19" s="48" t="str">
        <f t="shared" si="49"/>
        <v>    化學材料製造業</v>
      </c>
      <c r="AS19" s="17">
        <v>0</v>
      </c>
      <c r="AT19" s="18">
        <f t="shared" si="13"/>
        <v>0</v>
      </c>
      <c r="AU19" s="17">
        <v>0</v>
      </c>
      <c r="AV19" s="17">
        <v>162</v>
      </c>
      <c r="AW19" s="18">
        <f t="shared" si="14"/>
        <v>9.005002779321845</v>
      </c>
      <c r="AX19" s="17">
        <v>594</v>
      </c>
      <c r="AY19" s="17">
        <v>10</v>
      </c>
      <c r="AZ19" s="18">
        <f t="shared" si="15"/>
        <v>0.5558643690939411</v>
      </c>
      <c r="BA19" s="17">
        <v>13</v>
      </c>
      <c r="BB19" s="17">
        <v>0</v>
      </c>
      <c r="BC19" s="18">
        <f t="shared" si="16"/>
        <v>0</v>
      </c>
      <c r="BD19" s="17">
        <v>0</v>
      </c>
      <c r="BE19" s="17">
        <v>0</v>
      </c>
      <c r="BF19" s="18">
        <f t="shared" si="17"/>
        <v>0</v>
      </c>
      <c r="BG19" s="17">
        <v>0</v>
      </c>
      <c r="BH19" s="17">
        <v>0</v>
      </c>
      <c r="BI19" s="18">
        <f t="shared" si="18"/>
        <v>0</v>
      </c>
      <c r="BJ19" s="17">
        <v>0</v>
      </c>
      <c r="BK19" s="17">
        <v>3</v>
      </c>
      <c r="BL19" s="18">
        <f t="shared" si="19"/>
        <v>0.16675931072818231</v>
      </c>
      <c r="BM19" s="17">
        <v>3</v>
      </c>
      <c r="BN19" s="48" t="str">
        <f t="shared" si="50"/>
        <v>    化學材料製造業</v>
      </c>
      <c r="BO19" s="17">
        <v>0</v>
      </c>
      <c r="BP19" s="18">
        <f t="shared" si="20"/>
        <v>0</v>
      </c>
      <c r="BQ19" s="17">
        <v>0</v>
      </c>
      <c r="BR19" s="17">
        <v>0</v>
      </c>
      <c r="BS19" s="18">
        <f t="shared" si="21"/>
        <v>0</v>
      </c>
      <c r="BT19" s="17">
        <v>0</v>
      </c>
      <c r="BU19" s="17">
        <v>22</v>
      </c>
      <c r="BV19" s="18">
        <f t="shared" si="22"/>
        <v>1.2229016120066705</v>
      </c>
      <c r="BW19" s="17">
        <v>41</v>
      </c>
      <c r="BX19" s="17">
        <v>8</v>
      </c>
      <c r="BY19" s="18">
        <f t="shared" si="23"/>
        <v>0.44469149527515284</v>
      </c>
      <c r="BZ19" s="17">
        <v>10</v>
      </c>
      <c r="CA19" s="17">
        <v>0</v>
      </c>
      <c r="CB19" s="18">
        <f t="shared" si="24"/>
        <v>0</v>
      </c>
      <c r="CC19" s="17">
        <v>0</v>
      </c>
      <c r="CD19" s="17">
        <v>0</v>
      </c>
      <c r="CE19" s="18">
        <f t="shared" si="25"/>
        <v>0</v>
      </c>
      <c r="CF19" s="17">
        <v>0</v>
      </c>
      <c r="CG19" s="17">
        <v>0</v>
      </c>
      <c r="CH19" s="18">
        <f t="shared" si="26"/>
        <v>0</v>
      </c>
      <c r="CI19" s="17">
        <v>0</v>
      </c>
      <c r="CJ19" s="48" t="str">
        <f t="shared" si="51"/>
        <v>    化學材料製造業</v>
      </c>
      <c r="CK19" s="17">
        <v>0</v>
      </c>
      <c r="CL19" s="18">
        <f t="shared" si="27"/>
        <v>0</v>
      </c>
      <c r="CM19" s="17">
        <v>0</v>
      </c>
      <c r="CN19" s="17">
        <v>4</v>
      </c>
      <c r="CO19" s="18">
        <f t="shared" si="28"/>
        <v>0.22234574763757642</v>
      </c>
      <c r="CP19" s="17">
        <v>5</v>
      </c>
      <c r="CQ19" s="17">
        <v>49</v>
      </c>
      <c r="CR19" s="18">
        <f t="shared" si="29"/>
        <v>2.7237354085603114</v>
      </c>
      <c r="CS19" s="17">
        <v>52</v>
      </c>
      <c r="CT19" s="17">
        <v>17</v>
      </c>
      <c r="CU19" s="18">
        <f t="shared" si="30"/>
        <v>0.9449694274596998</v>
      </c>
      <c r="CV19" s="17">
        <v>25</v>
      </c>
      <c r="CW19" s="17">
        <v>34</v>
      </c>
      <c r="CX19" s="18">
        <f t="shared" si="31"/>
        <v>1.8899388549193996</v>
      </c>
      <c r="CY19" s="17">
        <v>67</v>
      </c>
      <c r="CZ19" s="17">
        <v>5</v>
      </c>
      <c r="DA19" s="18">
        <f t="shared" si="32"/>
        <v>0.27793218454697055</v>
      </c>
      <c r="DB19" s="17">
        <v>5</v>
      </c>
      <c r="DC19" s="17">
        <v>0</v>
      </c>
      <c r="DD19" s="18">
        <f t="shared" si="33"/>
        <v>0</v>
      </c>
      <c r="DE19" s="17">
        <v>0</v>
      </c>
      <c r="DF19" s="48" t="str">
        <f t="shared" si="52"/>
        <v>    化學材料製造業</v>
      </c>
      <c r="DG19" s="17">
        <v>89</v>
      </c>
      <c r="DH19" s="18">
        <f t="shared" si="34"/>
        <v>4.947192884936076</v>
      </c>
      <c r="DI19" s="17">
        <v>210</v>
      </c>
      <c r="DJ19" s="17">
        <v>87</v>
      </c>
      <c r="DK19" s="18">
        <f t="shared" si="35"/>
        <v>4.836020011117288</v>
      </c>
      <c r="DL19" s="17">
        <v>161</v>
      </c>
      <c r="DM19" s="17">
        <v>121</v>
      </c>
      <c r="DN19" s="18">
        <f t="shared" si="36"/>
        <v>6.725958866036687</v>
      </c>
      <c r="DO19" s="17">
        <v>196</v>
      </c>
      <c r="DP19" s="17">
        <v>9</v>
      </c>
      <c r="DQ19" s="18">
        <f t="shared" si="37"/>
        <v>0.500277932184547</v>
      </c>
      <c r="DR19" s="17">
        <v>18</v>
      </c>
      <c r="DS19" s="17">
        <v>11</v>
      </c>
      <c r="DT19" s="18">
        <f t="shared" si="38"/>
        <v>0.6114508060033352</v>
      </c>
      <c r="DU19" s="17">
        <v>11</v>
      </c>
      <c r="DV19" s="17">
        <v>10</v>
      </c>
      <c r="DW19" s="18">
        <f t="shared" si="39"/>
        <v>0.5558643690939411</v>
      </c>
      <c r="DX19" s="17">
        <v>10</v>
      </c>
      <c r="DY19" s="17">
        <v>0</v>
      </c>
      <c r="DZ19" s="18">
        <f t="shared" si="40"/>
        <v>0</v>
      </c>
      <c r="EA19" s="17">
        <v>0</v>
      </c>
      <c r="EB19" s="48" t="str">
        <f t="shared" si="53"/>
        <v>    化學材料製造業</v>
      </c>
      <c r="EC19" s="17">
        <v>0</v>
      </c>
      <c r="ED19" s="18">
        <f t="shared" si="41"/>
        <v>0</v>
      </c>
      <c r="EE19" s="17">
        <v>0</v>
      </c>
      <c r="EF19" s="17">
        <v>0</v>
      </c>
      <c r="EG19" s="18">
        <f t="shared" si="42"/>
        <v>0</v>
      </c>
      <c r="EH19" s="17">
        <v>0</v>
      </c>
      <c r="EI19" s="17">
        <v>0</v>
      </c>
      <c r="EJ19" s="18">
        <f t="shared" si="43"/>
        <v>0</v>
      </c>
      <c r="EK19" s="17">
        <v>0</v>
      </c>
      <c r="EL19" s="17">
        <v>107</v>
      </c>
      <c r="EM19" s="18">
        <f t="shared" si="44"/>
        <v>5.947748749305169</v>
      </c>
      <c r="EN19" s="17">
        <v>214</v>
      </c>
      <c r="EO19" s="17">
        <v>0</v>
      </c>
      <c r="EP19" s="18">
        <f t="shared" si="45"/>
        <v>0</v>
      </c>
      <c r="EQ19" s="17">
        <v>0</v>
      </c>
      <c r="ER19" s="17">
        <v>49</v>
      </c>
      <c r="ES19" s="18">
        <f t="shared" si="46"/>
        <v>2.7237354085603114</v>
      </c>
      <c r="ET19" s="17">
        <v>86</v>
      </c>
      <c r="EU19" s="17">
        <v>6</v>
      </c>
      <c r="EV19" s="18">
        <f t="shared" si="47"/>
        <v>0.33351862145636463</v>
      </c>
      <c r="EW19" s="17">
        <v>16</v>
      </c>
    </row>
    <row r="20" spans="1:153" ht="11.25" customHeight="1">
      <c r="A20" s="49" t="s">
        <v>336</v>
      </c>
      <c r="B20" s="17">
        <v>1166</v>
      </c>
      <c r="C20" s="17">
        <f t="shared" si="54"/>
        <v>1777</v>
      </c>
      <c r="D20" s="17">
        <v>352</v>
      </c>
      <c r="E20" s="18">
        <f t="shared" si="0"/>
        <v>30.18867924528302</v>
      </c>
      <c r="F20" s="17">
        <v>899</v>
      </c>
      <c r="G20" s="17">
        <v>135</v>
      </c>
      <c r="H20" s="18">
        <f t="shared" si="1"/>
        <v>11.578044596912521</v>
      </c>
      <c r="I20" s="17">
        <v>305</v>
      </c>
      <c r="J20" s="17">
        <v>61</v>
      </c>
      <c r="K20" s="18">
        <f t="shared" si="2"/>
        <v>5.23156089193825</v>
      </c>
      <c r="L20" s="17">
        <v>141</v>
      </c>
      <c r="M20" s="17">
        <v>15</v>
      </c>
      <c r="N20" s="18">
        <f t="shared" si="3"/>
        <v>1.2864493996569468</v>
      </c>
      <c r="O20" s="17">
        <v>35</v>
      </c>
      <c r="P20" s="17">
        <v>10</v>
      </c>
      <c r="Q20" s="18">
        <f t="shared" si="4"/>
        <v>0.8576329331046313</v>
      </c>
      <c r="R20" s="17">
        <v>18</v>
      </c>
      <c r="S20" s="17">
        <v>31</v>
      </c>
      <c r="T20" s="18">
        <f t="shared" si="5"/>
        <v>2.6586620926243567</v>
      </c>
      <c r="U20" s="17">
        <v>38</v>
      </c>
      <c r="V20" s="48" t="str">
        <f t="shared" si="48"/>
        <v>    化學製品製造業</v>
      </c>
      <c r="W20" s="17">
        <v>14</v>
      </c>
      <c r="X20" s="18">
        <f t="shared" si="6"/>
        <v>1.2006861063464835</v>
      </c>
      <c r="Y20" s="17">
        <v>16</v>
      </c>
      <c r="Z20" s="17">
        <v>1</v>
      </c>
      <c r="AA20" s="18">
        <f t="shared" si="7"/>
        <v>0.08576329331046312</v>
      </c>
      <c r="AB20" s="17">
        <v>1</v>
      </c>
      <c r="AC20" s="17">
        <v>1</v>
      </c>
      <c r="AD20" s="18">
        <f t="shared" si="8"/>
        <v>0.08576329331046312</v>
      </c>
      <c r="AE20" s="17">
        <v>1</v>
      </c>
      <c r="AF20" s="17">
        <v>18</v>
      </c>
      <c r="AG20" s="18">
        <f t="shared" si="9"/>
        <v>1.5437392795883362</v>
      </c>
      <c r="AH20" s="17">
        <v>20</v>
      </c>
      <c r="AI20" s="17">
        <v>27</v>
      </c>
      <c r="AJ20" s="18">
        <f t="shared" si="10"/>
        <v>2.3156089193825045</v>
      </c>
      <c r="AK20" s="17">
        <v>50</v>
      </c>
      <c r="AL20" s="17">
        <v>0</v>
      </c>
      <c r="AM20" s="18">
        <f t="shared" si="11"/>
        <v>0</v>
      </c>
      <c r="AN20" s="17">
        <v>0</v>
      </c>
      <c r="AO20" s="17">
        <v>0</v>
      </c>
      <c r="AP20" s="18">
        <f t="shared" si="12"/>
        <v>0</v>
      </c>
      <c r="AQ20" s="17">
        <v>0</v>
      </c>
      <c r="AR20" s="48" t="str">
        <f t="shared" si="49"/>
        <v>    化學製品製造業</v>
      </c>
      <c r="AS20" s="17">
        <v>0</v>
      </c>
      <c r="AT20" s="18">
        <f t="shared" si="13"/>
        <v>0</v>
      </c>
      <c r="AU20" s="17">
        <v>0</v>
      </c>
      <c r="AV20" s="17">
        <v>112</v>
      </c>
      <c r="AW20" s="18">
        <f t="shared" si="14"/>
        <v>9.605488850771868</v>
      </c>
      <c r="AX20" s="17">
        <v>218</v>
      </c>
      <c r="AY20" s="17">
        <v>5</v>
      </c>
      <c r="AZ20" s="18">
        <f t="shared" si="15"/>
        <v>0.42881646655231564</v>
      </c>
      <c r="BA20" s="17">
        <v>5</v>
      </c>
      <c r="BB20" s="17">
        <v>0</v>
      </c>
      <c r="BC20" s="18">
        <f t="shared" si="16"/>
        <v>0</v>
      </c>
      <c r="BD20" s="17">
        <v>0</v>
      </c>
      <c r="BE20" s="17">
        <v>0</v>
      </c>
      <c r="BF20" s="18">
        <f t="shared" si="17"/>
        <v>0</v>
      </c>
      <c r="BG20" s="17">
        <v>0</v>
      </c>
      <c r="BH20" s="17">
        <v>0</v>
      </c>
      <c r="BI20" s="18">
        <f t="shared" si="18"/>
        <v>0</v>
      </c>
      <c r="BJ20" s="17">
        <v>0</v>
      </c>
      <c r="BK20" s="17">
        <v>0</v>
      </c>
      <c r="BL20" s="18">
        <f t="shared" si="19"/>
        <v>0</v>
      </c>
      <c r="BM20" s="17">
        <v>0</v>
      </c>
      <c r="BN20" s="48" t="str">
        <f t="shared" si="50"/>
        <v>    化學製品製造業</v>
      </c>
      <c r="BO20" s="17">
        <v>0</v>
      </c>
      <c r="BP20" s="18">
        <f t="shared" si="20"/>
        <v>0</v>
      </c>
      <c r="BQ20" s="17">
        <v>0</v>
      </c>
      <c r="BR20" s="17">
        <v>0</v>
      </c>
      <c r="BS20" s="18">
        <f t="shared" si="21"/>
        <v>0</v>
      </c>
      <c r="BT20" s="17">
        <v>0</v>
      </c>
      <c r="BU20" s="17">
        <v>8</v>
      </c>
      <c r="BV20" s="18">
        <f t="shared" si="22"/>
        <v>0.6861063464837049</v>
      </c>
      <c r="BW20" s="17">
        <v>8</v>
      </c>
      <c r="BX20" s="17">
        <v>7</v>
      </c>
      <c r="BY20" s="18">
        <f t="shared" si="23"/>
        <v>0.6003430531732418</v>
      </c>
      <c r="BZ20" s="17">
        <v>7</v>
      </c>
      <c r="CA20" s="17">
        <v>0</v>
      </c>
      <c r="CB20" s="18">
        <f t="shared" si="24"/>
        <v>0</v>
      </c>
      <c r="CC20" s="17">
        <v>0</v>
      </c>
      <c r="CD20" s="17">
        <v>0</v>
      </c>
      <c r="CE20" s="18">
        <f t="shared" si="25"/>
        <v>0</v>
      </c>
      <c r="CF20" s="17">
        <v>0</v>
      </c>
      <c r="CG20" s="17">
        <v>0</v>
      </c>
      <c r="CH20" s="18">
        <f t="shared" si="26"/>
        <v>0</v>
      </c>
      <c r="CI20" s="17">
        <v>0</v>
      </c>
      <c r="CJ20" s="48" t="str">
        <f t="shared" si="51"/>
        <v>    化學製品製造業</v>
      </c>
      <c r="CK20" s="17">
        <v>0</v>
      </c>
      <c r="CL20" s="18">
        <f t="shared" si="27"/>
        <v>0</v>
      </c>
      <c r="CM20" s="17">
        <v>0</v>
      </c>
      <c r="CN20" s="17">
        <v>7</v>
      </c>
      <c r="CO20" s="18">
        <f t="shared" si="28"/>
        <v>0.6003430531732418</v>
      </c>
      <c r="CP20" s="17">
        <v>8</v>
      </c>
      <c r="CQ20" s="17">
        <v>24</v>
      </c>
      <c r="CR20" s="18">
        <f t="shared" si="29"/>
        <v>2.0583190394511153</v>
      </c>
      <c r="CS20" s="17">
        <v>28</v>
      </c>
      <c r="CT20" s="17">
        <v>11</v>
      </c>
      <c r="CU20" s="18">
        <f t="shared" si="30"/>
        <v>0.9433962264150944</v>
      </c>
      <c r="CV20" s="17">
        <v>21</v>
      </c>
      <c r="CW20" s="17">
        <v>30</v>
      </c>
      <c r="CX20" s="18">
        <f t="shared" si="31"/>
        <v>2.5728987993138936</v>
      </c>
      <c r="CY20" s="17">
        <v>61</v>
      </c>
      <c r="CZ20" s="17">
        <v>5</v>
      </c>
      <c r="DA20" s="18">
        <f t="shared" si="32"/>
        <v>0.42881646655231564</v>
      </c>
      <c r="DB20" s="17">
        <v>5</v>
      </c>
      <c r="DC20" s="17">
        <v>2</v>
      </c>
      <c r="DD20" s="18">
        <f t="shared" si="33"/>
        <v>0.17152658662092624</v>
      </c>
      <c r="DE20" s="17">
        <v>2</v>
      </c>
      <c r="DF20" s="48" t="str">
        <f t="shared" si="52"/>
        <v>    化學製品製造業</v>
      </c>
      <c r="DG20" s="17">
        <v>80</v>
      </c>
      <c r="DH20" s="18">
        <f t="shared" si="34"/>
        <v>6.86106346483705</v>
      </c>
      <c r="DI20" s="17">
        <v>191</v>
      </c>
      <c r="DJ20" s="17">
        <v>73</v>
      </c>
      <c r="DK20" s="18">
        <f t="shared" si="35"/>
        <v>6.260720411663807</v>
      </c>
      <c r="DL20" s="17">
        <v>123</v>
      </c>
      <c r="DM20" s="17">
        <v>90</v>
      </c>
      <c r="DN20" s="18">
        <f t="shared" si="36"/>
        <v>7.718696397941681</v>
      </c>
      <c r="DO20" s="17">
        <v>150</v>
      </c>
      <c r="DP20" s="17">
        <v>6</v>
      </c>
      <c r="DQ20" s="18">
        <f t="shared" si="37"/>
        <v>0.5145797598627788</v>
      </c>
      <c r="DR20" s="17">
        <v>14</v>
      </c>
      <c r="DS20" s="17">
        <v>2</v>
      </c>
      <c r="DT20" s="18">
        <f t="shared" si="38"/>
        <v>0.17152658662092624</v>
      </c>
      <c r="DU20" s="17">
        <v>2</v>
      </c>
      <c r="DV20" s="17">
        <v>1</v>
      </c>
      <c r="DW20" s="18">
        <f t="shared" si="39"/>
        <v>0.08576329331046312</v>
      </c>
      <c r="DX20" s="17">
        <v>1</v>
      </c>
      <c r="DY20" s="17">
        <v>1</v>
      </c>
      <c r="DZ20" s="18">
        <f t="shared" si="40"/>
        <v>0.08576329331046312</v>
      </c>
      <c r="EA20" s="17">
        <v>1</v>
      </c>
      <c r="EB20" s="48" t="str">
        <f t="shared" si="53"/>
        <v>    化學製品製造業</v>
      </c>
      <c r="EC20" s="17">
        <v>0</v>
      </c>
      <c r="ED20" s="18">
        <f t="shared" si="41"/>
        <v>0</v>
      </c>
      <c r="EE20" s="17">
        <v>0</v>
      </c>
      <c r="EF20" s="17">
        <v>0</v>
      </c>
      <c r="EG20" s="18">
        <f t="shared" si="42"/>
        <v>0</v>
      </c>
      <c r="EH20" s="17">
        <v>0</v>
      </c>
      <c r="EI20" s="17">
        <v>0</v>
      </c>
      <c r="EJ20" s="18">
        <f t="shared" si="43"/>
        <v>0</v>
      </c>
      <c r="EK20" s="17">
        <v>0</v>
      </c>
      <c r="EL20" s="17">
        <v>94</v>
      </c>
      <c r="EM20" s="18">
        <f t="shared" si="44"/>
        <v>8.061749571183533</v>
      </c>
      <c r="EN20" s="17">
        <v>191</v>
      </c>
      <c r="EO20" s="17">
        <v>0</v>
      </c>
      <c r="EP20" s="18">
        <f t="shared" si="45"/>
        <v>0</v>
      </c>
      <c r="EQ20" s="17">
        <v>0</v>
      </c>
      <c r="ER20" s="17">
        <v>62</v>
      </c>
      <c r="ES20" s="18">
        <f t="shared" si="46"/>
        <v>5.317324185248713</v>
      </c>
      <c r="ET20" s="17">
        <v>94</v>
      </c>
      <c r="EU20" s="17">
        <v>9</v>
      </c>
      <c r="EV20" s="18">
        <f t="shared" si="47"/>
        <v>0.7718696397941681</v>
      </c>
      <c r="EW20" s="17">
        <v>22</v>
      </c>
    </row>
    <row r="21" spans="1:153" ht="11.25" customHeight="1">
      <c r="A21" s="49" t="s">
        <v>337</v>
      </c>
      <c r="B21" s="17">
        <v>243</v>
      </c>
      <c r="C21" s="17">
        <f t="shared" si="54"/>
        <v>167</v>
      </c>
      <c r="D21" s="17">
        <v>60</v>
      </c>
      <c r="E21" s="18">
        <f t="shared" si="0"/>
        <v>24.691358024691358</v>
      </c>
      <c r="F21" s="17">
        <v>102</v>
      </c>
      <c r="G21" s="17">
        <v>12</v>
      </c>
      <c r="H21" s="18">
        <f t="shared" si="1"/>
        <v>4.938271604938271</v>
      </c>
      <c r="I21" s="17">
        <v>27</v>
      </c>
      <c r="J21" s="17">
        <v>5</v>
      </c>
      <c r="K21" s="18">
        <f t="shared" si="2"/>
        <v>2.05761316872428</v>
      </c>
      <c r="L21" s="17">
        <v>11</v>
      </c>
      <c r="M21" s="17">
        <v>2</v>
      </c>
      <c r="N21" s="18">
        <f t="shared" si="3"/>
        <v>0.823045267489712</v>
      </c>
      <c r="O21" s="17">
        <v>4</v>
      </c>
      <c r="P21" s="17">
        <v>0</v>
      </c>
      <c r="Q21" s="18">
        <f t="shared" si="4"/>
        <v>0</v>
      </c>
      <c r="R21" s="17">
        <v>0</v>
      </c>
      <c r="S21" s="17">
        <v>5</v>
      </c>
      <c r="T21" s="18">
        <f t="shared" si="5"/>
        <v>2.05761316872428</v>
      </c>
      <c r="U21" s="17">
        <v>5</v>
      </c>
      <c r="V21" s="48" t="str">
        <f t="shared" si="48"/>
        <v>    石油及煤製品製造業</v>
      </c>
      <c r="W21" s="17">
        <v>1</v>
      </c>
      <c r="X21" s="18">
        <f t="shared" si="6"/>
        <v>0.411522633744856</v>
      </c>
      <c r="Y21" s="17">
        <v>2</v>
      </c>
      <c r="Z21" s="17">
        <v>0</v>
      </c>
      <c r="AA21" s="18">
        <f t="shared" si="7"/>
        <v>0</v>
      </c>
      <c r="AB21" s="17">
        <v>0</v>
      </c>
      <c r="AC21" s="17">
        <v>11</v>
      </c>
      <c r="AD21" s="18">
        <f t="shared" si="8"/>
        <v>4.526748971193416</v>
      </c>
      <c r="AE21" s="17">
        <v>11</v>
      </c>
      <c r="AF21" s="17">
        <v>1</v>
      </c>
      <c r="AG21" s="18">
        <f t="shared" si="9"/>
        <v>0.411522633744856</v>
      </c>
      <c r="AH21" s="17">
        <v>1</v>
      </c>
      <c r="AI21" s="17">
        <v>3</v>
      </c>
      <c r="AJ21" s="18">
        <f t="shared" si="10"/>
        <v>1.2345679012345678</v>
      </c>
      <c r="AK21" s="17">
        <v>5</v>
      </c>
      <c r="AL21" s="17">
        <v>0</v>
      </c>
      <c r="AM21" s="18">
        <f t="shared" si="11"/>
        <v>0</v>
      </c>
      <c r="AN21" s="17">
        <v>0</v>
      </c>
      <c r="AO21" s="17">
        <v>0</v>
      </c>
      <c r="AP21" s="18">
        <f t="shared" si="12"/>
        <v>0</v>
      </c>
      <c r="AQ21" s="17">
        <v>0</v>
      </c>
      <c r="AR21" s="48" t="str">
        <f t="shared" si="49"/>
        <v>    石油及煤製品製造業</v>
      </c>
      <c r="AS21" s="17">
        <v>0</v>
      </c>
      <c r="AT21" s="18">
        <f t="shared" si="13"/>
        <v>0</v>
      </c>
      <c r="AU21" s="17">
        <v>0</v>
      </c>
      <c r="AV21" s="17">
        <v>17</v>
      </c>
      <c r="AW21" s="18">
        <f t="shared" si="14"/>
        <v>6.995884773662551</v>
      </c>
      <c r="AX21" s="17">
        <v>25</v>
      </c>
      <c r="AY21" s="17">
        <v>2</v>
      </c>
      <c r="AZ21" s="18">
        <f t="shared" si="15"/>
        <v>0.823045267489712</v>
      </c>
      <c r="BA21" s="17">
        <v>2</v>
      </c>
      <c r="BB21" s="17">
        <v>0</v>
      </c>
      <c r="BC21" s="18">
        <f t="shared" si="16"/>
        <v>0</v>
      </c>
      <c r="BD21" s="17">
        <v>0</v>
      </c>
      <c r="BE21" s="17">
        <v>0</v>
      </c>
      <c r="BF21" s="18">
        <f t="shared" si="17"/>
        <v>0</v>
      </c>
      <c r="BG21" s="17">
        <v>0</v>
      </c>
      <c r="BH21" s="17">
        <v>0</v>
      </c>
      <c r="BI21" s="18">
        <f t="shared" si="18"/>
        <v>0</v>
      </c>
      <c r="BJ21" s="17">
        <v>0</v>
      </c>
      <c r="BK21" s="17">
        <v>0</v>
      </c>
      <c r="BL21" s="18">
        <f t="shared" si="19"/>
        <v>0</v>
      </c>
      <c r="BM21" s="17">
        <v>0</v>
      </c>
      <c r="BN21" s="48" t="str">
        <f t="shared" si="50"/>
        <v>    石油及煤製品製造業</v>
      </c>
      <c r="BO21" s="17">
        <v>0</v>
      </c>
      <c r="BP21" s="18">
        <f t="shared" si="20"/>
        <v>0</v>
      </c>
      <c r="BQ21" s="17">
        <v>0</v>
      </c>
      <c r="BR21" s="17">
        <v>0</v>
      </c>
      <c r="BS21" s="18">
        <f t="shared" si="21"/>
        <v>0</v>
      </c>
      <c r="BT21" s="17">
        <v>0</v>
      </c>
      <c r="BU21" s="17">
        <v>0</v>
      </c>
      <c r="BV21" s="18">
        <f t="shared" si="22"/>
        <v>0</v>
      </c>
      <c r="BW21" s="17">
        <v>0</v>
      </c>
      <c r="BX21" s="17">
        <v>0</v>
      </c>
      <c r="BY21" s="18">
        <f t="shared" si="23"/>
        <v>0</v>
      </c>
      <c r="BZ21" s="17">
        <v>0</v>
      </c>
      <c r="CA21" s="17">
        <v>0</v>
      </c>
      <c r="CB21" s="18">
        <f t="shared" si="24"/>
        <v>0</v>
      </c>
      <c r="CC21" s="17">
        <v>0</v>
      </c>
      <c r="CD21" s="17">
        <v>0</v>
      </c>
      <c r="CE21" s="18">
        <f t="shared" si="25"/>
        <v>0</v>
      </c>
      <c r="CF21" s="17">
        <v>0</v>
      </c>
      <c r="CG21" s="17">
        <v>0</v>
      </c>
      <c r="CH21" s="18">
        <f t="shared" si="26"/>
        <v>0</v>
      </c>
      <c r="CI21" s="17">
        <v>0</v>
      </c>
      <c r="CJ21" s="48" t="str">
        <f t="shared" si="51"/>
        <v>    石油及煤製品製造業</v>
      </c>
      <c r="CK21" s="17">
        <v>0</v>
      </c>
      <c r="CL21" s="18">
        <f t="shared" si="27"/>
        <v>0</v>
      </c>
      <c r="CM21" s="17">
        <v>0</v>
      </c>
      <c r="CN21" s="17">
        <v>0</v>
      </c>
      <c r="CO21" s="18">
        <f t="shared" si="28"/>
        <v>0</v>
      </c>
      <c r="CP21" s="17">
        <v>0</v>
      </c>
      <c r="CQ21" s="17">
        <v>9</v>
      </c>
      <c r="CR21" s="18">
        <f t="shared" si="29"/>
        <v>3.7037037037037033</v>
      </c>
      <c r="CS21" s="17">
        <v>9</v>
      </c>
      <c r="CT21" s="17">
        <v>1</v>
      </c>
      <c r="CU21" s="18">
        <f t="shared" si="30"/>
        <v>0.411522633744856</v>
      </c>
      <c r="CV21" s="17">
        <v>1</v>
      </c>
      <c r="CW21" s="17">
        <v>0</v>
      </c>
      <c r="CX21" s="18">
        <f t="shared" si="31"/>
        <v>0</v>
      </c>
      <c r="CY21" s="17">
        <v>0</v>
      </c>
      <c r="CZ21" s="17">
        <v>0</v>
      </c>
      <c r="DA21" s="18">
        <f t="shared" si="32"/>
        <v>0</v>
      </c>
      <c r="DB21" s="17">
        <v>0</v>
      </c>
      <c r="DC21" s="17">
        <v>0</v>
      </c>
      <c r="DD21" s="18">
        <f t="shared" si="33"/>
        <v>0</v>
      </c>
      <c r="DE21" s="17">
        <v>0</v>
      </c>
      <c r="DF21" s="48" t="str">
        <f t="shared" si="52"/>
        <v>    石油及煤製品製造業</v>
      </c>
      <c r="DG21" s="17">
        <v>6</v>
      </c>
      <c r="DH21" s="18">
        <f t="shared" si="34"/>
        <v>2.4691358024691357</v>
      </c>
      <c r="DI21" s="17">
        <v>14</v>
      </c>
      <c r="DJ21" s="17">
        <v>7</v>
      </c>
      <c r="DK21" s="18">
        <f t="shared" si="35"/>
        <v>2.880658436213992</v>
      </c>
      <c r="DL21" s="17">
        <v>12</v>
      </c>
      <c r="DM21" s="17">
        <v>15</v>
      </c>
      <c r="DN21" s="18">
        <f t="shared" si="36"/>
        <v>6.172839506172839</v>
      </c>
      <c r="DO21" s="17">
        <v>19</v>
      </c>
      <c r="DP21" s="17">
        <v>0</v>
      </c>
      <c r="DQ21" s="18">
        <f t="shared" si="37"/>
        <v>0</v>
      </c>
      <c r="DR21" s="17">
        <v>0</v>
      </c>
      <c r="DS21" s="17">
        <v>1</v>
      </c>
      <c r="DT21" s="18">
        <f t="shared" si="38"/>
        <v>0.411522633744856</v>
      </c>
      <c r="DU21" s="17">
        <v>1</v>
      </c>
      <c r="DV21" s="17">
        <v>3</v>
      </c>
      <c r="DW21" s="18">
        <f t="shared" si="39"/>
        <v>1.2345679012345678</v>
      </c>
      <c r="DX21" s="17">
        <v>3</v>
      </c>
      <c r="DY21" s="17">
        <v>0</v>
      </c>
      <c r="DZ21" s="18">
        <f t="shared" si="40"/>
        <v>0</v>
      </c>
      <c r="EA21" s="17">
        <v>0</v>
      </c>
      <c r="EB21" s="48" t="str">
        <f t="shared" si="53"/>
        <v>    石油及煤製品製造業</v>
      </c>
      <c r="EC21" s="17">
        <v>0</v>
      </c>
      <c r="ED21" s="18">
        <f t="shared" si="41"/>
        <v>0</v>
      </c>
      <c r="EE21" s="17">
        <v>0</v>
      </c>
      <c r="EF21" s="17">
        <v>0</v>
      </c>
      <c r="EG21" s="18">
        <f t="shared" si="42"/>
        <v>0</v>
      </c>
      <c r="EH21" s="17">
        <v>0</v>
      </c>
      <c r="EI21" s="17">
        <v>0</v>
      </c>
      <c r="EJ21" s="18">
        <f t="shared" si="43"/>
        <v>0</v>
      </c>
      <c r="EK21" s="17">
        <v>0</v>
      </c>
      <c r="EL21" s="17">
        <v>4</v>
      </c>
      <c r="EM21" s="18">
        <f t="shared" si="44"/>
        <v>1.646090534979424</v>
      </c>
      <c r="EN21" s="17">
        <v>10</v>
      </c>
      <c r="EO21" s="17">
        <v>0</v>
      </c>
      <c r="EP21" s="18">
        <f t="shared" si="45"/>
        <v>0</v>
      </c>
      <c r="EQ21" s="17">
        <v>0</v>
      </c>
      <c r="ER21" s="17">
        <v>2</v>
      </c>
      <c r="ES21" s="18">
        <f t="shared" si="46"/>
        <v>0.823045267489712</v>
      </c>
      <c r="ET21" s="17">
        <v>5</v>
      </c>
      <c r="EU21" s="17">
        <v>0</v>
      </c>
      <c r="EV21" s="18">
        <f t="shared" si="47"/>
        <v>0</v>
      </c>
      <c r="EW21" s="17">
        <v>0</v>
      </c>
    </row>
    <row r="22" spans="1:153" ht="22.5" customHeight="1">
      <c r="A22" s="49" t="s">
        <v>338</v>
      </c>
      <c r="B22" s="17">
        <v>87</v>
      </c>
      <c r="C22" s="17">
        <f t="shared" si="54"/>
        <v>138</v>
      </c>
      <c r="D22" s="17">
        <v>35</v>
      </c>
      <c r="E22" s="18">
        <f t="shared" si="0"/>
        <v>40.229885057471265</v>
      </c>
      <c r="F22" s="17">
        <v>66</v>
      </c>
      <c r="G22" s="17">
        <v>17</v>
      </c>
      <c r="H22" s="18">
        <f t="shared" si="1"/>
        <v>19.54022988505747</v>
      </c>
      <c r="I22" s="17">
        <v>24</v>
      </c>
      <c r="J22" s="17">
        <v>2</v>
      </c>
      <c r="K22" s="18">
        <f t="shared" si="2"/>
        <v>2.2988505747126435</v>
      </c>
      <c r="L22" s="17">
        <v>4</v>
      </c>
      <c r="M22" s="17">
        <v>1</v>
      </c>
      <c r="N22" s="18">
        <f t="shared" si="3"/>
        <v>1.1494252873563218</v>
      </c>
      <c r="O22" s="17">
        <v>1</v>
      </c>
      <c r="P22" s="17">
        <v>1</v>
      </c>
      <c r="Q22" s="18">
        <f t="shared" si="4"/>
        <v>1.1494252873563218</v>
      </c>
      <c r="R22" s="17">
        <v>2</v>
      </c>
      <c r="S22" s="17">
        <v>5</v>
      </c>
      <c r="T22" s="18">
        <f t="shared" si="5"/>
        <v>5.747126436781609</v>
      </c>
      <c r="U22" s="17">
        <v>7</v>
      </c>
      <c r="V22" s="48" t="str">
        <f t="shared" si="48"/>
        <v>    橡膠製品製造業</v>
      </c>
      <c r="W22" s="17">
        <v>1</v>
      </c>
      <c r="X22" s="18">
        <f t="shared" si="6"/>
        <v>1.1494252873563218</v>
      </c>
      <c r="Y22" s="17">
        <v>3</v>
      </c>
      <c r="Z22" s="17">
        <v>0</v>
      </c>
      <c r="AA22" s="18">
        <f t="shared" si="7"/>
        <v>0</v>
      </c>
      <c r="AB22" s="17">
        <v>0</v>
      </c>
      <c r="AC22" s="17">
        <v>0</v>
      </c>
      <c r="AD22" s="18">
        <f t="shared" si="8"/>
        <v>0</v>
      </c>
      <c r="AE22" s="17">
        <v>0</v>
      </c>
      <c r="AF22" s="17">
        <v>1</v>
      </c>
      <c r="AG22" s="18">
        <f t="shared" si="9"/>
        <v>1.1494252873563218</v>
      </c>
      <c r="AH22" s="17">
        <v>1</v>
      </c>
      <c r="AI22" s="17">
        <v>1</v>
      </c>
      <c r="AJ22" s="18">
        <f t="shared" si="10"/>
        <v>1.1494252873563218</v>
      </c>
      <c r="AK22" s="17">
        <v>1</v>
      </c>
      <c r="AL22" s="17">
        <v>0</v>
      </c>
      <c r="AM22" s="18">
        <f t="shared" si="11"/>
        <v>0</v>
      </c>
      <c r="AN22" s="17">
        <v>0</v>
      </c>
      <c r="AO22" s="17">
        <v>0</v>
      </c>
      <c r="AP22" s="18">
        <f t="shared" si="12"/>
        <v>0</v>
      </c>
      <c r="AQ22" s="17">
        <v>0</v>
      </c>
      <c r="AR22" s="48" t="str">
        <f t="shared" si="49"/>
        <v>    橡膠製品製造業</v>
      </c>
      <c r="AS22" s="17">
        <v>0</v>
      </c>
      <c r="AT22" s="18">
        <f t="shared" si="13"/>
        <v>0</v>
      </c>
      <c r="AU22" s="17">
        <v>0</v>
      </c>
      <c r="AV22" s="17">
        <v>11</v>
      </c>
      <c r="AW22" s="18">
        <f t="shared" si="14"/>
        <v>12.643678160919542</v>
      </c>
      <c r="AX22" s="17">
        <v>14</v>
      </c>
      <c r="AY22" s="17">
        <v>1</v>
      </c>
      <c r="AZ22" s="18">
        <f t="shared" si="15"/>
        <v>1.1494252873563218</v>
      </c>
      <c r="BA22" s="17">
        <v>1</v>
      </c>
      <c r="BB22" s="17">
        <v>0</v>
      </c>
      <c r="BC22" s="18">
        <f t="shared" si="16"/>
        <v>0</v>
      </c>
      <c r="BD22" s="17">
        <v>0</v>
      </c>
      <c r="BE22" s="17">
        <v>0</v>
      </c>
      <c r="BF22" s="18">
        <f t="shared" si="17"/>
        <v>0</v>
      </c>
      <c r="BG22" s="17">
        <v>0</v>
      </c>
      <c r="BH22" s="17">
        <v>0</v>
      </c>
      <c r="BI22" s="18">
        <f t="shared" si="18"/>
        <v>0</v>
      </c>
      <c r="BJ22" s="17">
        <v>0</v>
      </c>
      <c r="BK22" s="17">
        <v>0</v>
      </c>
      <c r="BL22" s="18">
        <f t="shared" si="19"/>
        <v>0</v>
      </c>
      <c r="BM22" s="17">
        <v>0</v>
      </c>
      <c r="BN22" s="48" t="str">
        <f t="shared" si="50"/>
        <v>    橡膠製品製造業</v>
      </c>
      <c r="BO22" s="17">
        <v>0</v>
      </c>
      <c r="BP22" s="18">
        <f t="shared" si="20"/>
        <v>0</v>
      </c>
      <c r="BQ22" s="17">
        <v>0</v>
      </c>
      <c r="BR22" s="17">
        <v>0</v>
      </c>
      <c r="BS22" s="18">
        <f t="shared" si="21"/>
        <v>0</v>
      </c>
      <c r="BT22" s="17">
        <v>0</v>
      </c>
      <c r="BU22" s="17">
        <v>2</v>
      </c>
      <c r="BV22" s="18">
        <f t="shared" si="22"/>
        <v>2.2988505747126435</v>
      </c>
      <c r="BW22" s="17">
        <v>2</v>
      </c>
      <c r="BX22" s="17">
        <v>0</v>
      </c>
      <c r="BY22" s="18">
        <f t="shared" si="23"/>
        <v>0</v>
      </c>
      <c r="BZ22" s="17">
        <v>0</v>
      </c>
      <c r="CA22" s="17">
        <v>0</v>
      </c>
      <c r="CB22" s="18">
        <f t="shared" si="24"/>
        <v>0</v>
      </c>
      <c r="CC22" s="17">
        <v>0</v>
      </c>
      <c r="CD22" s="17">
        <v>0</v>
      </c>
      <c r="CE22" s="18">
        <f t="shared" si="25"/>
        <v>0</v>
      </c>
      <c r="CF22" s="17">
        <v>0</v>
      </c>
      <c r="CG22" s="17">
        <v>0</v>
      </c>
      <c r="CH22" s="18">
        <f t="shared" si="26"/>
        <v>0</v>
      </c>
      <c r="CI22" s="17">
        <v>0</v>
      </c>
      <c r="CJ22" s="48" t="str">
        <f t="shared" si="51"/>
        <v>    橡膠製品製造業</v>
      </c>
      <c r="CK22" s="17">
        <v>0</v>
      </c>
      <c r="CL22" s="18">
        <f t="shared" si="27"/>
        <v>0</v>
      </c>
      <c r="CM22" s="17">
        <v>0</v>
      </c>
      <c r="CN22" s="17">
        <v>4</v>
      </c>
      <c r="CO22" s="18">
        <f t="shared" si="28"/>
        <v>4.597701149425287</v>
      </c>
      <c r="CP22" s="17">
        <v>4</v>
      </c>
      <c r="CQ22" s="17">
        <v>2</v>
      </c>
      <c r="CR22" s="18">
        <f t="shared" si="29"/>
        <v>2.2988505747126435</v>
      </c>
      <c r="CS22" s="17">
        <v>2</v>
      </c>
      <c r="CT22" s="17">
        <v>2</v>
      </c>
      <c r="CU22" s="18">
        <f t="shared" si="30"/>
        <v>2.2988505747126435</v>
      </c>
      <c r="CV22" s="17">
        <v>2</v>
      </c>
      <c r="CW22" s="17">
        <v>4</v>
      </c>
      <c r="CX22" s="18">
        <f t="shared" si="31"/>
        <v>4.597701149425287</v>
      </c>
      <c r="CY22" s="17">
        <v>6</v>
      </c>
      <c r="CZ22" s="17">
        <v>0</v>
      </c>
      <c r="DA22" s="18">
        <f t="shared" si="32"/>
        <v>0</v>
      </c>
      <c r="DB22" s="17">
        <v>0</v>
      </c>
      <c r="DC22" s="17">
        <v>0</v>
      </c>
      <c r="DD22" s="18">
        <f t="shared" si="33"/>
        <v>0</v>
      </c>
      <c r="DE22" s="17">
        <v>0</v>
      </c>
      <c r="DF22" s="48" t="str">
        <f t="shared" si="52"/>
        <v>    橡膠製品製造業</v>
      </c>
      <c r="DG22" s="17">
        <v>4</v>
      </c>
      <c r="DH22" s="18">
        <f t="shared" si="34"/>
        <v>4.597701149425287</v>
      </c>
      <c r="DI22" s="17">
        <v>8</v>
      </c>
      <c r="DJ22" s="17">
        <v>12</v>
      </c>
      <c r="DK22" s="18">
        <f t="shared" si="35"/>
        <v>13.793103448275861</v>
      </c>
      <c r="DL22" s="17">
        <v>22</v>
      </c>
      <c r="DM22" s="17">
        <v>4</v>
      </c>
      <c r="DN22" s="18">
        <f t="shared" si="36"/>
        <v>4.597701149425287</v>
      </c>
      <c r="DO22" s="17">
        <v>5</v>
      </c>
      <c r="DP22" s="17">
        <v>1</v>
      </c>
      <c r="DQ22" s="18">
        <f t="shared" si="37"/>
        <v>1.1494252873563218</v>
      </c>
      <c r="DR22" s="17">
        <v>2</v>
      </c>
      <c r="DS22" s="17">
        <v>0</v>
      </c>
      <c r="DT22" s="18">
        <f t="shared" si="38"/>
        <v>0</v>
      </c>
      <c r="DU22" s="17">
        <v>0</v>
      </c>
      <c r="DV22" s="17">
        <v>0</v>
      </c>
      <c r="DW22" s="18">
        <f t="shared" si="39"/>
        <v>0</v>
      </c>
      <c r="DX22" s="17">
        <v>0</v>
      </c>
      <c r="DY22" s="17">
        <v>0</v>
      </c>
      <c r="DZ22" s="18">
        <f t="shared" si="40"/>
        <v>0</v>
      </c>
      <c r="EA22" s="17">
        <v>0</v>
      </c>
      <c r="EB22" s="48" t="str">
        <f t="shared" si="53"/>
        <v>    橡膠製品製造業</v>
      </c>
      <c r="EC22" s="17">
        <v>0</v>
      </c>
      <c r="ED22" s="18">
        <f t="shared" si="41"/>
        <v>0</v>
      </c>
      <c r="EE22" s="17">
        <v>0</v>
      </c>
      <c r="EF22" s="17">
        <v>0</v>
      </c>
      <c r="EG22" s="18">
        <f t="shared" si="42"/>
        <v>0</v>
      </c>
      <c r="EH22" s="17">
        <v>0</v>
      </c>
      <c r="EI22" s="17">
        <v>0</v>
      </c>
      <c r="EJ22" s="18">
        <f t="shared" si="43"/>
        <v>0</v>
      </c>
      <c r="EK22" s="17">
        <v>0</v>
      </c>
      <c r="EL22" s="17">
        <v>9</v>
      </c>
      <c r="EM22" s="18">
        <f t="shared" si="44"/>
        <v>10.344827586206897</v>
      </c>
      <c r="EN22" s="17">
        <v>14</v>
      </c>
      <c r="EO22" s="17">
        <v>0</v>
      </c>
      <c r="EP22" s="18">
        <f t="shared" si="45"/>
        <v>0</v>
      </c>
      <c r="EQ22" s="17">
        <v>0</v>
      </c>
      <c r="ER22" s="17">
        <v>7</v>
      </c>
      <c r="ES22" s="18">
        <f t="shared" si="46"/>
        <v>8.045977011494253</v>
      </c>
      <c r="ET22" s="17">
        <v>11</v>
      </c>
      <c r="EU22" s="17">
        <v>1</v>
      </c>
      <c r="EV22" s="18">
        <f t="shared" si="47"/>
        <v>1.1494252873563218</v>
      </c>
      <c r="EW22" s="17">
        <v>2</v>
      </c>
    </row>
    <row r="23" spans="1:153" ht="11.25" customHeight="1">
      <c r="A23" s="49" t="s">
        <v>339</v>
      </c>
      <c r="B23" s="17">
        <v>556</v>
      </c>
      <c r="C23" s="17">
        <f t="shared" si="54"/>
        <v>1277</v>
      </c>
      <c r="D23" s="17">
        <v>249</v>
      </c>
      <c r="E23" s="18">
        <f t="shared" si="0"/>
        <v>44.7841726618705</v>
      </c>
      <c r="F23" s="17">
        <v>627</v>
      </c>
      <c r="G23" s="17">
        <v>108</v>
      </c>
      <c r="H23" s="18">
        <f t="shared" si="1"/>
        <v>19.424460431654676</v>
      </c>
      <c r="I23" s="17">
        <v>183</v>
      </c>
      <c r="J23" s="17">
        <v>29</v>
      </c>
      <c r="K23" s="18">
        <f t="shared" si="2"/>
        <v>5.215827338129497</v>
      </c>
      <c r="L23" s="17">
        <v>62</v>
      </c>
      <c r="M23" s="17">
        <v>5</v>
      </c>
      <c r="N23" s="18">
        <f t="shared" si="3"/>
        <v>0.8992805755395683</v>
      </c>
      <c r="O23" s="17">
        <v>11</v>
      </c>
      <c r="P23" s="17">
        <v>12</v>
      </c>
      <c r="Q23" s="18">
        <f t="shared" si="4"/>
        <v>2.158273381294964</v>
      </c>
      <c r="R23" s="17">
        <v>16</v>
      </c>
      <c r="S23" s="17">
        <v>63</v>
      </c>
      <c r="T23" s="18">
        <f t="shared" si="5"/>
        <v>11.33093525179856</v>
      </c>
      <c r="U23" s="17">
        <v>96</v>
      </c>
      <c r="V23" s="48" t="str">
        <f t="shared" si="48"/>
        <v>    塑膠製品製造業</v>
      </c>
      <c r="W23" s="17">
        <v>12</v>
      </c>
      <c r="X23" s="18">
        <f t="shared" si="6"/>
        <v>2.158273381294964</v>
      </c>
      <c r="Y23" s="17">
        <v>15</v>
      </c>
      <c r="Z23" s="17">
        <v>0</v>
      </c>
      <c r="AA23" s="18">
        <f t="shared" si="7"/>
        <v>0</v>
      </c>
      <c r="AB23" s="17">
        <v>0</v>
      </c>
      <c r="AC23" s="17">
        <v>6</v>
      </c>
      <c r="AD23" s="18">
        <f t="shared" si="8"/>
        <v>1.079136690647482</v>
      </c>
      <c r="AE23" s="17">
        <v>12</v>
      </c>
      <c r="AF23" s="17">
        <v>19</v>
      </c>
      <c r="AG23" s="18">
        <f t="shared" si="9"/>
        <v>3.41726618705036</v>
      </c>
      <c r="AH23" s="17">
        <v>25</v>
      </c>
      <c r="AI23" s="17">
        <v>28</v>
      </c>
      <c r="AJ23" s="18">
        <f t="shared" si="10"/>
        <v>5.0359712230215825</v>
      </c>
      <c r="AK23" s="17">
        <v>45</v>
      </c>
      <c r="AL23" s="17">
        <v>0</v>
      </c>
      <c r="AM23" s="18">
        <f t="shared" si="11"/>
        <v>0</v>
      </c>
      <c r="AN23" s="17">
        <v>0</v>
      </c>
      <c r="AO23" s="17">
        <v>0</v>
      </c>
      <c r="AP23" s="18">
        <f t="shared" si="12"/>
        <v>0</v>
      </c>
      <c r="AQ23" s="17">
        <v>0</v>
      </c>
      <c r="AR23" s="48" t="str">
        <f t="shared" si="49"/>
        <v>    塑膠製品製造業</v>
      </c>
      <c r="AS23" s="17">
        <v>0</v>
      </c>
      <c r="AT23" s="18">
        <f t="shared" si="13"/>
        <v>0</v>
      </c>
      <c r="AU23" s="17">
        <v>0</v>
      </c>
      <c r="AV23" s="17">
        <v>45</v>
      </c>
      <c r="AW23" s="18">
        <f t="shared" si="14"/>
        <v>8.093525179856115</v>
      </c>
      <c r="AX23" s="17">
        <v>87</v>
      </c>
      <c r="AY23" s="17">
        <v>9</v>
      </c>
      <c r="AZ23" s="18">
        <f t="shared" si="15"/>
        <v>1.618705035971223</v>
      </c>
      <c r="BA23" s="17">
        <v>14</v>
      </c>
      <c r="BB23" s="17">
        <v>0</v>
      </c>
      <c r="BC23" s="18">
        <f t="shared" si="16"/>
        <v>0</v>
      </c>
      <c r="BD23" s="17">
        <v>0</v>
      </c>
      <c r="BE23" s="17">
        <v>0</v>
      </c>
      <c r="BF23" s="18">
        <f t="shared" si="17"/>
        <v>0</v>
      </c>
      <c r="BG23" s="17">
        <v>0</v>
      </c>
      <c r="BH23" s="17">
        <v>1</v>
      </c>
      <c r="BI23" s="18">
        <f t="shared" si="18"/>
        <v>0.1798561151079137</v>
      </c>
      <c r="BJ23" s="17">
        <v>1</v>
      </c>
      <c r="BK23" s="17">
        <v>0</v>
      </c>
      <c r="BL23" s="18">
        <f t="shared" si="19"/>
        <v>0</v>
      </c>
      <c r="BM23" s="17">
        <v>0</v>
      </c>
      <c r="BN23" s="48" t="str">
        <f t="shared" si="50"/>
        <v>    塑膠製品製造業</v>
      </c>
      <c r="BO23" s="17">
        <v>0</v>
      </c>
      <c r="BP23" s="18">
        <f t="shared" si="20"/>
        <v>0</v>
      </c>
      <c r="BQ23" s="17">
        <v>0</v>
      </c>
      <c r="BR23" s="17">
        <v>0</v>
      </c>
      <c r="BS23" s="18">
        <f t="shared" si="21"/>
        <v>0</v>
      </c>
      <c r="BT23" s="17">
        <v>0</v>
      </c>
      <c r="BU23" s="17">
        <v>16</v>
      </c>
      <c r="BV23" s="18">
        <f t="shared" si="22"/>
        <v>2.877697841726619</v>
      </c>
      <c r="BW23" s="17">
        <v>20</v>
      </c>
      <c r="BX23" s="17">
        <v>4</v>
      </c>
      <c r="BY23" s="18">
        <f t="shared" si="23"/>
        <v>0.7194244604316548</v>
      </c>
      <c r="BZ23" s="17">
        <v>5</v>
      </c>
      <c r="CA23" s="17">
        <v>0</v>
      </c>
      <c r="CB23" s="18">
        <f t="shared" si="24"/>
        <v>0</v>
      </c>
      <c r="CC23" s="17">
        <v>0</v>
      </c>
      <c r="CD23" s="17">
        <v>0</v>
      </c>
      <c r="CE23" s="18">
        <f t="shared" si="25"/>
        <v>0</v>
      </c>
      <c r="CF23" s="17">
        <v>0</v>
      </c>
      <c r="CG23" s="17">
        <v>0</v>
      </c>
      <c r="CH23" s="18">
        <f t="shared" si="26"/>
        <v>0</v>
      </c>
      <c r="CI23" s="17">
        <v>0</v>
      </c>
      <c r="CJ23" s="48" t="str">
        <f t="shared" si="51"/>
        <v>    塑膠製品製造業</v>
      </c>
      <c r="CK23" s="17">
        <v>0</v>
      </c>
      <c r="CL23" s="18">
        <f t="shared" si="27"/>
        <v>0</v>
      </c>
      <c r="CM23" s="17">
        <v>0</v>
      </c>
      <c r="CN23" s="17">
        <v>21</v>
      </c>
      <c r="CO23" s="18">
        <f t="shared" si="28"/>
        <v>3.776978417266187</v>
      </c>
      <c r="CP23" s="17">
        <v>27</v>
      </c>
      <c r="CQ23" s="17">
        <v>8</v>
      </c>
      <c r="CR23" s="18">
        <f t="shared" si="29"/>
        <v>1.4388489208633095</v>
      </c>
      <c r="CS23" s="17">
        <v>8</v>
      </c>
      <c r="CT23" s="17">
        <v>24</v>
      </c>
      <c r="CU23" s="18">
        <f t="shared" si="30"/>
        <v>4.316546762589928</v>
      </c>
      <c r="CV23" s="17">
        <v>34</v>
      </c>
      <c r="CW23" s="17">
        <v>17</v>
      </c>
      <c r="CX23" s="18">
        <f t="shared" si="31"/>
        <v>3.0575539568345325</v>
      </c>
      <c r="CY23" s="17">
        <v>25</v>
      </c>
      <c r="CZ23" s="17">
        <v>11</v>
      </c>
      <c r="DA23" s="18">
        <f t="shared" si="32"/>
        <v>1.9784172661870503</v>
      </c>
      <c r="DB23" s="17">
        <v>11</v>
      </c>
      <c r="DC23" s="17">
        <v>0</v>
      </c>
      <c r="DD23" s="18">
        <f t="shared" si="33"/>
        <v>0</v>
      </c>
      <c r="DE23" s="17">
        <v>0</v>
      </c>
      <c r="DF23" s="48" t="str">
        <f t="shared" si="52"/>
        <v>    塑膠製品製造業</v>
      </c>
      <c r="DG23" s="17">
        <v>33</v>
      </c>
      <c r="DH23" s="18">
        <f t="shared" si="34"/>
        <v>5.935251798561151</v>
      </c>
      <c r="DI23" s="17">
        <v>78</v>
      </c>
      <c r="DJ23" s="17">
        <v>70</v>
      </c>
      <c r="DK23" s="18">
        <f t="shared" si="35"/>
        <v>12.589928057553957</v>
      </c>
      <c r="DL23" s="17">
        <v>101</v>
      </c>
      <c r="DM23" s="17">
        <v>88</v>
      </c>
      <c r="DN23" s="18">
        <f t="shared" si="36"/>
        <v>15.827338129496402</v>
      </c>
      <c r="DO23" s="17">
        <v>139</v>
      </c>
      <c r="DP23" s="17">
        <v>6</v>
      </c>
      <c r="DQ23" s="18">
        <f t="shared" si="37"/>
        <v>1.079136690647482</v>
      </c>
      <c r="DR23" s="17">
        <v>10</v>
      </c>
      <c r="DS23" s="17">
        <v>0</v>
      </c>
      <c r="DT23" s="18">
        <f t="shared" si="38"/>
        <v>0</v>
      </c>
      <c r="DU23" s="17">
        <v>0</v>
      </c>
      <c r="DV23" s="17">
        <v>0</v>
      </c>
      <c r="DW23" s="18">
        <f t="shared" si="39"/>
        <v>0</v>
      </c>
      <c r="DX23" s="17">
        <v>0</v>
      </c>
      <c r="DY23" s="17">
        <v>0</v>
      </c>
      <c r="DZ23" s="18">
        <f t="shared" si="40"/>
        <v>0</v>
      </c>
      <c r="EA23" s="17">
        <v>0</v>
      </c>
      <c r="EB23" s="48" t="str">
        <f t="shared" si="53"/>
        <v>    塑膠製品製造業</v>
      </c>
      <c r="EC23" s="17">
        <v>0</v>
      </c>
      <c r="ED23" s="18">
        <f t="shared" si="41"/>
        <v>0</v>
      </c>
      <c r="EE23" s="17">
        <v>0</v>
      </c>
      <c r="EF23" s="17">
        <v>0</v>
      </c>
      <c r="EG23" s="18">
        <f t="shared" si="42"/>
        <v>0</v>
      </c>
      <c r="EH23" s="17">
        <v>0</v>
      </c>
      <c r="EI23" s="17">
        <v>0</v>
      </c>
      <c r="EJ23" s="18">
        <f t="shared" si="43"/>
        <v>0</v>
      </c>
      <c r="EK23" s="17">
        <v>0</v>
      </c>
      <c r="EL23" s="17">
        <v>96</v>
      </c>
      <c r="EM23" s="18">
        <f t="shared" si="44"/>
        <v>17.26618705035971</v>
      </c>
      <c r="EN23" s="17">
        <v>158</v>
      </c>
      <c r="EO23" s="17">
        <v>0</v>
      </c>
      <c r="EP23" s="18">
        <f t="shared" si="45"/>
        <v>0</v>
      </c>
      <c r="EQ23" s="17">
        <v>0</v>
      </c>
      <c r="ER23" s="17">
        <v>76</v>
      </c>
      <c r="ES23" s="18">
        <f t="shared" si="46"/>
        <v>13.66906474820144</v>
      </c>
      <c r="ET23" s="17">
        <v>89</v>
      </c>
      <c r="EU23" s="17">
        <v>2</v>
      </c>
      <c r="EV23" s="18">
        <f t="shared" si="47"/>
        <v>0.3597122302158274</v>
      </c>
      <c r="EW23" s="17">
        <v>5</v>
      </c>
    </row>
    <row r="24" spans="1:153" ht="11.25" customHeight="1">
      <c r="A24" s="49" t="s">
        <v>340</v>
      </c>
      <c r="B24" s="17">
        <v>363</v>
      </c>
      <c r="C24" s="17">
        <f t="shared" si="54"/>
        <v>435</v>
      </c>
      <c r="D24" s="17">
        <v>102</v>
      </c>
      <c r="E24" s="18">
        <f t="shared" si="0"/>
        <v>28.09917355371901</v>
      </c>
      <c r="F24" s="17">
        <v>221</v>
      </c>
      <c r="G24" s="17">
        <v>25</v>
      </c>
      <c r="H24" s="18">
        <f t="shared" si="1"/>
        <v>6.887052341597796</v>
      </c>
      <c r="I24" s="17">
        <v>38</v>
      </c>
      <c r="J24" s="17">
        <v>4</v>
      </c>
      <c r="K24" s="18">
        <f t="shared" si="2"/>
        <v>1.1019283746556474</v>
      </c>
      <c r="L24" s="17">
        <v>9</v>
      </c>
      <c r="M24" s="17">
        <v>0</v>
      </c>
      <c r="N24" s="18">
        <f t="shared" si="3"/>
        <v>0</v>
      </c>
      <c r="O24" s="17">
        <v>0</v>
      </c>
      <c r="P24" s="17">
        <v>3</v>
      </c>
      <c r="Q24" s="18">
        <f t="shared" si="4"/>
        <v>0.8264462809917356</v>
      </c>
      <c r="R24" s="17">
        <v>3</v>
      </c>
      <c r="S24" s="17">
        <v>21</v>
      </c>
      <c r="T24" s="18">
        <f t="shared" si="5"/>
        <v>5.785123966942149</v>
      </c>
      <c r="U24" s="17">
        <v>30</v>
      </c>
      <c r="V24" s="48" t="str">
        <f t="shared" si="48"/>
        <v>    非金屬礦物製品製造業</v>
      </c>
      <c r="W24" s="17">
        <v>1</v>
      </c>
      <c r="X24" s="18">
        <f t="shared" si="6"/>
        <v>0.27548209366391185</v>
      </c>
      <c r="Y24" s="17">
        <v>1</v>
      </c>
      <c r="Z24" s="17">
        <v>4</v>
      </c>
      <c r="AA24" s="18">
        <f t="shared" si="7"/>
        <v>1.1019283746556474</v>
      </c>
      <c r="AB24" s="17">
        <v>4</v>
      </c>
      <c r="AC24" s="17">
        <v>1</v>
      </c>
      <c r="AD24" s="18">
        <f t="shared" si="8"/>
        <v>0.27548209366391185</v>
      </c>
      <c r="AE24" s="17">
        <v>4</v>
      </c>
      <c r="AF24" s="17">
        <v>5</v>
      </c>
      <c r="AG24" s="18">
        <f t="shared" si="9"/>
        <v>1.3774104683195594</v>
      </c>
      <c r="AH24" s="17">
        <v>6</v>
      </c>
      <c r="AI24" s="17">
        <v>20</v>
      </c>
      <c r="AJ24" s="18">
        <f t="shared" si="10"/>
        <v>5.5096418732782375</v>
      </c>
      <c r="AK24" s="17">
        <v>22</v>
      </c>
      <c r="AL24" s="17">
        <v>0</v>
      </c>
      <c r="AM24" s="18">
        <f t="shared" si="11"/>
        <v>0</v>
      </c>
      <c r="AN24" s="17">
        <v>0</v>
      </c>
      <c r="AO24" s="17">
        <v>1</v>
      </c>
      <c r="AP24" s="18">
        <f t="shared" si="12"/>
        <v>0.27548209366391185</v>
      </c>
      <c r="AQ24" s="17">
        <v>1</v>
      </c>
      <c r="AR24" s="48" t="str">
        <f t="shared" si="49"/>
        <v>    非金屬礦物製品製造業</v>
      </c>
      <c r="AS24" s="17">
        <v>0</v>
      </c>
      <c r="AT24" s="18">
        <f t="shared" si="13"/>
        <v>0</v>
      </c>
      <c r="AU24" s="17">
        <v>0</v>
      </c>
      <c r="AV24" s="17">
        <v>29</v>
      </c>
      <c r="AW24" s="18">
        <f t="shared" si="14"/>
        <v>7.988980716253444</v>
      </c>
      <c r="AX24" s="17">
        <v>47</v>
      </c>
      <c r="AY24" s="17">
        <v>9</v>
      </c>
      <c r="AZ24" s="18">
        <f t="shared" si="15"/>
        <v>2.479338842975207</v>
      </c>
      <c r="BA24" s="17">
        <v>11</v>
      </c>
      <c r="BB24" s="17">
        <v>0</v>
      </c>
      <c r="BC24" s="18">
        <f t="shared" si="16"/>
        <v>0</v>
      </c>
      <c r="BD24" s="17">
        <v>0</v>
      </c>
      <c r="BE24" s="17">
        <v>0</v>
      </c>
      <c r="BF24" s="18">
        <f t="shared" si="17"/>
        <v>0</v>
      </c>
      <c r="BG24" s="17">
        <v>0</v>
      </c>
      <c r="BH24" s="17">
        <v>0</v>
      </c>
      <c r="BI24" s="18">
        <f t="shared" si="18"/>
        <v>0</v>
      </c>
      <c r="BJ24" s="17">
        <v>0</v>
      </c>
      <c r="BK24" s="17">
        <v>1</v>
      </c>
      <c r="BL24" s="18">
        <f t="shared" si="19"/>
        <v>0.27548209366391185</v>
      </c>
      <c r="BM24" s="17">
        <v>1</v>
      </c>
      <c r="BN24" s="48" t="str">
        <f t="shared" si="50"/>
        <v>    非金屬礦物製品製造業</v>
      </c>
      <c r="BO24" s="17">
        <v>0</v>
      </c>
      <c r="BP24" s="18">
        <f t="shared" si="20"/>
        <v>0</v>
      </c>
      <c r="BQ24" s="17">
        <v>0</v>
      </c>
      <c r="BR24" s="17">
        <v>0</v>
      </c>
      <c r="BS24" s="18">
        <f t="shared" si="21"/>
        <v>0</v>
      </c>
      <c r="BT24" s="17">
        <v>0</v>
      </c>
      <c r="BU24" s="17">
        <v>11</v>
      </c>
      <c r="BV24" s="18">
        <f t="shared" si="22"/>
        <v>3.0303030303030303</v>
      </c>
      <c r="BW24" s="17">
        <v>11</v>
      </c>
      <c r="BX24" s="17">
        <v>5</v>
      </c>
      <c r="BY24" s="18">
        <f t="shared" si="23"/>
        <v>1.3774104683195594</v>
      </c>
      <c r="BZ24" s="17">
        <v>7</v>
      </c>
      <c r="CA24" s="17">
        <v>0</v>
      </c>
      <c r="CB24" s="18">
        <f t="shared" si="24"/>
        <v>0</v>
      </c>
      <c r="CC24" s="17">
        <v>0</v>
      </c>
      <c r="CD24" s="17">
        <v>0</v>
      </c>
      <c r="CE24" s="18">
        <f t="shared" si="25"/>
        <v>0</v>
      </c>
      <c r="CF24" s="17">
        <v>0</v>
      </c>
      <c r="CG24" s="17">
        <v>0</v>
      </c>
      <c r="CH24" s="18">
        <f t="shared" si="26"/>
        <v>0</v>
      </c>
      <c r="CI24" s="17">
        <v>0</v>
      </c>
      <c r="CJ24" s="48" t="str">
        <f t="shared" si="51"/>
        <v>    非金屬礦物製品製造業</v>
      </c>
      <c r="CK24" s="17">
        <v>0</v>
      </c>
      <c r="CL24" s="18">
        <f t="shared" si="27"/>
        <v>0</v>
      </c>
      <c r="CM24" s="17">
        <v>0</v>
      </c>
      <c r="CN24" s="17">
        <v>12</v>
      </c>
      <c r="CO24" s="18">
        <f t="shared" si="28"/>
        <v>3.3057851239669422</v>
      </c>
      <c r="CP24" s="17">
        <v>16</v>
      </c>
      <c r="CQ24" s="17">
        <v>10</v>
      </c>
      <c r="CR24" s="18">
        <f t="shared" si="29"/>
        <v>2.7548209366391188</v>
      </c>
      <c r="CS24" s="17">
        <v>10</v>
      </c>
      <c r="CT24" s="17">
        <v>7</v>
      </c>
      <c r="CU24" s="18">
        <f t="shared" si="30"/>
        <v>1.9283746556473829</v>
      </c>
      <c r="CV24" s="17">
        <v>7</v>
      </c>
      <c r="CW24" s="17">
        <v>9</v>
      </c>
      <c r="CX24" s="18">
        <f t="shared" si="31"/>
        <v>2.479338842975207</v>
      </c>
      <c r="CY24" s="17">
        <v>13</v>
      </c>
      <c r="CZ24" s="17">
        <v>6</v>
      </c>
      <c r="DA24" s="18">
        <f t="shared" si="32"/>
        <v>1.6528925619834711</v>
      </c>
      <c r="DB24" s="17">
        <v>6</v>
      </c>
      <c r="DC24" s="17">
        <v>0</v>
      </c>
      <c r="DD24" s="18">
        <f t="shared" si="33"/>
        <v>0</v>
      </c>
      <c r="DE24" s="17">
        <v>0</v>
      </c>
      <c r="DF24" s="48" t="str">
        <f t="shared" si="52"/>
        <v>    非金屬礦物製品製造業</v>
      </c>
      <c r="DG24" s="17">
        <v>9</v>
      </c>
      <c r="DH24" s="18">
        <f t="shared" si="34"/>
        <v>2.479338842975207</v>
      </c>
      <c r="DI24" s="17">
        <v>15</v>
      </c>
      <c r="DJ24" s="17">
        <v>28</v>
      </c>
      <c r="DK24" s="18">
        <f t="shared" si="35"/>
        <v>7.7134986225895315</v>
      </c>
      <c r="DL24" s="17">
        <v>30</v>
      </c>
      <c r="DM24" s="17">
        <v>50</v>
      </c>
      <c r="DN24" s="18">
        <f t="shared" si="36"/>
        <v>13.774104683195592</v>
      </c>
      <c r="DO24" s="17">
        <v>63</v>
      </c>
      <c r="DP24" s="17">
        <v>3</v>
      </c>
      <c r="DQ24" s="18">
        <f t="shared" si="37"/>
        <v>0.8264462809917356</v>
      </c>
      <c r="DR24" s="17">
        <v>3</v>
      </c>
      <c r="DS24" s="17">
        <v>1</v>
      </c>
      <c r="DT24" s="18">
        <f t="shared" si="38"/>
        <v>0.27548209366391185</v>
      </c>
      <c r="DU24" s="17">
        <v>1</v>
      </c>
      <c r="DV24" s="17">
        <v>1</v>
      </c>
      <c r="DW24" s="18">
        <f t="shared" si="39"/>
        <v>0.27548209366391185</v>
      </c>
      <c r="DX24" s="17">
        <v>1</v>
      </c>
      <c r="DY24" s="17">
        <v>0</v>
      </c>
      <c r="DZ24" s="18">
        <f t="shared" si="40"/>
        <v>0</v>
      </c>
      <c r="EA24" s="17">
        <v>0</v>
      </c>
      <c r="EB24" s="48" t="str">
        <f t="shared" si="53"/>
        <v>    非金屬礦物製品製造業</v>
      </c>
      <c r="EC24" s="17">
        <v>0</v>
      </c>
      <c r="ED24" s="18">
        <f t="shared" si="41"/>
        <v>0</v>
      </c>
      <c r="EE24" s="17">
        <v>0</v>
      </c>
      <c r="EF24" s="17">
        <v>0</v>
      </c>
      <c r="EG24" s="18">
        <f t="shared" si="42"/>
        <v>0</v>
      </c>
      <c r="EH24" s="17">
        <v>0</v>
      </c>
      <c r="EI24" s="17">
        <v>0</v>
      </c>
      <c r="EJ24" s="18">
        <f t="shared" si="43"/>
        <v>0</v>
      </c>
      <c r="EK24" s="17">
        <v>0</v>
      </c>
      <c r="EL24" s="17">
        <v>35</v>
      </c>
      <c r="EM24" s="18">
        <f t="shared" si="44"/>
        <v>9.641873278236915</v>
      </c>
      <c r="EN24" s="17">
        <v>40</v>
      </c>
      <c r="EO24" s="17">
        <v>0</v>
      </c>
      <c r="EP24" s="18">
        <f t="shared" si="45"/>
        <v>0</v>
      </c>
      <c r="EQ24" s="17">
        <v>0</v>
      </c>
      <c r="ER24" s="17">
        <v>34</v>
      </c>
      <c r="ES24" s="18">
        <f t="shared" si="46"/>
        <v>9.366391184573002</v>
      </c>
      <c r="ET24" s="17">
        <v>35</v>
      </c>
      <c r="EU24" s="17">
        <v>0</v>
      </c>
      <c r="EV24" s="18">
        <f t="shared" si="47"/>
        <v>0</v>
      </c>
      <c r="EW24" s="17">
        <v>0</v>
      </c>
    </row>
    <row r="25" spans="1:153" ht="11.25" customHeight="1">
      <c r="A25" s="49" t="s">
        <v>341</v>
      </c>
      <c r="B25" s="17">
        <v>440</v>
      </c>
      <c r="C25" s="17">
        <f t="shared" si="54"/>
        <v>959</v>
      </c>
      <c r="D25" s="17">
        <v>220</v>
      </c>
      <c r="E25" s="18">
        <f t="shared" si="0"/>
        <v>50</v>
      </c>
      <c r="F25" s="17">
        <v>495</v>
      </c>
      <c r="G25" s="17">
        <v>63</v>
      </c>
      <c r="H25" s="18">
        <f t="shared" si="1"/>
        <v>14.318181818181818</v>
      </c>
      <c r="I25" s="17">
        <v>111</v>
      </c>
      <c r="J25" s="17">
        <v>15</v>
      </c>
      <c r="K25" s="18">
        <f t="shared" si="2"/>
        <v>3.4090909090909087</v>
      </c>
      <c r="L25" s="17">
        <v>35</v>
      </c>
      <c r="M25" s="17">
        <v>6</v>
      </c>
      <c r="N25" s="18">
        <f t="shared" si="3"/>
        <v>1.3636363636363635</v>
      </c>
      <c r="O25" s="17">
        <v>11</v>
      </c>
      <c r="P25" s="17">
        <v>4</v>
      </c>
      <c r="Q25" s="18">
        <f t="shared" si="4"/>
        <v>0.9090909090909091</v>
      </c>
      <c r="R25" s="17">
        <v>5</v>
      </c>
      <c r="S25" s="17">
        <v>54</v>
      </c>
      <c r="T25" s="18">
        <f t="shared" si="5"/>
        <v>12.272727272727273</v>
      </c>
      <c r="U25" s="17">
        <v>75</v>
      </c>
      <c r="V25" s="48" t="str">
        <f t="shared" si="48"/>
        <v>    金屬基本工業</v>
      </c>
      <c r="W25" s="17">
        <v>2</v>
      </c>
      <c r="X25" s="18">
        <f t="shared" si="6"/>
        <v>0.45454545454545453</v>
      </c>
      <c r="Y25" s="17">
        <v>2</v>
      </c>
      <c r="Z25" s="17">
        <v>3</v>
      </c>
      <c r="AA25" s="18">
        <f t="shared" si="7"/>
        <v>0.6818181818181818</v>
      </c>
      <c r="AB25" s="17">
        <v>3</v>
      </c>
      <c r="AC25" s="17">
        <v>8</v>
      </c>
      <c r="AD25" s="18">
        <f t="shared" si="8"/>
        <v>1.8181818181818181</v>
      </c>
      <c r="AE25" s="17">
        <v>14</v>
      </c>
      <c r="AF25" s="17">
        <v>9</v>
      </c>
      <c r="AG25" s="18">
        <f t="shared" si="9"/>
        <v>2.0454545454545454</v>
      </c>
      <c r="AH25" s="17">
        <v>9</v>
      </c>
      <c r="AI25" s="17">
        <v>22</v>
      </c>
      <c r="AJ25" s="18">
        <f t="shared" si="10"/>
        <v>5</v>
      </c>
      <c r="AK25" s="17">
        <v>29</v>
      </c>
      <c r="AL25" s="17">
        <v>3</v>
      </c>
      <c r="AM25" s="18">
        <f t="shared" si="11"/>
        <v>0.6818181818181818</v>
      </c>
      <c r="AN25" s="17">
        <v>3</v>
      </c>
      <c r="AO25" s="17">
        <v>0</v>
      </c>
      <c r="AP25" s="18">
        <f t="shared" si="12"/>
        <v>0</v>
      </c>
      <c r="AQ25" s="17">
        <v>0</v>
      </c>
      <c r="AR25" s="48" t="str">
        <f t="shared" si="49"/>
        <v>    金屬基本工業</v>
      </c>
      <c r="AS25" s="17">
        <v>0</v>
      </c>
      <c r="AT25" s="18">
        <f t="shared" si="13"/>
        <v>0</v>
      </c>
      <c r="AU25" s="17">
        <v>0</v>
      </c>
      <c r="AV25" s="17">
        <v>57</v>
      </c>
      <c r="AW25" s="18">
        <f t="shared" si="14"/>
        <v>12.954545454545455</v>
      </c>
      <c r="AX25" s="17">
        <v>85</v>
      </c>
      <c r="AY25" s="17">
        <v>24</v>
      </c>
      <c r="AZ25" s="18">
        <f t="shared" si="15"/>
        <v>5.454545454545454</v>
      </c>
      <c r="BA25" s="17">
        <v>30</v>
      </c>
      <c r="BB25" s="17">
        <v>0</v>
      </c>
      <c r="BC25" s="18">
        <f t="shared" si="16"/>
        <v>0</v>
      </c>
      <c r="BD25" s="17">
        <v>0</v>
      </c>
      <c r="BE25" s="17">
        <v>0</v>
      </c>
      <c r="BF25" s="18">
        <f t="shared" si="17"/>
        <v>0</v>
      </c>
      <c r="BG25" s="17">
        <v>0</v>
      </c>
      <c r="BH25" s="17">
        <v>0</v>
      </c>
      <c r="BI25" s="18">
        <f t="shared" si="18"/>
        <v>0</v>
      </c>
      <c r="BJ25" s="17">
        <v>0</v>
      </c>
      <c r="BK25" s="17">
        <v>2</v>
      </c>
      <c r="BL25" s="18">
        <f t="shared" si="19"/>
        <v>0.45454545454545453</v>
      </c>
      <c r="BM25" s="17">
        <v>2</v>
      </c>
      <c r="BN25" s="48" t="str">
        <f t="shared" si="50"/>
        <v>    金屬基本工業</v>
      </c>
      <c r="BO25" s="17">
        <v>0</v>
      </c>
      <c r="BP25" s="18">
        <f t="shared" si="20"/>
        <v>0</v>
      </c>
      <c r="BQ25" s="17">
        <v>0</v>
      </c>
      <c r="BR25" s="17">
        <v>0</v>
      </c>
      <c r="BS25" s="18">
        <f t="shared" si="21"/>
        <v>0</v>
      </c>
      <c r="BT25" s="17">
        <v>0</v>
      </c>
      <c r="BU25" s="17">
        <v>10</v>
      </c>
      <c r="BV25" s="18">
        <f t="shared" si="22"/>
        <v>2.272727272727273</v>
      </c>
      <c r="BW25" s="17">
        <v>14</v>
      </c>
      <c r="BX25" s="17">
        <v>6</v>
      </c>
      <c r="BY25" s="18">
        <f t="shared" si="23"/>
        <v>1.3636363636363635</v>
      </c>
      <c r="BZ25" s="17">
        <v>6</v>
      </c>
      <c r="CA25" s="17">
        <v>2</v>
      </c>
      <c r="CB25" s="18">
        <f t="shared" si="24"/>
        <v>0.45454545454545453</v>
      </c>
      <c r="CC25" s="17">
        <v>2</v>
      </c>
      <c r="CD25" s="17">
        <v>0</v>
      </c>
      <c r="CE25" s="18">
        <f t="shared" si="25"/>
        <v>0</v>
      </c>
      <c r="CF25" s="17">
        <v>0</v>
      </c>
      <c r="CG25" s="17">
        <v>0</v>
      </c>
      <c r="CH25" s="18">
        <f t="shared" si="26"/>
        <v>0</v>
      </c>
      <c r="CI25" s="17">
        <v>0</v>
      </c>
      <c r="CJ25" s="48" t="str">
        <f t="shared" si="51"/>
        <v>    金屬基本工業</v>
      </c>
      <c r="CK25" s="17">
        <v>0</v>
      </c>
      <c r="CL25" s="18">
        <f t="shared" si="27"/>
        <v>0</v>
      </c>
      <c r="CM25" s="17">
        <v>0</v>
      </c>
      <c r="CN25" s="17">
        <v>19</v>
      </c>
      <c r="CO25" s="18">
        <f t="shared" si="28"/>
        <v>4.318181818181818</v>
      </c>
      <c r="CP25" s="17">
        <v>23</v>
      </c>
      <c r="CQ25" s="17">
        <v>36</v>
      </c>
      <c r="CR25" s="18">
        <f t="shared" si="29"/>
        <v>8.181818181818182</v>
      </c>
      <c r="CS25" s="17">
        <v>36</v>
      </c>
      <c r="CT25" s="17">
        <v>14</v>
      </c>
      <c r="CU25" s="18">
        <f t="shared" si="30"/>
        <v>3.1818181818181817</v>
      </c>
      <c r="CV25" s="17">
        <v>22</v>
      </c>
      <c r="CW25" s="17">
        <v>13</v>
      </c>
      <c r="CX25" s="18">
        <f t="shared" si="31"/>
        <v>2.9545454545454546</v>
      </c>
      <c r="CY25" s="17">
        <v>20</v>
      </c>
      <c r="CZ25" s="17">
        <v>7</v>
      </c>
      <c r="DA25" s="18">
        <f t="shared" si="32"/>
        <v>1.5909090909090908</v>
      </c>
      <c r="DB25" s="17">
        <v>7</v>
      </c>
      <c r="DC25" s="17">
        <v>0</v>
      </c>
      <c r="DD25" s="18">
        <f t="shared" si="33"/>
        <v>0</v>
      </c>
      <c r="DE25" s="17">
        <v>0</v>
      </c>
      <c r="DF25" s="48" t="str">
        <f t="shared" si="52"/>
        <v>    金屬基本工業</v>
      </c>
      <c r="DG25" s="17">
        <v>29</v>
      </c>
      <c r="DH25" s="18">
        <f t="shared" si="34"/>
        <v>6.59090909090909</v>
      </c>
      <c r="DI25" s="17">
        <v>54</v>
      </c>
      <c r="DJ25" s="17">
        <v>63</v>
      </c>
      <c r="DK25" s="18">
        <f t="shared" si="35"/>
        <v>14.318181818181818</v>
      </c>
      <c r="DL25" s="17">
        <v>80</v>
      </c>
      <c r="DM25" s="17">
        <v>47</v>
      </c>
      <c r="DN25" s="18">
        <f t="shared" si="36"/>
        <v>10.681818181818182</v>
      </c>
      <c r="DO25" s="17">
        <v>85</v>
      </c>
      <c r="DP25" s="17">
        <v>8</v>
      </c>
      <c r="DQ25" s="18">
        <f t="shared" si="37"/>
        <v>1.8181818181818181</v>
      </c>
      <c r="DR25" s="17">
        <v>9</v>
      </c>
      <c r="DS25" s="17">
        <v>1</v>
      </c>
      <c r="DT25" s="18">
        <f t="shared" si="38"/>
        <v>0.22727272727272727</v>
      </c>
      <c r="DU25" s="17">
        <v>1</v>
      </c>
      <c r="DV25" s="17">
        <v>0</v>
      </c>
      <c r="DW25" s="18">
        <f t="shared" si="39"/>
        <v>0</v>
      </c>
      <c r="DX25" s="17">
        <v>0</v>
      </c>
      <c r="DY25" s="17">
        <v>0</v>
      </c>
      <c r="DZ25" s="18">
        <f t="shared" si="40"/>
        <v>0</v>
      </c>
      <c r="EA25" s="17">
        <v>0</v>
      </c>
      <c r="EB25" s="48" t="str">
        <f t="shared" si="53"/>
        <v>    金屬基本工業</v>
      </c>
      <c r="EC25" s="17">
        <v>0</v>
      </c>
      <c r="ED25" s="18">
        <f t="shared" si="41"/>
        <v>0</v>
      </c>
      <c r="EE25" s="17">
        <v>0</v>
      </c>
      <c r="EF25" s="17">
        <v>0</v>
      </c>
      <c r="EG25" s="18">
        <f t="shared" si="42"/>
        <v>0</v>
      </c>
      <c r="EH25" s="17">
        <v>0</v>
      </c>
      <c r="EI25" s="17">
        <v>0</v>
      </c>
      <c r="EJ25" s="18">
        <f t="shared" si="43"/>
        <v>0</v>
      </c>
      <c r="EK25" s="17">
        <v>0</v>
      </c>
      <c r="EL25" s="17">
        <v>73</v>
      </c>
      <c r="EM25" s="18">
        <f t="shared" si="44"/>
        <v>16.590909090909093</v>
      </c>
      <c r="EN25" s="17">
        <v>109</v>
      </c>
      <c r="EO25" s="17">
        <v>2</v>
      </c>
      <c r="EP25" s="18">
        <f t="shared" si="45"/>
        <v>0.45454545454545453</v>
      </c>
      <c r="EQ25" s="17">
        <v>2</v>
      </c>
      <c r="ER25" s="17">
        <v>67</v>
      </c>
      <c r="ES25" s="18">
        <f t="shared" si="46"/>
        <v>15.227272727272728</v>
      </c>
      <c r="ET25" s="17">
        <v>73</v>
      </c>
      <c r="EU25" s="17">
        <v>1</v>
      </c>
      <c r="EV25" s="18">
        <f t="shared" si="47"/>
        <v>0.22727272727272727</v>
      </c>
      <c r="EW25" s="17">
        <v>2</v>
      </c>
    </row>
    <row r="26" spans="1:153" ht="11.25" customHeight="1">
      <c r="A26" s="49" t="s">
        <v>342</v>
      </c>
      <c r="B26" s="17">
        <v>1318</v>
      </c>
      <c r="C26" s="17">
        <f t="shared" si="54"/>
        <v>3538</v>
      </c>
      <c r="D26" s="17">
        <v>688</v>
      </c>
      <c r="E26" s="18">
        <f t="shared" si="0"/>
        <v>52.20030349013657</v>
      </c>
      <c r="F26" s="17">
        <v>1749</v>
      </c>
      <c r="G26" s="17">
        <v>255</v>
      </c>
      <c r="H26" s="18">
        <f t="shared" si="1"/>
        <v>19.347496206373293</v>
      </c>
      <c r="I26" s="17">
        <v>485</v>
      </c>
      <c r="J26" s="17">
        <v>77</v>
      </c>
      <c r="K26" s="18">
        <f t="shared" si="2"/>
        <v>5.842185128983308</v>
      </c>
      <c r="L26" s="17">
        <v>178</v>
      </c>
      <c r="M26" s="17">
        <v>22</v>
      </c>
      <c r="N26" s="18">
        <f t="shared" si="3"/>
        <v>1.669195751138088</v>
      </c>
      <c r="O26" s="17">
        <v>43</v>
      </c>
      <c r="P26" s="17">
        <v>17</v>
      </c>
      <c r="Q26" s="18">
        <f t="shared" si="4"/>
        <v>1.289833080424886</v>
      </c>
      <c r="R26" s="17">
        <v>31</v>
      </c>
      <c r="S26" s="17">
        <v>165</v>
      </c>
      <c r="T26" s="18">
        <f t="shared" si="5"/>
        <v>12.51896813353566</v>
      </c>
      <c r="U26" s="17">
        <v>233</v>
      </c>
      <c r="V26" s="48" t="str">
        <f t="shared" si="48"/>
        <v>    金屬製品製造業</v>
      </c>
      <c r="W26" s="17">
        <v>4</v>
      </c>
      <c r="X26" s="18">
        <f t="shared" si="6"/>
        <v>0.30349013657056145</v>
      </c>
      <c r="Y26" s="17">
        <v>5</v>
      </c>
      <c r="Z26" s="17">
        <v>7</v>
      </c>
      <c r="AA26" s="18">
        <f t="shared" si="7"/>
        <v>0.5311077389984825</v>
      </c>
      <c r="AB26" s="17">
        <v>8</v>
      </c>
      <c r="AC26" s="17">
        <v>27</v>
      </c>
      <c r="AD26" s="18">
        <f t="shared" si="8"/>
        <v>2.04855842185129</v>
      </c>
      <c r="AE26" s="17">
        <v>37</v>
      </c>
      <c r="AF26" s="17">
        <v>20</v>
      </c>
      <c r="AG26" s="18">
        <f t="shared" si="9"/>
        <v>1.5174506828528074</v>
      </c>
      <c r="AH26" s="17">
        <v>24</v>
      </c>
      <c r="AI26" s="17">
        <v>92</v>
      </c>
      <c r="AJ26" s="18">
        <f t="shared" si="10"/>
        <v>6.980273141122914</v>
      </c>
      <c r="AK26" s="17">
        <v>123</v>
      </c>
      <c r="AL26" s="17">
        <v>5</v>
      </c>
      <c r="AM26" s="18">
        <f t="shared" si="11"/>
        <v>0.37936267071320184</v>
      </c>
      <c r="AN26" s="17">
        <v>6</v>
      </c>
      <c r="AO26" s="17">
        <v>0</v>
      </c>
      <c r="AP26" s="18">
        <f t="shared" si="12"/>
        <v>0</v>
      </c>
      <c r="AQ26" s="17">
        <v>0</v>
      </c>
      <c r="AR26" s="48" t="str">
        <f t="shared" si="49"/>
        <v>    金屬製品製造業</v>
      </c>
      <c r="AS26" s="17">
        <v>0</v>
      </c>
      <c r="AT26" s="18">
        <f t="shared" si="13"/>
        <v>0</v>
      </c>
      <c r="AU26" s="17">
        <v>0</v>
      </c>
      <c r="AV26" s="17">
        <v>217</v>
      </c>
      <c r="AW26" s="18">
        <f t="shared" si="14"/>
        <v>16.46433990895296</v>
      </c>
      <c r="AX26" s="17">
        <v>378</v>
      </c>
      <c r="AY26" s="17">
        <v>32</v>
      </c>
      <c r="AZ26" s="18">
        <f t="shared" si="15"/>
        <v>2.4279210925644916</v>
      </c>
      <c r="BA26" s="17">
        <v>34</v>
      </c>
      <c r="BB26" s="17">
        <v>0</v>
      </c>
      <c r="BC26" s="18">
        <f t="shared" si="16"/>
        <v>0</v>
      </c>
      <c r="BD26" s="17">
        <v>0</v>
      </c>
      <c r="BE26" s="17">
        <v>0</v>
      </c>
      <c r="BF26" s="18">
        <f t="shared" si="17"/>
        <v>0</v>
      </c>
      <c r="BG26" s="17">
        <v>0</v>
      </c>
      <c r="BH26" s="17">
        <v>3</v>
      </c>
      <c r="BI26" s="18">
        <f t="shared" si="18"/>
        <v>0.2276176024279211</v>
      </c>
      <c r="BJ26" s="17">
        <v>4</v>
      </c>
      <c r="BK26" s="17">
        <v>5</v>
      </c>
      <c r="BL26" s="18">
        <f t="shared" si="19"/>
        <v>0.37936267071320184</v>
      </c>
      <c r="BM26" s="17">
        <v>6</v>
      </c>
      <c r="BN26" s="48" t="str">
        <f t="shared" si="50"/>
        <v>    金屬製品製造業</v>
      </c>
      <c r="BO26" s="17">
        <v>0</v>
      </c>
      <c r="BP26" s="18">
        <f t="shared" si="20"/>
        <v>0</v>
      </c>
      <c r="BQ26" s="17">
        <v>0</v>
      </c>
      <c r="BR26" s="17">
        <v>0</v>
      </c>
      <c r="BS26" s="18">
        <f t="shared" si="21"/>
        <v>0</v>
      </c>
      <c r="BT26" s="17">
        <v>0</v>
      </c>
      <c r="BU26" s="17">
        <v>22</v>
      </c>
      <c r="BV26" s="18">
        <f t="shared" si="22"/>
        <v>1.669195751138088</v>
      </c>
      <c r="BW26" s="17">
        <v>29</v>
      </c>
      <c r="BX26" s="17">
        <v>7</v>
      </c>
      <c r="BY26" s="18">
        <f t="shared" si="23"/>
        <v>0.5311077389984825</v>
      </c>
      <c r="BZ26" s="17">
        <v>7</v>
      </c>
      <c r="CA26" s="17">
        <v>0</v>
      </c>
      <c r="CB26" s="18">
        <f t="shared" si="24"/>
        <v>0</v>
      </c>
      <c r="CC26" s="17">
        <v>0</v>
      </c>
      <c r="CD26" s="17">
        <v>0</v>
      </c>
      <c r="CE26" s="18">
        <f t="shared" si="25"/>
        <v>0</v>
      </c>
      <c r="CF26" s="17">
        <v>0</v>
      </c>
      <c r="CG26" s="17">
        <v>0</v>
      </c>
      <c r="CH26" s="18">
        <f t="shared" si="26"/>
        <v>0</v>
      </c>
      <c r="CI26" s="17">
        <v>0</v>
      </c>
      <c r="CJ26" s="48" t="str">
        <f t="shared" si="51"/>
        <v>    金屬製品製造業</v>
      </c>
      <c r="CK26" s="17">
        <v>0</v>
      </c>
      <c r="CL26" s="18">
        <f t="shared" si="27"/>
        <v>0</v>
      </c>
      <c r="CM26" s="17">
        <v>0</v>
      </c>
      <c r="CN26" s="17">
        <v>60</v>
      </c>
      <c r="CO26" s="18">
        <f t="shared" si="28"/>
        <v>4.552352048558421</v>
      </c>
      <c r="CP26" s="17">
        <v>86</v>
      </c>
      <c r="CQ26" s="17">
        <v>29</v>
      </c>
      <c r="CR26" s="18">
        <f t="shared" si="29"/>
        <v>2.2003034901365703</v>
      </c>
      <c r="CS26" s="17">
        <v>32</v>
      </c>
      <c r="CT26" s="17">
        <v>55</v>
      </c>
      <c r="CU26" s="18">
        <f t="shared" si="30"/>
        <v>4.17298937784522</v>
      </c>
      <c r="CV26" s="17">
        <v>76</v>
      </c>
      <c r="CW26" s="17">
        <v>29</v>
      </c>
      <c r="CX26" s="18">
        <f t="shared" si="31"/>
        <v>2.2003034901365703</v>
      </c>
      <c r="CY26" s="17">
        <v>94</v>
      </c>
      <c r="CZ26" s="17">
        <v>24</v>
      </c>
      <c r="DA26" s="18">
        <f t="shared" si="32"/>
        <v>1.8209408194233687</v>
      </c>
      <c r="DB26" s="17">
        <v>24</v>
      </c>
      <c r="DC26" s="17">
        <v>0</v>
      </c>
      <c r="DD26" s="18">
        <f t="shared" si="33"/>
        <v>0</v>
      </c>
      <c r="DE26" s="17">
        <v>0</v>
      </c>
      <c r="DF26" s="48" t="str">
        <f t="shared" si="52"/>
        <v>    金屬製品製造業</v>
      </c>
      <c r="DG26" s="17">
        <v>117</v>
      </c>
      <c r="DH26" s="18">
        <f t="shared" si="34"/>
        <v>8.877086494688923</v>
      </c>
      <c r="DI26" s="17">
        <v>265</v>
      </c>
      <c r="DJ26" s="17">
        <v>161</v>
      </c>
      <c r="DK26" s="18">
        <f t="shared" si="35"/>
        <v>12.215477996965099</v>
      </c>
      <c r="DL26" s="17">
        <v>241</v>
      </c>
      <c r="DM26" s="17">
        <v>201</v>
      </c>
      <c r="DN26" s="18">
        <f t="shared" si="36"/>
        <v>15.250379362670714</v>
      </c>
      <c r="DO26" s="17">
        <v>370</v>
      </c>
      <c r="DP26" s="17">
        <v>18</v>
      </c>
      <c r="DQ26" s="18">
        <f t="shared" si="37"/>
        <v>1.3657056145675266</v>
      </c>
      <c r="DR26" s="17">
        <v>31</v>
      </c>
      <c r="DS26" s="17">
        <v>2</v>
      </c>
      <c r="DT26" s="18">
        <f t="shared" si="38"/>
        <v>0.15174506828528073</v>
      </c>
      <c r="DU26" s="17">
        <v>2</v>
      </c>
      <c r="DV26" s="17">
        <v>18</v>
      </c>
      <c r="DW26" s="18">
        <f t="shared" si="39"/>
        <v>1.3657056145675266</v>
      </c>
      <c r="DX26" s="17">
        <v>21</v>
      </c>
      <c r="DY26" s="17">
        <v>0</v>
      </c>
      <c r="DZ26" s="18">
        <f t="shared" si="40"/>
        <v>0</v>
      </c>
      <c r="EA26" s="17">
        <v>0</v>
      </c>
      <c r="EB26" s="48" t="str">
        <f t="shared" si="53"/>
        <v>    金屬製品製造業</v>
      </c>
      <c r="EC26" s="17">
        <v>0</v>
      </c>
      <c r="ED26" s="18">
        <f t="shared" si="41"/>
        <v>0</v>
      </c>
      <c r="EE26" s="17">
        <v>0</v>
      </c>
      <c r="EF26" s="17">
        <v>0</v>
      </c>
      <c r="EG26" s="18">
        <f t="shared" si="42"/>
        <v>0</v>
      </c>
      <c r="EH26" s="17">
        <v>0</v>
      </c>
      <c r="EI26" s="17">
        <v>0</v>
      </c>
      <c r="EJ26" s="18">
        <f t="shared" si="43"/>
        <v>0</v>
      </c>
      <c r="EK26" s="17">
        <v>0</v>
      </c>
      <c r="EL26" s="17">
        <v>234</v>
      </c>
      <c r="EM26" s="18">
        <f t="shared" si="44"/>
        <v>17.754172989377846</v>
      </c>
      <c r="EN26" s="17">
        <v>407</v>
      </c>
      <c r="EO26" s="17">
        <v>0</v>
      </c>
      <c r="EP26" s="18">
        <f t="shared" si="45"/>
        <v>0</v>
      </c>
      <c r="EQ26" s="17">
        <v>0</v>
      </c>
      <c r="ER26" s="17">
        <v>195</v>
      </c>
      <c r="ES26" s="18">
        <f t="shared" si="46"/>
        <v>14.795144157814871</v>
      </c>
      <c r="ET26" s="17">
        <v>237</v>
      </c>
      <c r="EU26" s="17">
        <v>8</v>
      </c>
      <c r="EV26" s="18">
        <f t="shared" si="47"/>
        <v>0.6069802731411229</v>
      </c>
      <c r="EW26" s="17">
        <v>21</v>
      </c>
    </row>
    <row r="27" spans="1:153" ht="11.25" customHeight="1">
      <c r="A27" s="49" t="s">
        <v>343</v>
      </c>
      <c r="B27" s="17">
        <v>555</v>
      </c>
      <c r="C27" s="17">
        <f t="shared" si="54"/>
        <v>1057</v>
      </c>
      <c r="D27" s="17">
        <v>276</v>
      </c>
      <c r="E27" s="18">
        <f t="shared" si="0"/>
        <v>49.72972972972973</v>
      </c>
      <c r="F27" s="17">
        <v>548</v>
      </c>
      <c r="G27" s="17">
        <v>75</v>
      </c>
      <c r="H27" s="18">
        <f t="shared" si="1"/>
        <v>13.513513513513514</v>
      </c>
      <c r="I27" s="17">
        <v>122</v>
      </c>
      <c r="J27" s="17">
        <v>16</v>
      </c>
      <c r="K27" s="18">
        <f t="shared" si="2"/>
        <v>2.8828828828828827</v>
      </c>
      <c r="L27" s="17">
        <v>36</v>
      </c>
      <c r="M27" s="17">
        <v>7</v>
      </c>
      <c r="N27" s="18">
        <f t="shared" si="3"/>
        <v>1.2612612612612613</v>
      </c>
      <c r="O27" s="17">
        <v>12</v>
      </c>
      <c r="P27" s="17">
        <v>4</v>
      </c>
      <c r="Q27" s="18">
        <f t="shared" si="4"/>
        <v>0.7207207207207207</v>
      </c>
      <c r="R27" s="17">
        <v>6</v>
      </c>
      <c r="S27" s="17">
        <v>75</v>
      </c>
      <c r="T27" s="18">
        <f t="shared" si="5"/>
        <v>13.513513513513514</v>
      </c>
      <c r="U27" s="17">
        <v>99</v>
      </c>
      <c r="V27" s="48" t="str">
        <f t="shared" si="48"/>
        <v>    機械設備製造修配業</v>
      </c>
      <c r="W27" s="17">
        <v>1</v>
      </c>
      <c r="X27" s="18">
        <f t="shared" si="6"/>
        <v>0.18018018018018017</v>
      </c>
      <c r="Y27" s="17">
        <v>1</v>
      </c>
      <c r="Z27" s="17">
        <v>13</v>
      </c>
      <c r="AA27" s="18">
        <f t="shared" si="7"/>
        <v>2.3423423423423424</v>
      </c>
      <c r="AB27" s="17">
        <v>13</v>
      </c>
      <c r="AC27" s="17">
        <v>2</v>
      </c>
      <c r="AD27" s="18">
        <f t="shared" si="8"/>
        <v>0.36036036036036034</v>
      </c>
      <c r="AE27" s="17">
        <v>2</v>
      </c>
      <c r="AF27" s="17">
        <v>11</v>
      </c>
      <c r="AG27" s="18">
        <f t="shared" si="9"/>
        <v>1.981981981981982</v>
      </c>
      <c r="AH27" s="17">
        <v>13</v>
      </c>
      <c r="AI27" s="17">
        <v>19</v>
      </c>
      <c r="AJ27" s="18">
        <f t="shared" si="10"/>
        <v>3.423423423423423</v>
      </c>
      <c r="AK27" s="17">
        <v>24</v>
      </c>
      <c r="AL27" s="17">
        <v>0</v>
      </c>
      <c r="AM27" s="18">
        <f t="shared" si="11"/>
        <v>0</v>
      </c>
      <c r="AN27" s="17">
        <v>0</v>
      </c>
      <c r="AO27" s="17">
        <v>0</v>
      </c>
      <c r="AP27" s="18">
        <f t="shared" si="12"/>
        <v>0</v>
      </c>
      <c r="AQ27" s="17">
        <v>0</v>
      </c>
      <c r="AR27" s="48" t="str">
        <f t="shared" si="49"/>
        <v>    機械設備製造修配業</v>
      </c>
      <c r="AS27" s="17">
        <v>0</v>
      </c>
      <c r="AT27" s="18">
        <f t="shared" si="13"/>
        <v>0</v>
      </c>
      <c r="AU27" s="17">
        <v>0</v>
      </c>
      <c r="AV27" s="17">
        <v>99</v>
      </c>
      <c r="AW27" s="18">
        <f t="shared" si="14"/>
        <v>17.83783783783784</v>
      </c>
      <c r="AX27" s="17">
        <v>145</v>
      </c>
      <c r="AY27" s="17">
        <v>17</v>
      </c>
      <c r="AZ27" s="18">
        <f t="shared" si="15"/>
        <v>3.063063063063063</v>
      </c>
      <c r="BA27" s="17">
        <v>20</v>
      </c>
      <c r="BB27" s="17">
        <v>0</v>
      </c>
      <c r="BC27" s="18">
        <f t="shared" si="16"/>
        <v>0</v>
      </c>
      <c r="BD27" s="17">
        <v>0</v>
      </c>
      <c r="BE27" s="17">
        <v>0</v>
      </c>
      <c r="BF27" s="18">
        <f t="shared" si="17"/>
        <v>0</v>
      </c>
      <c r="BG27" s="17">
        <v>0</v>
      </c>
      <c r="BH27" s="17">
        <v>1</v>
      </c>
      <c r="BI27" s="18">
        <f t="shared" si="18"/>
        <v>0.18018018018018017</v>
      </c>
      <c r="BJ27" s="17">
        <v>1</v>
      </c>
      <c r="BK27" s="17">
        <v>0</v>
      </c>
      <c r="BL27" s="18">
        <f t="shared" si="19"/>
        <v>0</v>
      </c>
      <c r="BM27" s="17">
        <v>0</v>
      </c>
      <c r="BN27" s="48" t="str">
        <f t="shared" si="50"/>
        <v>    機械設備製造修配業</v>
      </c>
      <c r="BO27" s="17">
        <v>0</v>
      </c>
      <c r="BP27" s="18">
        <f t="shared" si="20"/>
        <v>0</v>
      </c>
      <c r="BQ27" s="17">
        <v>0</v>
      </c>
      <c r="BR27" s="17">
        <v>0</v>
      </c>
      <c r="BS27" s="18">
        <f t="shared" si="21"/>
        <v>0</v>
      </c>
      <c r="BT27" s="17">
        <v>0</v>
      </c>
      <c r="BU27" s="17">
        <v>3</v>
      </c>
      <c r="BV27" s="18">
        <f t="shared" si="22"/>
        <v>0.5405405405405406</v>
      </c>
      <c r="BW27" s="17">
        <v>3</v>
      </c>
      <c r="BX27" s="17">
        <v>3</v>
      </c>
      <c r="BY27" s="18">
        <f t="shared" si="23"/>
        <v>0.5405405405405406</v>
      </c>
      <c r="BZ27" s="17">
        <v>4</v>
      </c>
      <c r="CA27" s="17">
        <v>0</v>
      </c>
      <c r="CB27" s="18">
        <f t="shared" si="24"/>
        <v>0</v>
      </c>
      <c r="CC27" s="17">
        <v>0</v>
      </c>
      <c r="CD27" s="17">
        <v>0</v>
      </c>
      <c r="CE27" s="18">
        <f t="shared" si="25"/>
        <v>0</v>
      </c>
      <c r="CF27" s="17">
        <v>0</v>
      </c>
      <c r="CG27" s="17">
        <v>0</v>
      </c>
      <c r="CH27" s="18">
        <f t="shared" si="26"/>
        <v>0</v>
      </c>
      <c r="CI27" s="17">
        <v>0</v>
      </c>
      <c r="CJ27" s="48" t="str">
        <f t="shared" si="51"/>
        <v>    機械設備製造修配業</v>
      </c>
      <c r="CK27" s="17">
        <v>0</v>
      </c>
      <c r="CL27" s="18">
        <f t="shared" si="27"/>
        <v>0</v>
      </c>
      <c r="CM27" s="17">
        <v>0</v>
      </c>
      <c r="CN27" s="17">
        <v>13</v>
      </c>
      <c r="CO27" s="18">
        <f t="shared" si="28"/>
        <v>2.3423423423423424</v>
      </c>
      <c r="CP27" s="17">
        <v>20</v>
      </c>
      <c r="CQ27" s="17">
        <v>25</v>
      </c>
      <c r="CR27" s="18">
        <f t="shared" si="29"/>
        <v>4.504504504504505</v>
      </c>
      <c r="CS27" s="17">
        <v>27</v>
      </c>
      <c r="CT27" s="17">
        <v>16</v>
      </c>
      <c r="CU27" s="18">
        <f t="shared" si="30"/>
        <v>2.8828828828828827</v>
      </c>
      <c r="CV27" s="17">
        <v>22</v>
      </c>
      <c r="CW27" s="17">
        <v>6</v>
      </c>
      <c r="CX27" s="18">
        <f t="shared" si="31"/>
        <v>1.0810810810810811</v>
      </c>
      <c r="CY27" s="17">
        <v>7</v>
      </c>
      <c r="CZ27" s="17">
        <v>7</v>
      </c>
      <c r="DA27" s="18">
        <f t="shared" si="32"/>
        <v>1.2612612612612613</v>
      </c>
      <c r="DB27" s="17">
        <v>7</v>
      </c>
      <c r="DC27" s="17">
        <v>0</v>
      </c>
      <c r="DD27" s="18">
        <f t="shared" si="33"/>
        <v>0</v>
      </c>
      <c r="DE27" s="17">
        <v>0</v>
      </c>
      <c r="DF27" s="48" t="str">
        <f t="shared" si="52"/>
        <v>    機械設備製造修配業</v>
      </c>
      <c r="DG27" s="17">
        <v>27</v>
      </c>
      <c r="DH27" s="18">
        <f t="shared" si="34"/>
        <v>4.864864864864865</v>
      </c>
      <c r="DI27" s="17">
        <v>59</v>
      </c>
      <c r="DJ27" s="17">
        <v>71</v>
      </c>
      <c r="DK27" s="18">
        <f t="shared" si="35"/>
        <v>12.792792792792792</v>
      </c>
      <c r="DL27" s="17">
        <v>92</v>
      </c>
      <c r="DM27" s="17">
        <v>84</v>
      </c>
      <c r="DN27" s="18">
        <f t="shared" si="36"/>
        <v>15.135135135135137</v>
      </c>
      <c r="DO27" s="17">
        <v>124</v>
      </c>
      <c r="DP27" s="17">
        <v>5</v>
      </c>
      <c r="DQ27" s="18">
        <f t="shared" si="37"/>
        <v>0.9009009009009009</v>
      </c>
      <c r="DR27" s="17">
        <v>7</v>
      </c>
      <c r="DS27" s="17">
        <v>3</v>
      </c>
      <c r="DT27" s="18">
        <f t="shared" si="38"/>
        <v>0.5405405405405406</v>
      </c>
      <c r="DU27" s="17">
        <v>3</v>
      </c>
      <c r="DV27" s="17">
        <v>3</v>
      </c>
      <c r="DW27" s="18">
        <f t="shared" si="39"/>
        <v>0.5405405405405406</v>
      </c>
      <c r="DX27" s="17">
        <v>3</v>
      </c>
      <c r="DY27" s="17">
        <v>0</v>
      </c>
      <c r="DZ27" s="18">
        <f t="shared" si="40"/>
        <v>0</v>
      </c>
      <c r="EA27" s="17">
        <v>0</v>
      </c>
      <c r="EB27" s="48" t="str">
        <f t="shared" si="53"/>
        <v>    機械設備製造修配業</v>
      </c>
      <c r="EC27" s="17">
        <v>0</v>
      </c>
      <c r="ED27" s="18">
        <f t="shared" si="41"/>
        <v>0</v>
      </c>
      <c r="EE27" s="17">
        <v>0</v>
      </c>
      <c r="EF27" s="17">
        <v>0</v>
      </c>
      <c r="EG27" s="18">
        <f t="shared" si="42"/>
        <v>0</v>
      </c>
      <c r="EH27" s="17">
        <v>0</v>
      </c>
      <c r="EI27" s="17">
        <v>0</v>
      </c>
      <c r="EJ27" s="18">
        <f t="shared" si="43"/>
        <v>0</v>
      </c>
      <c r="EK27" s="17">
        <v>0</v>
      </c>
      <c r="EL27" s="17">
        <v>76</v>
      </c>
      <c r="EM27" s="18">
        <f t="shared" si="44"/>
        <v>13.693693693693692</v>
      </c>
      <c r="EN27" s="17">
        <v>108</v>
      </c>
      <c r="EO27" s="17">
        <v>0</v>
      </c>
      <c r="EP27" s="18">
        <f t="shared" si="45"/>
        <v>0</v>
      </c>
      <c r="EQ27" s="17">
        <v>0</v>
      </c>
      <c r="ER27" s="17">
        <v>69</v>
      </c>
      <c r="ES27" s="18">
        <f t="shared" si="46"/>
        <v>12.432432432432433</v>
      </c>
      <c r="ET27" s="17">
        <v>75</v>
      </c>
      <c r="EU27" s="17">
        <v>1</v>
      </c>
      <c r="EV27" s="18">
        <f t="shared" si="47"/>
        <v>0.18018018018018017</v>
      </c>
      <c r="EW27" s="17">
        <v>2</v>
      </c>
    </row>
    <row r="28" spans="1:153" ht="11.25" customHeight="1">
      <c r="A28" s="49" t="s">
        <v>344</v>
      </c>
      <c r="B28" s="17">
        <v>491</v>
      </c>
      <c r="C28" s="17">
        <f t="shared" si="54"/>
        <v>950</v>
      </c>
      <c r="D28" s="17">
        <v>160</v>
      </c>
      <c r="E28" s="18">
        <f t="shared" si="0"/>
        <v>32.586558044806516</v>
      </c>
      <c r="F28" s="17">
        <v>499</v>
      </c>
      <c r="G28" s="17">
        <v>80</v>
      </c>
      <c r="H28" s="18">
        <f t="shared" si="1"/>
        <v>16.293279022403258</v>
      </c>
      <c r="I28" s="17">
        <v>196</v>
      </c>
      <c r="J28" s="17">
        <v>42</v>
      </c>
      <c r="K28" s="18">
        <f t="shared" si="2"/>
        <v>8.55397148676171</v>
      </c>
      <c r="L28" s="17">
        <v>98</v>
      </c>
      <c r="M28" s="17">
        <v>10</v>
      </c>
      <c r="N28" s="18">
        <f t="shared" si="3"/>
        <v>2.0366598778004072</v>
      </c>
      <c r="O28" s="17">
        <v>23</v>
      </c>
      <c r="P28" s="17">
        <v>6</v>
      </c>
      <c r="Q28" s="18">
        <f t="shared" si="4"/>
        <v>1.2219959266802443</v>
      </c>
      <c r="R28" s="17">
        <v>12</v>
      </c>
      <c r="S28" s="17">
        <v>3</v>
      </c>
      <c r="T28" s="18">
        <f t="shared" si="5"/>
        <v>0.6109979633401221</v>
      </c>
      <c r="U28" s="17">
        <v>3</v>
      </c>
      <c r="V28" s="48" t="str">
        <f t="shared" si="48"/>
        <v>    電腦、通信及視聽電子產品製造業</v>
      </c>
      <c r="W28" s="17">
        <v>0</v>
      </c>
      <c r="X28" s="18">
        <f t="shared" si="6"/>
        <v>0</v>
      </c>
      <c r="Y28" s="17">
        <v>0</v>
      </c>
      <c r="Z28" s="17">
        <v>0</v>
      </c>
      <c r="AA28" s="18">
        <f t="shared" si="7"/>
        <v>0</v>
      </c>
      <c r="AB28" s="17">
        <v>0</v>
      </c>
      <c r="AC28" s="17">
        <v>2</v>
      </c>
      <c r="AD28" s="18">
        <f t="shared" si="8"/>
        <v>0.40733197556008144</v>
      </c>
      <c r="AE28" s="17">
        <v>2</v>
      </c>
      <c r="AF28" s="17">
        <v>1</v>
      </c>
      <c r="AG28" s="18">
        <f t="shared" si="9"/>
        <v>0.20366598778004072</v>
      </c>
      <c r="AH28" s="17">
        <v>1</v>
      </c>
      <c r="AI28" s="17">
        <v>10</v>
      </c>
      <c r="AJ28" s="18">
        <f t="shared" si="10"/>
        <v>2.0366598778004072</v>
      </c>
      <c r="AK28" s="17">
        <v>23</v>
      </c>
      <c r="AL28" s="17">
        <v>0</v>
      </c>
      <c r="AM28" s="18">
        <f t="shared" si="11"/>
        <v>0</v>
      </c>
      <c r="AN28" s="17">
        <v>0</v>
      </c>
      <c r="AO28" s="17">
        <v>0</v>
      </c>
      <c r="AP28" s="18">
        <f t="shared" si="12"/>
        <v>0</v>
      </c>
      <c r="AQ28" s="17">
        <v>0</v>
      </c>
      <c r="AR28" s="48" t="str">
        <f t="shared" si="49"/>
        <v>    電腦、通信及視聽電子產品製造業</v>
      </c>
      <c r="AS28" s="17">
        <v>0</v>
      </c>
      <c r="AT28" s="18">
        <f t="shared" si="13"/>
        <v>0</v>
      </c>
      <c r="AU28" s="17">
        <v>0</v>
      </c>
      <c r="AV28" s="17">
        <v>56</v>
      </c>
      <c r="AW28" s="18">
        <f t="shared" si="14"/>
        <v>11.405295315682281</v>
      </c>
      <c r="AX28" s="17">
        <v>120</v>
      </c>
      <c r="AY28" s="17">
        <v>0</v>
      </c>
      <c r="AZ28" s="18">
        <f t="shared" si="15"/>
        <v>0</v>
      </c>
      <c r="BA28" s="17">
        <v>0</v>
      </c>
      <c r="BB28" s="17">
        <v>0</v>
      </c>
      <c r="BC28" s="18">
        <f t="shared" si="16"/>
        <v>0</v>
      </c>
      <c r="BD28" s="17">
        <v>0</v>
      </c>
      <c r="BE28" s="17">
        <v>0</v>
      </c>
      <c r="BF28" s="18">
        <f t="shared" si="17"/>
        <v>0</v>
      </c>
      <c r="BG28" s="17">
        <v>0</v>
      </c>
      <c r="BH28" s="17">
        <v>3</v>
      </c>
      <c r="BI28" s="18">
        <f t="shared" si="18"/>
        <v>0.6109979633401221</v>
      </c>
      <c r="BJ28" s="17">
        <v>3</v>
      </c>
      <c r="BK28" s="17">
        <v>0</v>
      </c>
      <c r="BL28" s="18">
        <f t="shared" si="19"/>
        <v>0</v>
      </c>
      <c r="BM28" s="17">
        <v>0</v>
      </c>
      <c r="BN28" s="48" t="str">
        <f t="shared" si="50"/>
        <v>    電腦、通信及視聽電子產品製造業</v>
      </c>
      <c r="BO28" s="17">
        <v>0</v>
      </c>
      <c r="BP28" s="18">
        <f t="shared" si="20"/>
        <v>0</v>
      </c>
      <c r="BQ28" s="17">
        <v>0</v>
      </c>
      <c r="BR28" s="17">
        <v>0</v>
      </c>
      <c r="BS28" s="18">
        <f t="shared" si="21"/>
        <v>0</v>
      </c>
      <c r="BT28" s="17">
        <v>0</v>
      </c>
      <c r="BU28" s="17">
        <v>1</v>
      </c>
      <c r="BV28" s="18">
        <f t="shared" si="22"/>
        <v>0.20366598778004072</v>
      </c>
      <c r="BW28" s="17">
        <v>1</v>
      </c>
      <c r="BX28" s="17">
        <v>13</v>
      </c>
      <c r="BY28" s="18">
        <f t="shared" si="23"/>
        <v>2.6476578411405294</v>
      </c>
      <c r="BZ28" s="17">
        <v>13</v>
      </c>
      <c r="CA28" s="17">
        <v>0</v>
      </c>
      <c r="CB28" s="18">
        <f t="shared" si="24"/>
        <v>0</v>
      </c>
      <c r="CC28" s="17">
        <v>0</v>
      </c>
      <c r="CD28" s="17">
        <v>0</v>
      </c>
      <c r="CE28" s="18">
        <f t="shared" si="25"/>
        <v>0</v>
      </c>
      <c r="CF28" s="17">
        <v>0</v>
      </c>
      <c r="CG28" s="17">
        <v>0</v>
      </c>
      <c r="CH28" s="18">
        <f t="shared" si="26"/>
        <v>0</v>
      </c>
      <c r="CI28" s="17">
        <v>0</v>
      </c>
      <c r="CJ28" s="48" t="str">
        <f t="shared" si="51"/>
        <v>    電腦、通信及視聽電子產品製造業</v>
      </c>
      <c r="CK28" s="17">
        <v>0</v>
      </c>
      <c r="CL28" s="18">
        <f t="shared" si="27"/>
        <v>0</v>
      </c>
      <c r="CM28" s="17">
        <v>0</v>
      </c>
      <c r="CN28" s="17">
        <v>1</v>
      </c>
      <c r="CO28" s="18">
        <f t="shared" si="28"/>
        <v>0.20366598778004072</v>
      </c>
      <c r="CP28" s="17">
        <v>2</v>
      </c>
      <c r="CQ28" s="17">
        <v>2</v>
      </c>
      <c r="CR28" s="18">
        <f t="shared" si="29"/>
        <v>0.40733197556008144</v>
      </c>
      <c r="CS28" s="17">
        <v>2</v>
      </c>
      <c r="CT28" s="17">
        <v>2</v>
      </c>
      <c r="CU28" s="18">
        <f t="shared" si="30"/>
        <v>0.40733197556008144</v>
      </c>
      <c r="CV28" s="17">
        <v>5</v>
      </c>
      <c r="CW28" s="17">
        <v>18</v>
      </c>
      <c r="CX28" s="18">
        <f t="shared" si="31"/>
        <v>3.6659877800407332</v>
      </c>
      <c r="CY28" s="17">
        <v>19</v>
      </c>
      <c r="CZ28" s="17">
        <v>1</v>
      </c>
      <c r="DA28" s="18">
        <f t="shared" si="32"/>
        <v>0.20366598778004072</v>
      </c>
      <c r="DB28" s="17">
        <v>1</v>
      </c>
      <c r="DC28" s="17">
        <v>0</v>
      </c>
      <c r="DD28" s="18">
        <f t="shared" si="33"/>
        <v>0</v>
      </c>
      <c r="DE28" s="17">
        <v>0</v>
      </c>
      <c r="DF28" s="48" t="str">
        <f t="shared" si="52"/>
        <v>    電腦、通信及視聽電子產品製造業</v>
      </c>
      <c r="DG28" s="17">
        <v>59</v>
      </c>
      <c r="DH28" s="18">
        <f t="shared" si="34"/>
        <v>12.016293279022404</v>
      </c>
      <c r="DI28" s="17">
        <v>140</v>
      </c>
      <c r="DJ28" s="17">
        <v>32</v>
      </c>
      <c r="DK28" s="18">
        <f t="shared" si="35"/>
        <v>6.517311608961303</v>
      </c>
      <c r="DL28" s="17">
        <v>67</v>
      </c>
      <c r="DM28" s="17">
        <v>29</v>
      </c>
      <c r="DN28" s="18">
        <f t="shared" si="36"/>
        <v>5.906313645621181</v>
      </c>
      <c r="DO28" s="17">
        <v>50</v>
      </c>
      <c r="DP28" s="17">
        <v>5</v>
      </c>
      <c r="DQ28" s="18">
        <f t="shared" si="37"/>
        <v>1.0183299389002036</v>
      </c>
      <c r="DR28" s="17">
        <v>11</v>
      </c>
      <c r="DS28" s="17">
        <v>0</v>
      </c>
      <c r="DT28" s="18">
        <f t="shared" si="38"/>
        <v>0</v>
      </c>
      <c r="DU28" s="17">
        <v>0</v>
      </c>
      <c r="DV28" s="17">
        <v>0</v>
      </c>
      <c r="DW28" s="18">
        <f t="shared" si="39"/>
        <v>0</v>
      </c>
      <c r="DX28" s="17">
        <v>0</v>
      </c>
      <c r="DY28" s="17">
        <v>0</v>
      </c>
      <c r="DZ28" s="18">
        <f t="shared" si="40"/>
        <v>0</v>
      </c>
      <c r="EA28" s="17">
        <v>0</v>
      </c>
      <c r="EB28" s="48" t="str">
        <f t="shared" si="53"/>
        <v>    電腦、通信及視聽電子產品製造業</v>
      </c>
      <c r="EC28" s="17">
        <v>0</v>
      </c>
      <c r="ED28" s="18">
        <f t="shared" si="41"/>
        <v>0</v>
      </c>
      <c r="EE28" s="17">
        <v>0</v>
      </c>
      <c r="EF28" s="17">
        <v>0</v>
      </c>
      <c r="EG28" s="18">
        <f t="shared" si="42"/>
        <v>0</v>
      </c>
      <c r="EH28" s="17">
        <v>0</v>
      </c>
      <c r="EI28" s="17">
        <v>0</v>
      </c>
      <c r="EJ28" s="18">
        <f t="shared" si="43"/>
        <v>0</v>
      </c>
      <c r="EK28" s="17">
        <v>0</v>
      </c>
      <c r="EL28" s="17">
        <v>42</v>
      </c>
      <c r="EM28" s="18">
        <f t="shared" si="44"/>
        <v>8.55397148676171</v>
      </c>
      <c r="EN28" s="17">
        <v>103</v>
      </c>
      <c r="EO28" s="17">
        <v>0</v>
      </c>
      <c r="EP28" s="18">
        <f t="shared" si="45"/>
        <v>0</v>
      </c>
      <c r="EQ28" s="17">
        <v>0</v>
      </c>
      <c r="ER28" s="17">
        <v>23</v>
      </c>
      <c r="ES28" s="18">
        <f t="shared" si="46"/>
        <v>4.684317718940937</v>
      </c>
      <c r="ET28" s="17">
        <v>45</v>
      </c>
      <c r="EU28" s="17">
        <v>4</v>
      </c>
      <c r="EV28" s="18">
        <f t="shared" si="47"/>
        <v>0.8146639511201629</v>
      </c>
      <c r="EW28" s="17">
        <v>10</v>
      </c>
    </row>
    <row r="29" spans="1:153" ht="11.25" customHeight="1">
      <c r="A29" s="49" t="s">
        <v>345</v>
      </c>
      <c r="B29" s="17">
        <v>603</v>
      </c>
      <c r="C29" s="17">
        <f t="shared" si="54"/>
        <v>1211</v>
      </c>
      <c r="D29" s="17">
        <v>262</v>
      </c>
      <c r="E29" s="18">
        <f t="shared" si="0"/>
        <v>43.449419568822556</v>
      </c>
      <c r="F29" s="17">
        <v>621</v>
      </c>
      <c r="G29" s="17">
        <v>79</v>
      </c>
      <c r="H29" s="18">
        <f t="shared" si="1"/>
        <v>13.101160862354892</v>
      </c>
      <c r="I29" s="17">
        <v>192</v>
      </c>
      <c r="J29" s="17">
        <v>40</v>
      </c>
      <c r="K29" s="18">
        <f t="shared" si="2"/>
        <v>6.633499170812604</v>
      </c>
      <c r="L29" s="17">
        <v>93</v>
      </c>
      <c r="M29" s="17">
        <v>9</v>
      </c>
      <c r="N29" s="18">
        <f t="shared" si="3"/>
        <v>1.4925373134328357</v>
      </c>
      <c r="O29" s="17">
        <v>19</v>
      </c>
      <c r="P29" s="17">
        <v>4</v>
      </c>
      <c r="Q29" s="18">
        <f t="shared" si="4"/>
        <v>0.6633499170812603</v>
      </c>
      <c r="R29" s="17">
        <v>9</v>
      </c>
      <c r="S29" s="17">
        <v>14</v>
      </c>
      <c r="T29" s="18">
        <f t="shared" si="5"/>
        <v>2.321724709784411</v>
      </c>
      <c r="U29" s="17">
        <v>18</v>
      </c>
      <c r="V29" s="48" t="str">
        <f t="shared" si="48"/>
        <v>    電子零組件製造業</v>
      </c>
      <c r="W29" s="17">
        <v>13</v>
      </c>
      <c r="X29" s="18">
        <f t="shared" si="6"/>
        <v>2.155887230514096</v>
      </c>
      <c r="Y29" s="17">
        <v>18</v>
      </c>
      <c r="Z29" s="17">
        <v>1</v>
      </c>
      <c r="AA29" s="18">
        <f t="shared" si="7"/>
        <v>0.16583747927031509</v>
      </c>
      <c r="AB29" s="17">
        <v>1</v>
      </c>
      <c r="AC29" s="17">
        <v>12</v>
      </c>
      <c r="AD29" s="18">
        <f t="shared" si="8"/>
        <v>1.9900497512437811</v>
      </c>
      <c r="AE29" s="17">
        <v>18</v>
      </c>
      <c r="AF29" s="17">
        <v>6</v>
      </c>
      <c r="AG29" s="18">
        <f t="shared" si="9"/>
        <v>0.9950248756218906</v>
      </c>
      <c r="AH29" s="17">
        <v>7</v>
      </c>
      <c r="AI29" s="17">
        <v>10</v>
      </c>
      <c r="AJ29" s="18">
        <f t="shared" si="10"/>
        <v>1.658374792703151</v>
      </c>
      <c r="AK29" s="17">
        <v>20</v>
      </c>
      <c r="AL29" s="17">
        <v>0</v>
      </c>
      <c r="AM29" s="18">
        <f t="shared" si="11"/>
        <v>0</v>
      </c>
      <c r="AN29" s="17">
        <v>0</v>
      </c>
      <c r="AO29" s="17">
        <v>0</v>
      </c>
      <c r="AP29" s="18">
        <f t="shared" si="12"/>
        <v>0</v>
      </c>
      <c r="AQ29" s="17">
        <v>0</v>
      </c>
      <c r="AR29" s="48" t="str">
        <f t="shared" si="49"/>
        <v>    電子零組件製造業</v>
      </c>
      <c r="AS29" s="17">
        <v>0</v>
      </c>
      <c r="AT29" s="18">
        <f t="shared" si="13"/>
        <v>0</v>
      </c>
      <c r="AU29" s="17">
        <v>0</v>
      </c>
      <c r="AV29" s="17">
        <v>70</v>
      </c>
      <c r="AW29" s="18">
        <f t="shared" si="14"/>
        <v>11.608623548922056</v>
      </c>
      <c r="AX29" s="17">
        <v>133</v>
      </c>
      <c r="AY29" s="17">
        <v>10</v>
      </c>
      <c r="AZ29" s="18">
        <f t="shared" si="15"/>
        <v>1.658374792703151</v>
      </c>
      <c r="BA29" s="17">
        <v>11</v>
      </c>
      <c r="BB29" s="17">
        <v>1</v>
      </c>
      <c r="BC29" s="18">
        <f t="shared" si="16"/>
        <v>0.16583747927031509</v>
      </c>
      <c r="BD29" s="17">
        <v>1</v>
      </c>
      <c r="BE29" s="17">
        <v>0</v>
      </c>
      <c r="BF29" s="18">
        <f t="shared" si="17"/>
        <v>0</v>
      </c>
      <c r="BG29" s="17">
        <v>0</v>
      </c>
      <c r="BH29" s="17">
        <v>8</v>
      </c>
      <c r="BI29" s="18">
        <f t="shared" si="18"/>
        <v>1.3266998341625207</v>
      </c>
      <c r="BJ29" s="17">
        <v>8</v>
      </c>
      <c r="BK29" s="17">
        <v>0</v>
      </c>
      <c r="BL29" s="18">
        <f t="shared" si="19"/>
        <v>0</v>
      </c>
      <c r="BM29" s="17">
        <v>0</v>
      </c>
      <c r="BN29" s="48" t="str">
        <f t="shared" si="50"/>
        <v>    電子零組件製造業</v>
      </c>
      <c r="BO29" s="17">
        <v>0</v>
      </c>
      <c r="BP29" s="18">
        <f t="shared" si="20"/>
        <v>0</v>
      </c>
      <c r="BQ29" s="17">
        <v>0</v>
      </c>
      <c r="BR29" s="17">
        <v>0</v>
      </c>
      <c r="BS29" s="18">
        <f t="shared" si="21"/>
        <v>0</v>
      </c>
      <c r="BT29" s="17">
        <v>0</v>
      </c>
      <c r="BU29" s="17">
        <v>8</v>
      </c>
      <c r="BV29" s="18">
        <f t="shared" si="22"/>
        <v>1.3266998341625207</v>
      </c>
      <c r="BW29" s="17">
        <v>8</v>
      </c>
      <c r="BX29" s="17">
        <v>19</v>
      </c>
      <c r="BY29" s="18">
        <f t="shared" si="23"/>
        <v>3.150912106135987</v>
      </c>
      <c r="BZ29" s="17">
        <v>19</v>
      </c>
      <c r="CA29" s="17">
        <v>0</v>
      </c>
      <c r="CB29" s="18">
        <f t="shared" si="24"/>
        <v>0</v>
      </c>
      <c r="CC29" s="17">
        <v>0</v>
      </c>
      <c r="CD29" s="17">
        <v>0</v>
      </c>
      <c r="CE29" s="18">
        <f t="shared" si="25"/>
        <v>0</v>
      </c>
      <c r="CF29" s="17">
        <v>0</v>
      </c>
      <c r="CG29" s="17">
        <v>0</v>
      </c>
      <c r="CH29" s="18">
        <f t="shared" si="26"/>
        <v>0</v>
      </c>
      <c r="CI29" s="17">
        <v>0</v>
      </c>
      <c r="CJ29" s="48" t="str">
        <f t="shared" si="51"/>
        <v>    電子零組件製造業</v>
      </c>
      <c r="CK29" s="17">
        <v>0</v>
      </c>
      <c r="CL29" s="18">
        <f t="shared" si="27"/>
        <v>0</v>
      </c>
      <c r="CM29" s="17">
        <v>0</v>
      </c>
      <c r="CN29" s="17">
        <v>10</v>
      </c>
      <c r="CO29" s="18">
        <f t="shared" si="28"/>
        <v>1.658374792703151</v>
      </c>
      <c r="CP29" s="17">
        <v>14</v>
      </c>
      <c r="CQ29" s="17">
        <v>30</v>
      </c>
      <c r="CR29" s="18">
        <f t="shared" si="29"/>
        <v>4.975124378109453</v>
      </c>
      <c r="CS29" s="17">
        <v>32</v>
      </c>
      <c r="CT29" s="17">
        <v>2</v>
      </c>
      <c r="CU29" s="18">
        <f t="shared" si="30"/>
        <v>0.33167495854063017</v>
      </c>
      <c r="CV29" s="17">
        <v>3</v>
      </c>
      <c r="CW29" s="17">
        <v>64</v>
      </c>
      <c r="CX29" s="18">
        <f t="shared" si="31"/>
        <v>10.613598673300165</v>
      </c>
      <c r="CY29" s="17">
        <v>71</v>
      </c>
      <c r="CZ29" s="17">
        <v>1</v>
      </c>
      <c r="DA29" s="18">
        <f t="shared" si="32"/>
        <v>0.16583747927031509</v>
      </c>
      <c r="DB29" s="17">
        <v>1</v>
      </c>
      <c r="DC29" s="17">
        <v>0</v>
      </c>
      <c r="DD29" s="18">
        <f t="shared" si="33"/>
        <v>0</v>
      </c>
      <c r="DE29" s="17">
        <v>0</v>
      </c>
      <c r="DF29" s="48" t="str">
        <f t="shared" si="52"/>
        <v>    電子零組件製造業</v>
      </c>
      <c r="DG29" s="17">
        <v>55</v>
      </c>
      <c r="DH29" s="18">
        <f t="shared" si="34"/>
        <v>9.12106135986733</v>
      </c>
      <c r="DI29" s="17">
        <v>129</v>
      </c>
      <c r="DJ29" s="17">
        <v>56</v>
      </c>
      <c r="DK29" s="18">
        <f t="shared" si="35"/>
        <v>9.286898839137644</v>
      </c>
      <c r="DL29" s="17">
        <v>91</v>
      </c>
      <c r="DM29" s="17">
        <v>47</v>
      </c>
      <c r="DN29" s="18">
        <f t="shared" si="36"/>
        <v>7.79436152570481</v>
      </c>
      <c r="DO29" s="17">
        <v>76</v>
      </c>
      <c r="DP29" s="17">
        <v>4</v>
      </c>
      <c r="DQ29" s="18">
        <f t="shared" si="37"/>
        <v>0.6633499170812603</v>
      </c>
      <c r="DR29" s="17">
        <v>9</v>
      </c>
      <c r="DS29" s="17">
        <v>0</v>
      </c>
      <c r="DT29" s="18">
        <f t="shared" si="38"/>
        <v>0</v>
      </c>
      <c r="DU29" s="17">
        <v>0</v>
      </c>
      <c r="DV29" s="17">
        <v>0</v>
      </c>
      <c r="DW29" s="18">
        <f t="shared" si="39"/>
        <v>0</v>
      </c>
      <c r="DX29" s="17">
        <v>0</v>
      </c>
      <c r="DY29" s="17">
        <v>0</v>
      </c>
      <c r="DZ29" s="18">
        <f t="shared" si="40"/>
        <v>0</v>
      </c>
      <c r="EA29" s="17">
        <v>0</v>
      </c>
      <c r="EB29" s="48" t="str">
        <f t="shared" si="53"/>
        <v>    電子零組件製造業</v>
      </c>
      <c r="EC29" s="17">
        <v>0</v>
      </c>
      <c r="ED29" s="18">
        <f t="shared" si="41"/>
        <v>0</v>
      </c>
      <c r="EE29" s="17">
        <v>0</v>
      </c>
      <c r="EF29" s="17">
        <v>0</v>
      </c>
      <c r="EG29" s="18">
        <f t="shared" si="42"/>
        <v>0</v>
      </c>
      <c r="EH29" s="17">
        <v>0</v>
      </c>
      <c r="EI29" s="17">
        <v>0</v>
      </c>
      <c r="EJ29" s="18">
        <f t="shared" si="43"/>
        <v>0</v>
      </c>
      <c r="EK29" s="17">
        <v>0</v>
      </c>
      <c r="EL29" s="17">
        <v>72</v>
      </c>
      <c r="EM29" s="18">
        <f t="shared" si="44"/>
        <v>11.940298507462686</v>
      </c>
      <c r="EN29" s="17">
        <v>132</v>
      </c>
      <c r="EO29" s="17">
        <v>0</v>
      </c>
      <c r="EP29" s="18">
        <f t="shared" si="45"/>
        <v>0</v>
      </c>
      <c r="EQ29" s="17">
        <v>0</v>
      </c>
      <c r="ER29" s="17">
        <v>43</v>
      </c>
      <c r="ES29" s="18">
        <f t="shared" si="46"/>
        <v>7.131011608623548</v>
      </c>
      <c r="ET29" s="17">
        <v>68</v>
      </c>
      <c r="EU29" s="17">
        <v>4</v>
      </c>
      <c r="EV29" s="18">
        <f t="shared" si="47"/>
        <v>0.6633499170812603</v>
      </c>
      <c r="EW29" s="17">
        <v>10</v>
      </c>
    </row>
    <row r="30" spans="1:153" ht="11.25" customHeight="1">
      <c r="A30" s="50" t="s">
        <v>346</v>
      </c>
      <c r="B30" s="17">
        <v>508</v>
      </c>
      <c r="C30" s="17">
        <f t="shared" si="54"/>
        <v>469</v>
      </c>
      <c r="D30" s="17">
        <v>87</v>
      </c>
      <c r="E30" s="18">
        <f t="shared" si="0"/>
        <v>17.125984251968504</v>
      </c>
      <c r="F30" s="17">
        <v>264</v>
      </c>
      <c r="G30" s="17">
        <v>41</v>
      </c>
      <c r="H30" s="18">
        <f t="shared" si="1"/>
        <v>8.070866141732283</v>
      </c>
      <c r="I30" s="17">
        <v>93</v>
      </c>
      <c r="J30" s="17">
        <v>18</v>
      </c>
      <c r="K30" s="18">
        <f t="shared" si="2"/>
        <v>3.543307086614173</v>
      </c>
      <c r="L30" s="17">
        <v>42</v>
      </c>
      <c r="M30" s="17">
        <v>4</v>
      </c>
      <c r="N30" s="18">
        <f t="shared" si="3"/>
        <v>0.7874015748031495</v>
      </c>
      <c r="O30" s="17">
        <v>9</v>
      </c>
      <c r="P30" s="17">
        <v>1</v>
      </c>
      <c r="Q30" s="18">
        <f t="shared" si="4"/>
        <v>0.19685039370078738</v>
      </c>
      <c r="R30" s="17">
        <v>2</v>
      </c>
      <c r="S30" s="17">
        <v>13</v>
      </c>
      <c r="T30" s="18">
        <f t="shared" si="5"/>
        <v>2.559055118110236</v>
      </c>
      <c r="U30" s="17">
        <v>19</v>
      </c>
      <c r="V30" s="48" t="str">
        <f t="shared" si="48"/>
        <v>    電力機械器材及設備製造修配業</v>
      </c>
      <c r="W30" s="17">
        <v>1</v>
      </c>
      <c r="X30" s="18">
        <f t="shared" si="6"/>
        <v>0.19685039370078738</v>
      </c>
      <c r="Y30" s="17">
        <v>1</v>
      </c>
      <c r="Z30" s="17">
        <v>1</v>
      </c>
      <c r="AA30" s="18">
        <f t="shared" si="7"/>
        <v>0.19685039370078738</v>
      </c>
      <c r="AB30" s="17">
        <v>1</v>
      </c>
      <c r="AC30" s="17">
        <v>1</v>
      </c>
      <c r="AD30" s="18">
        <f t="shared" si="8"/>
        <v>0.19685039370078738</v>
      </c>
      <c r="AE30" s="17">
        <v>1</v>
      </c>
      <c r="AF30" s="17">
        <v>1</v>
      </c>
      <c r="AG30" s="18">
        <f t="shared" si="9"/>
        <v>0.19685039370078738</v>
      </c>
      <c r="AH30" s="17">
        <v>1</v>
      </c>
      <c r="AI30" s="17">
        <v>13</v>
      </c>
      <c r="AJ30" s="18">
        <f t="shared" si="10"/>
        <v>2.559055118110236</v>
      </c>
      <c r="AK30" s="17">
        <v>19</v>
      </c>
      <c r="AL30" s="17">
        <v>0</v>
      </c>
      <c r="AM30" s="18">
        <f t="shared" si="11"/>
        <v>0</v>
      </c>
      <c r="AN30" s="17">
        <v>0</v>
      </c>
      <c r="AO30" s="17">
        <v>0</v>
      </c>
      <c r="AP30" s="18">
        <f t="shared" si="12"/>
        <v>0</v>
      </c>
      <c r="AQ30" s="17">
        <v>0</v>
      </c>
      <c r="AR30" s="48" t="str">
        <f t="shared" si="49"/>
        <v>    電力機械器材及設備製造修配業</v>
      </c>
      <c r="AS30" s="17">
        <v>0</v>
      </c>
      <c r="AT30" s="18">
        <f t="shared" si="13"/>
        <v>0</v>
      </c>
      <c r="AU30" s="17">
        <v>0</v>
      </c>
      <c r="AV30" s="17">
        <v>28</v>
      </c>
      <c r="AW30" s="18">
        <f t="shared" si="14"/>
        <v>5.511811023622047</v>
      </c>
      <c r="AX30" s="17">
        <v>59</v>
      </c>
      <c r="AY30" s="17">
        <v>7</v>
      </c>
      <c r="AZ30" s="18">
        <f t="shared" si="15"/>
        <v>1.3779527559055118</v>
      </c>
      <c r="BA30" s="17">
        <v>7</v>
      </c>
      <c r="BB30" s="17">
        <v>0</v>
      </c>
      <c r="BC30" s="18">
        <f t="shared" si="16"/>
        <v>0</v>
      </c>
      <c r="BD30" s="17">
        <v>0</v>
      </c>
      <c r="BE30" s="17">
        <v>0</v>
      </c>
      <c r="BF30" s="18">
        <f t="shared" si="17"/>
        <v>0</v>
      </c>
      <c r="BG30" s="17">
        <v>0</v>
      </c>
      <c r="BH30" s="17">
        <v>0</v>
      </c>
      <c r="BI30" s="18">
        <f t="shared" si="18"/>
        <v>0</v>
      </c>
      <c r="BJ30" s="17">
        <v>0</v>
      </c>
      <c r="BK30" s="17">
        <v>1</v>
      </c>
      <c r="BL30" s="18">
        <f t="shared" si="19"/>
        <v>0.19685039370078738</v>
      </c>
      <c r="BM30" s="17">
        <v>1</v>
      </c>
      <c r="BN30" s="48" t="str">
        <f t="shared" si="50"/>
        <v>    電力機械器材及設備製造修配業</v>
      </c>
      <c r="BO30" s="17">
        <v>0</v>
      </c>
      <c r="BP30" s="18">
        <f t="shared" si="20"/>
        <v>0</v>
      </c>
      <c r="BQ30" s="17">
        <v>0</v>
      </c>
      <c r="BR30" s="17">
        <v>0</v>
      </c>
      <c r="BS30" s="18">
        <f t="shared" si="21"/>
        <v>0</v>
      </c>
      <c r="BT30" s="17">
        <v>0</v>
      </c>
      <c r="BU30" s="17">
        <v>2</v>
      </c>
      <c r="BV30" s="18">
        <f t="shared" si="22"/>
        <v>0.39370078740157477</v>
      </c>
      <c r="BW30" s="17">
        <v>2</v>
      </c>
      <c r="BX30" s="17">
        <v>2</v>
      </c>
      <c r="BY30" s="18">
        <f t="shared" si="23"/>
        <v>0.39370078740157477</v>
      </c>
      <c r="BZ30" s="17">
        <v>2</v>
      </c>
      <c r="CA30" s="17">
        <v>0</v>
      </c>
      <c r="CB30" s="18">
        <f t="shared" si="24"/>
        <v>0</v>
      </c>
      <c r="CC30" s="17">
        <v>0</v>
      </c>
      <c r="CD30" s="17">
        <v>0</v>
      </c>
      <c r="CE30" s="18">
        <f t="shared" si="25"/>
        <v>0</v>
      </c>
      <c r="CF30" s="17">
        <v>0</v>
      </c>
      <c r="CG30" s="17">
        <v>0</v>
      </c>
      <c r="CH30" s="18">
        <f t="shared" si="26"/>
        <v>0</v>
      </c>
      <c r="CI30" s="17">
        <v>0</v>
      </c>
      <c r="CJ30" s="48" t="str">
        <f t="shared" si="51"/>
        <v>    電力機械器材及設備製造修配業</v>
      </c>
      <c r="CK30" s="17">
        <v>0</v>
      </c>
      <c r="CL30" s="18">
        <f t="shared" si="27"/>
        <v>0</v>
      </c>
      <c r="CM30" s="17">
        <v>0</v>
      </c>
      <c r="CN30" s="17">
        <v>4</v>
      </c>
      <c r="CO30" s="18">
        <f t="shared" si="28"/>
        <v>0.7874015748031495</v>
      </c>
      <c r="CP30" s="17">
        <v>5</v>
      </c>
      <c r="CQ30" s="17">
        <v>0</v>
      </c>
      <c r="CR30" s="18">
        <f t="shared" si="29"/>
        <v>0</v>
      </c>
      <c r="CS30" s="17">
        <v>0</v>
      </c>
      <c r="CT30" s="17">
        <v>3</v>
      </c>
      <c r="CU30" s="18">
        <f t="shared" si="30"/>
        <v>0.5905511811023622</v>
      </c>
      <c r="CV30" s="17">
        <v>3</v>
      </c>
      <c r="CW30" s="17">
        <v>2</v>
      </c>
      <c r="CX30" s="18">
        <f t="shared" si="31"/>
        <v>0.39370078740157477</v>
      </c>
      <c r="CY30" s="17">
        <v>2</v>
      </c>
      <c r="CZ30" s="17">
        <v>2</v>
      </c>
      <c r="DA30" s="18">
        <f t="shared" si="32"/>
        <v>0.39370078740157477</v>
      </c>
      <c r="DB30" s="17">
        <v>2</v>
      </c>
      <c r="DC30" s="17">
        <v>0</v>
      </c>
      <c r="DD30" s="18">
        <f t="shared" si="33"/>
        <v>0</v>
      </c>
      <c r="DE30" s="17">
        <v>0</v>
      </c>
      <c r="DF30" s="48" t="str">
        <f t="shared" si="52"/>
        <v>    電力機械器材及設備製造修配業</v>
      </c>
      <c r="DG30" s="17">
        <v>25</v>
      </c>
      <c r="DH30" s="18">
        <f t="shared" si="34"/>
        <v>4.921259842519685</v>
      </c>
      <c r="DI30" s="17">
        <v>59</v>
      </c>
      <c r="DJ30" s="17">
        <v>19</v>
      </c>
      <c r="DK30" s="18">
        <f t="shared" si="35"/>
        <v>3.740157480314961</v>
      </c>
      <c r="DL30" s="17">
        <v>32</v>
      </c>
      <c r="DM30" s="17">
        <v>16</v>
      </c>
      <c r="DN30" s="18">
        <f t="shared" si="36"/>
        <v>3.149606299212598</v>
      </c>
      <c r="DO30" s="17">
        <v>28</v>
      </c>
      <c r="DP30" s="17">
        <v>1</v>
      </c>
      <c r="DQ30" s="18">
        <f t="shared" si="37"/>
        <v>0.19685039370078738</v>
      </c>
      <c r="DR30" s="17">
        <v>2</v>
      </c>
      <c r="DS30" s="17">
        <v>0</v>
      </c>
      <c r="DT30" s="18">
        <f t="shared" si="38"/>
        <v>0</v>
      </c>
      <c r="DU30" s="17">
        <v>0</v>
      </c>
      <c r="DV30" s="17">
        <v>0</v>
      </c>
      <c r="DW30" s="18">
        <f t="shared" si="39"/>
        <v>0</v>
      </c>
      <c r="DX30" s="17">
        <v>0</v>
      </c>
      <c r="DY30" s="17">
        <v>0</v>
      </c>
      <c r="DZ30" s="18">
        <f t="shared" si="40"/>
        <v>0</v>
      </c>
      <c r="EA30" s="17">
        <v>0</v>
      </c>
      <c r="EB30" s="48" t="str">
        <f t="shared" si="53"/>
        <v>    電力機械器材及設備製造修配業</v>
      </c>
      <c r="EC30" s="17">
        <v>0</v>
      </c>
      <c r="ED30" s="18">
        <f t="shared" si="41"/>
        <v>0</v>
      </c>
      <c r="EE30" s="17">
        <v>0</v>
      </c>
      <c r="EF30" s="17">
        <v>0</v>
      </c>
      <c r="EG30" s="18">
        <f t="shared" si="42"/>
        <v>0</v>
      </c>
      <c r="EH30" s="17">
        <v>0</v>
      </c>
      <c r="EI30" s="17">
        <v>0</v>
      </c>
      <c r="EJ30" s="18">
        <f t="shared" si="43"/>
        <v>0</v>
      </c>
      <c r="EK30" s="17">
        <v>0</v>
      </c>
      <c r="EL30" s="17">
        <v>24</v>
      </c>
      <c r="EM30" s="18">
        <f t="shared" si="44"/>
        <v>4.724409448818897</v>
      </c>
      <c r="EN30" s="17">
        <v>50</v>
      </c>
      <c r="EO30" s="17">
        <v>0</v>
      </c>
      <c r="EP30" s="18">
        <f t="shared" si="45"/>
        <v>0</v>
      </c>
      <c r="EQ30" s="17">
        <v>0</v>
      </c>
      <c r="ER30" s="17">
        <v>14</v>
      </c>
      <c r="ES30" s="18">
        <f t="shared" si="46"/>
        <v>2.7559055118110236</v>
      </c>
      <c r="ET30" s="17">
        <v>22</v>
      </c>
      <c r="EU30" s="17">
        <v>2</v>
      </c>
      <c r="EV30" s="18">
        <f t="shared" si="47"/>
        <v>0.39370078740157477</v>
      </c>
      <c r="EW30" s="17">
        <v>5</v>
      </c>
    </row>
    <row r="31" spans="1:153" ht="11.25" customHeight="1">
      <c r="A31" s="49" t="s">
        <v>347</v>
      </c>
      <c r="B31" s="17">
        <v>388</v>
      </c>
      <c r="C31" s="17">
        <f t="shared" si="54"/>
        <v>586</v>
      </c>
      <c r="D31" s="17">
        <v>125</v>
      </c>
      <c r="E31" s="18">
        <f t="shared" si="0"/>
        <v>32.21649484536083</v>
      </c>
      <c r="F31" s="17">
        <v>282</v>
      </c>
      <c r="G31" s="17">
        <v>40</v>
      </c>
      <c r="H31" s="18">
        <f t="shared" si="1"/>
        <v>10.309278350515463</v>
      </c>
      <c r="I31" s="17">
        <v>69</v>
      </c>
      <c r="J31" s="17">
        <v>10</v>
      </c>
      <c r="K31" s="18">
        <f t="shared" si="2"/>
        <v>2.5773195876288657</v>
      </c>
      <c r="L31" s="17">
        <v>23</v>
      </c>
      <c r="M31" s="17">
        <v>4</v>
      </c>
      <c r="N31" s="18">
        <f t="shared" si="3"/>
        <v>1.0309278350515463</v>
      </c>
      <c r="O31" s="17">
        <v>6</v>
      </c>
      <c r="P31" s="17">
        <v>2</v>
      </c>
      <c r="Q31" s="18">
        <f t="shared" si="4"/>
        <v>0.5154639175257731</v>
      </c>
      <c r="R31" s="17">
        <v>3</v>
      </c>
      <c r="S31" s="17">
        <v>33</v>
      </c>
      <c r="T31" s="18">
        <f t="shared" si="5"/>
        <v>8.505154639175258</v>
      </c>
      <c r="U31" s="17">
        <v>52</v>
      </c>
      <c r="V31" s="48" t="str">
        <f t="shared" si="48"/>
        <v>    運輸工具製造修配業</v>
      </c>
      <c r="W31" s="17">
        <v>2</v>
      </c>
      <c r="X31" s="18">
        <f t="shared" si="6"/>
        <v>0.5154639175257731</v>
      </c>
      <c r="Y31" s="17">
        <v>2</v>
      </c>
      <c r="Z31" s="17">
        <v>1</v>
      </c>
      <c r="AA31" s="18">
        <f t="shared" si="7"/>
        <v>0.25773195876288657</v>
      </c>
      <c r="AB31" s="17">
        <v>1</v>
      </c>
      <c r="AC31" s="17">
        <v>7</v>
      </c>
      <c r="AD31" s="18">
        <f t="shared" si="8"/>
        <v>1.804123711340206</v>
      </c>
      <c r="AE31" s="17">
        <v>10</v>
      </c>
      <c r="AF31" s="17">
        <v>1</v>
      </c>
      <c r="AG31" s="18">
        <f t="shared" si="9"/>
        <v>0.25773195876288657</v>
      </c>
      <c r="AH31" s="17">
        <v>1</v>
      </c>
      <c r="AI31" s="17">
        <v>11</v>
      </c>
      <c r="AJ31" s="18">
        <f t="shared" si="10"/>
        <v>2.8350515463917527</v>
      </c>
      <c r="AK31" s="17">
        <v>13</v>
      </c>
      <c r="AL31" s="17">
        <v>0</v>
      </c>
      <c r="AM31" s="18">
        <f t="shared" si="11"/>
        <v>0</v>
      </c>
      <c r="AN31" s="17">
        <v>0</v>
      </c>
      <c r="AO31" s="17">
        <v>0</v>
      </c>
      <c r="AP31" s="18">
        <f t="shared" si="12"/>
        <v>0</v>
      </c>
      <c r="AQ31" s="17">
        <v>0</v>
      </c>
      <c r="AR31" s="48" t="str">
        <f t="shared" si="49"/>
        <v>    運輸工具製造修配業</v>
      </c>
      <c r="AS31" s="17">
        <v>0</v>
      </c>
      <c r="AT31" s="18">
        <f t="shared" si="13"/>
        <v>0</v>
      </c>
      <c r="AU31" s="17">
        <v>0</v>
      </c>
      <c r="AV31" s="17">
        <v>35</v>
      </c>
      <c r="AW31" s="18">
        <f t="shared" si="14"/>
        <v>9.02061855670103</v>
      </c>
      <c r="AX31" s="17">
        <v>63</v>
      </c>
      <c r="AY31" s="17">
        <v>2</v>
      </c>
      <c r="AZ31" s="18">
        <f t="shared" si="15"/>
        <v>0.5154639175257731</v>
      </c>
      <c r="BA31" s="17">
        <v>2</v>
      </c>
      <c r="BB31" s="17">
        <v>0</v>
      </c>
      <c r="BC31" s="18">
        <f t="shared" si="16"/>
        <v>0</v>
      </c>
      <c r="BD31" s="17">
        <v>0</v>
      </c>
      <c r="BE31" s="17">
        <v>0</v>
      </c>
      <c r="BF31" s="18">
        <f t="shared" si="17"/>
        <v>0</v>
      </c>
      <c r="BG31" s="17">
        <v>0</v>
      </c>
      <c r="BH31" s="17">
        <v>0</v>
      </c>
      <c r="BI31" s="18">
        <f t="shared" si="18"/>
        <v>0</v>
      </c>
      <c r="BJ31" s="17">
        <v>0</v>
      </c>
      <c r="BK31" s="17">
        <v>0</v>
      </c>
      <c r="BL31" s="18">
        <f t="shared" si="19"/>
        <v>0</v>
      </c>
      <c r="BM31" s="17">
        <v>0</v>
      </c>
      <c r="BN31" s="48" t="str">
        <f t="shared" si="50"/>
        <v>    運輸工具製造修配業</v>
      </c>
      <c r="BO31" s="17">
        <v>0</v>
      </c>
      <c r="BP31" s="18">
        <f t="shared" si="20"/>
        <v>0</v>
      </c>
      <c r="BQ31" s="17">
        <v>0</v>
      </c>
      <c r="BR31" s="17">
        <v>0</v>
      </c>
      <c r="BS31" s="18">
        <f t="shared" si="21"/>
        <v>0</v>
      </c>
      <c r="BT31" s="17">
        <v>0</v>
      </c>
      <c r="BU31" s="17">
        <v>3</v>
      </c>
      <c r="BV31" s="18">
        <f t="shared" si="22"/>
        <v>0.7731958762886598</v>
      </c>
      <c r="BW31" s="17">
        <v>4</v>
      </c>
      <c r="BX31" s="17">
        <v>1</v>
      </c>
      <c r="BY31" s="18">
        <f t="shared" si="23"/>
        <v>0.25773195876288657</v>
      </c>
      <c r="BZ31" s="17">
        <v>1</v>
      </c>
      <c r="CA31" s="17">
        <v>0</v>
      </c>
      <c r="CB31" s="18">
        <f t="shared" si="24"/>
        <v>0</v>
      </c>
      <c r="CC31" s="17">
        <v>0</v>
      </c>
      <c r="CD31" s="17">
        <v>0</v>
      </c>
      <c r="CE31" s="18">
        <f t="shared" si="25"/>
        <v>0</v>
      </c>
      <c r="CF31" s="17">
        <v>0</v>
      </c>
      <c r="CG31" s="17">
        <v>0</v>
      </c>
      <c r="CH31" s="18">
        <f t="shared" si="26"/>
        <v>0</v>
      </c>
      <c r="CI31" s="17">
        <v>0</v>
      </c>
      <c r="CJ31" s="48" t="str">
        <f t="shared" si="51"/>
        <v>    運輸工具製造修配業</v>
      </c>
      <c r="CK31" s="17">
        <v>0</v>
      </c>
      <c r="CL31" s="18">
        <f t="shared" si="27"/>
        <v>0</v>
      </c>
      <c r="CM31" s="17">
        <v>0</v>
      </c>
      <c r="CN31" s="17">
        <v>10</v>
      </c>
      <c r="CO31" s="18">
        <f t="shared" si="28"/>
        <v>2.5773195876288657</v>
      </c>
      <c r="CP31" s="17">
        <v>10</v>
      </c>
      <c r="CQ31" s="17">
        <v>21</v>
      </c>
      <c r="CR31" s="18">
        <f t="shared" si="29"/>
        <v>5.412371134020619</v>
      </c>
      <c r="CS31" s="17">
        <v>22</v>
      </c>
      <c r="CT31" s="17">
        <v>17</v>
      </c>
      <c r="CU31" s="18">
        <f t="shared" si="30"/>
        <v>4.381443298969072</v>
      </c>
      <c r="CV31" s="17">
        <v>24</v>
      </c>
      <c r="CW31" s="17">
        <v>8</v>
      </c>
      <c r="CX31" s="18">
        <f t="shared" si="31"/>
        <v>2.0618556701030926</v>
      </c>
      <c r="CY31" s="17">
        <v>10</v>
      </c>
      <c r="CZ31" s="17">
        <v>5</v>
      </c>
      <c r="DA31" s="18">
        <f t="shared" si="32"/>
        <v>1.2886597938144329</v>
      </c>
      <c r="DB31" s="17">
        <v>5</v>
      </c>
      <c r="DC31" s="17">
        <v>0</v>
      </c>
      <c r="DD31" s="18">
        <f t="shared" si="33"/>
        <v>0</v>
      </c>
      <c r="DE31" s="17">
        <v>0</v>
      </c>
      <c r="DF31" s="48" t="str">
        <f t="shared" si="52"/>
        <v>    運輸工具製造修配業</v>
      </c>
      <c r="DG31" s="17">
        <v>16</v>
      </c>
      <c r="DH31" s="18">
        <f t="shared" si="34"/>
        <v>4.123711340206185</v>
      </c>
      <c r="DI31" s="17">
        <v>33</v>
      </c>
      <c r="DJ31" s="17">
        <v>36</v>
      </c>
      <c r="DK31" s="18">
        <f t="shared" si="35"/>
        <v>9.278350515463918</v>
      </c>
      <c r="DL31" s="17">
        <v>47</v>
      </c>
      <c r="DM31" s="17">
        <v>44</v>
      </c>
      <c r="DN31" s="18">
        <f t="shared" si="36"/>
        <v>11.34020618556701</v>
      </c>
      <c r="DO31" s="17">
        <v>82</v>
      </c>
      <c r="DP31" s="17">
        <v>1</v>
      </c>
      <c r="DQ31" s="18">
        <f t="shared" si="37"/>
        <v>0.25773195876288657</v>
      </c>
      <c r="DR31" s="17">
        <v>2</v>
      </c>
      <c r="DS31" s="17">
        <v>3</v>
      </c>
      <c r="DT31" s="18">
        <f t="shared" si="38"/>
        <v>0.7731958762886598</v>
      </c>
      <c r="DU31" s="17">
        <v>3</v>
      </c>
      <c r="DV31" s="17">
        <v>4</v>
      </c>
      <c r="DW31" s="18">
        <f t="shared" si="39"/>
        <v>1.0309278350515463</v>
      </c>
      <c r="DX31" s="17">
        <v>4</v>
      </c>
      <c r="DY31" s="17">
        <v>0</v>
      </c>
      <c r="DZ31" s="18">
        <f t="shared" si="40"/>
        <v>0</v>
      </c>
      <c r="EA31" s="17">
        <v>0</v>
      </c>
      <c r="EB31" s="48" t="str">
        <f t="shared" si="53"/>
        <v>    運輸工具製造修配業</v>
      </c>
      <c r="EC31" s="17">
        <v>0</v>
      </c>
      <c r="ED31" s="18">
        <f t="shared" si="41"/>
        <v>0</v>
      </c>
      <c r="EE31" s="17">
        <v>0</v>
      </c>
      <c r="EF31" s="17">
        <v>0</v>
      </c>
      <c r="EG31" s="18">
        <f t="shared" si="42"/>
        <v>0</v>
      </c>
      <c r="EH31" s="17">
        <v>0</v>
      </c>
      <c r="EI31" s="17">
        <v>0</v>
      </c>
      <c r="EJ31" s="18">
        <f t="shared" si="43"/>
        <v>0</v>
      </c>
      <c r="EK31" s="17">
        <v>0</v>
      </c>
      <c r="EL31" s="17">
        <v>35</v>
      </c>
      <c r="EM31" s="18">
        <f t="shared" si="44"/>
        <v>9.02061855670103</v>
      </c>
      <c r="EN31" s="17">
        <v>53</v>
      </c>
      <c r="EO31" s="17">
        <v>0</v>
      </c>
      <c r="EP31" s="18">
        <f t="shared" si="45"/>
        <v>0</v>
      </c>
      <c r="EQ31" s="17">
        <v>0</v>
      </c>
      <c r="ER31" s="17">
        <v>34</v>
      </c>
      <c r="ES31" s="18">
        <f t="shared" si="46"/>
        <v>8.762886597938143</v>
      </c>
      <c r="ET31" s="17">
        <v>39</v>
      </c>
      <c r="EU31" s="17">
        <v>1</v>
      </c>
      <c r="EV31" s="18">
        <f t="shared" si="47"/>
        <v>0.25773195876288657</v>
      </c>
      <c r="EW31" s="17">
        <v>2</v>
      </c>
    </row>
    <row r="32" spans="1:153" ht="11.25" customHeight="1">
      <c r="A32" s="49" t="s">
        <v>348</v>
      </c>
      <c r="B32" s="17">
        <v>118</v>
      </c>
      <c r="C32" s="17">
        <f t="shared" si="54"/>
        <v>141</v>
      </c>
      <c r="D32" s="17">
        <v>43</v>
      </c>
      <c r="E32" s="18">
        <f t="shared" si="0"/>
        <v>36.440677966101696</v>
      </c>
      <c r="F32" s="17">
        <v>69</v>
      </c>
      <c r="G32" s="17">
        <v>7</v>
      </c>
      <c r="H32" s="18">
        <f t="shared" si="1"/>
        <v>5.932203389830509</v>
      </c>
      <c r="I32" s="17">
        <v>11</v>
      </c>
      <c r="J32" s="17">
        <v>2</v>
      </c>
      <c r="K32" s="18">
        <f t="shared" si="2"/>
        <v>1.694915254237288</v>
      </c>
      <c r="L32" s="17">
        <v>4</v>
      </c>
      <c r="M32" s="17">
        <v>0</v>
      </c>
      <c r="N32" s="18">
        <f t="shared" si="3"/>
        <v>0</v>
      </c>
      <c r="O32" s="17">
        <v>0</v>
      </c>
      <c r="P32" s="17">
        <v>2</v>
      </c>
      <c r="Q32" s="18">
        <f t="shared" si="4"/>
        <v>1.694915254237288</v>
      </c>
      <c r="R32" s="17">
        <v>2</v>
      </c>
      <c r="S32" s="17">
        <v>2</v>
      </c>
      <c r="T32" s="18">
        <f t="shared" si="5"/>
        <v>1.694915254237288</v>
      </c>
      <c r="U32" s="17">
        <v>2</v>
      </c>
      <c r="V32" s="48" t="str">
        <f t="shared" si="48"/>
        <v>    精密、光學、醫療器材及鐘錶製造業</v>
      </c>
      <c r="W32" s="17">
        <v>1</v>
      </c>
      <c r="X32" s="18">
        <f t="shared" si="6"/>
        <v>0.847457627118644</v>
      </c>
      <c r="Y32" s="17">
        <v>1</v>
      </c>
      <c r="Z32" s="17">
        <v>0</v>
      </c>
      <c r="AA32" s="18">
        <f t="shared" si="7"/>
        <v>0</v>
      </c>
      <c r="AB32" s="17">
        <v>0</v>
      </c>
      <c r="AC32" s="17">
        <v>1</v>
      </c>
      <c r="AD32" s="18">
        <f t="shared" si="8"/>
        <v>0.847457627118644</v>
      </c>
      <c r="AE32" s="17">
        <v>2</v>
      </c>
      <c r="AF32" s="17">
        <v>2</v>
      </c>
      <c r="AG32" s="18">
        <f t="shared" si="9"/>
        <v>1.694915254237288</v>
      </c>
      <c r="AH32" s="17">
        <v>2</v>
      </c>
      <c r="AI32" s="17">
        <v>1</v>
      </c>
      <c r="AJ32" s="18">
        <f t="shared" si="10"/>
        <v>0.847457627118644</v>
      </c>
      <c r="AK32" s="17">
        <v>2</v>
      </c>
      <c r="AL32" s="17">
        <v>0</v>
      </c>
      <c r="AM32" s="18">
        <f t="shared" si="11"/>
        <v>0</v>
      </c>
      <c r="AN32" s="17">
        <v>0</v>
      </c>
      <c r="AO32" s="17">
        <v>0</v>
      </c>
      <c r="AP32" s="18">
        <f t="shared" si="12"/>
        <v>0</v>
      </c>
      <c r="AQ32" s="17">
        <v>0</v>
      </c>
      <c r="AR32" s="48" t="str">
        <f t="shared" si="49"/>
        <v>    精密、光學、醫療器材及鐘錶製造業</v>
      </c>
      <c r="AS32" s="17">
        <v>0</v>
      </c>
      <c r="AT32" s="18">
        <f t="shared" si="13"/>
        <v>0</v>
      </c>
      <c r="AU32" s="17">
        <v>0</v>
      </c>
      <c r="AV32" s="17">
        <v>18</v>
      </c>
      <c r="AW32" s="18">
        <f t="shared" si="14"/>
        <v>15.254237288135593</v>
      </c>
      <c r="AX32" s="17">
        <v>19</v>
      </c>
      <c r="AY32" s="17">
        <v>2</v>
      </c>
      <c r="AZ32" s="18">
        <f t="shared" si="15"/>
        <v>1.694915254237288</v>
      </c>
      <c r="BA32" s="17">
        <v>2</v>
      </c>
      <c r="BB32" s="17">
        <v>0</v>
      </c>
      <c r="BC32" s="18">
        <f t="shared" si="16"/>
        <v>0</v>
      </c>
      <c r="BD32" s="17">
        <v>0</v>
      </c>
      <c r="BE32" s="17">
        <v>0</v>
      </c>
      <c r="BF32" s="18">
        <f t="shared" si="17"/>
        <v>0</v>
      </c>
      <c r="BG32" s="17">
        <v>0</v>
      </c>
      <c r="BH32" s="17">
        <v>4</v>
      </c>
      <c r="BI32" s="18">
        <f t="shared" si="18"/>
        <v>3.389830508474576</v>
      </c>
      <c r="BJ32" s="17">
        <v>4</v>
      </c>
      <c r="BK32" s="17">
        <v>0</v>
      </c>
      <c r="BL32" s="18">
        <f t="shared" si="19"/>
        <v>0</v>
      </c>
      <c r="BM32" s="17">
        <v>0</v>
      </c>
      <c r="BN32" s="48" t="str">
        <f t="shared" si="50"/>
        <v>    精密、光學、醫療器材及鐘錶製造業</v>
      </c>
      <c r="BO32" s="17">
        <v>0</v>
      </c>
      <c r="BP32" s="18">
        <f t="shared" si="20"/>
        <v>0</v>
      </c>
      <c r="BQ32" s="17">
        <v>0</v>
      </c>
      <c r="BR32" s="17">
        <v>0</v>
      </c>
      <c r="BS32" s="18">
        <f t="shared" si="21"/>
        <v>0</v>
      </c>
      <c r="BT32" s="17">
        <v>0</v>
      </c>
      <c r="BU32" s="17">
        <v>2</v>
      </c>
      <c r="BV32" s="18">
        <f t="shared" si="22"/>
        <v>1.694915254237288</v>
      </c>
      <c r="BW32" s="17">
        <v>2</v>
      </c>
      <c r="BX32" s="17">
        <v>5</v>
      </c>
      <c r="BY32" s="18">
        <f t="shared" si="23"/>
        <v>4.23728813559322</v>
      </c>
      <c r="BZ32" s="17">
        <v>5</v>
      </c>
      <c r="CA32" s="17">
        <v>0</v>
      </c>
      <c r="CB32" s="18">
        <f t="shared" si="24"/>
        <v>0</v>
      </c>
      <c r="CC32" s="17">
        <v>0</v>
      </c>
      <c r="CD32" s="17">
        <v>0</v>
      </c>
      <c r="CE32" s="18">
        <f t="shared" si="25"/>
        <v>0</v>
      </c>
      <c r="CF32" s="17">
        <v>0</v>
      </c>
      <c r="CG32" s="17">
        <v>0</v>
      </c>
      <c r="CH32" s="18">
        <f t="shared" si="26"/>
        <v>0</v>
      </c>
      <c r="CI32" s="17">
        <v>0</v>
      </c>
      <c r="CJ32" s="48" t="str">
        <f t="shared" si="51"/>
        <v>    精密、光學、醫療器材及鐘錶製造業</v>
      </c>
      <c r="CK32" s="17">
        <v>0</v>
      </c>
      <c r="CL32" s="18">
        <f t="shared" si="27"/>
        <v>0</v>
      </c>
      <c r="CM32" s="17">
        <v>0</v>
      </c>
      <c r="CN32" s="17">
        <v>6</v>
      </c>
      <c r="CO32" s="18">
        <f t="shared" si="28"/>
        <v>5.084745762711865</v>
      </c>
      <c r="CP32" s="17">
        <v>6</v>
      </c>
      <c r="CQ32" s="17">
        <v>5</v>
      </c>
      <c r="CR32" s="18">
        <f t="shared" si="29"/>
        <v>4.23728813559322</v>
      </c>
      <c r="CS32" s="17">
        <v>5</v>
      </c>
      <c r="CT32" s="17">
        <v>2</v>
      </c>
      <c r="CU32" s="18">
        <f t="shared" si="30"/>
        <v>1.694915254237288</v>
      </c>
      <c r="CV32" s="17">
        <v>3</v>
      </c>
      <c r="CW32" s="17">
        <v>17</v>
      </c>
      <c r="CX32" s="18">
        <f t="shared" si="31"/>
        <v>14.40677966101695</v>
      </c>
      <c r="CY32" s="17">
        <v>17</v>
      </c>
      <c r="CZ32" s="17">
        <v>0</v>
      </c>
      <c r="DA32" s="18">
        <f t="shared" si="32"/>
        <v>0</v>
      </c>
      <c r="DB32" s="17">
        <v>0</v>
      </c>
      <c r="DC32" s="17">
        <v>0</v>
      </c>
      <c r="DD32" s="18">
        <f t="shared" si="33"/>
        <v>0</v>
      </c>
      <c r="DE32" s="17">
        <v>0</v>
      </c>
      <c r="DF32" s="48" t="str">
        <f t="shared" si="52"/>
        <v>    精密、光學、醫療器材及鐘錶製造業</v>
      </c>
      <c r="DG32" s="17">
        <v>6</v>
      </c>
      <c r="DH32" s="18">
        <f t="shared" si="34"/>
        <v>5.084745762711865</v>
      </c>
      <c r="DI32" s="17">
        <v>7</v>
      </c>
      <c r="DJ32" s="17">
        <v>7</v>
      </c>
      <c r="DK32" s="18">
        <f t="shared" si="35"/>
        <v>5.932203389830509</v>
      </c>
      <c r="DL32" s="17">
        <v>8</v>
      </c>
      <c r="DM32" s="17">
        <v>11</v>
      </c>
      <c r="DN32" s="18">
        <f t="shared" si="36"/>
        <v>9.322033898305085</v>
      </c>
      <c r="DO32" s="17">
        <v>13</v>
      </c>
      <c r="DP32" s="17">
        <v>0</v>
      </c>
      <c r="DQ32" s="18">
        <f t="shared" si="37"/>
        <v>0</v>
      </c>
      <c r="DR32" s="17">
        <v>0</v>
      </c>
      <c r="DS32" s="17">
        <v>0</v>
      </c>
      <c r="DT32" s="18">
        <f t="shared" si="38"/>
        <v>0</v>
      </c>
      <c r="DU32" s="17">
        <v>0</v>
      </c>
      <c r="DV32" s="17">
        <v>1</v>
      </c>
      <c r="DW32" s="18">
        <f t="shared" si="39"/>
        <v>0.847457627118644</v>
      </c>
      <c r="DX32" s="17">
        <v>1</v>
      </c>
      <c r="DY32" s="17">
        <v>0</v>
      </c>
      <c r="DZ32" s="18">
        <f t="shared" si="40"/>
        <v>0</v>
      </c>
      <c r="EA32" s="17">
        <v>0</v>
      </c>
      <c r="EB32" s="48" t="str">
        <f t="shared" si="53"/>
        <v>    精密、光學、醫療器材及鐘錶製造業</v>
      </c>
      <c r="EC32" s="17">
        <v>0</v>
      </c>
      <c r="ED32" s="18">
        <f t="shared" si="41"/>
        <v>0</v>
      </c>
      <c r="EE32" s="17">
        <v>0</v>
      </c>
      <c r="EF32" s="17">
        <v>0</v>
      </c>
      <c r="EG32" s="18">
        <f t="shared" si="42"/>
        <v>0</v>
      </c>
      <c r="EH32" s="17">
        <v>0</v>
      </c>
      <c r="EI32" s="17">
        <v>0</v>
      </c>
      <c r="EJ32" s="18">
        <f t="shared" si="43"/>
        <v>0</v>
      </c>
      <c r="EK32" s="17">
        <v>0</v>
      </c>
      <c r="EL32" s="17">
        <v>8</v>
      </c>
      <c r="EM32" s="18">
        <f t="shared" si="44"/>
        <v>6.779661016949152</v>
      </c>
      <c r="EN32" s="17">
        <v>12</v>
      </c>
      <c r="EO32" s="17">
        <v>0</v>
      </c>
      <c r="EP32" s="18">
        <f t="shared" si="45"/>
        <v>0</v>
      </c>
      <c r="EQ32" s="17">
        <v>0</v>
      </c>
      <c r="ER32" s="17">
        <v>8</v>
      </c>
      <c r="ES32" s="18">
        <f t="shared" si="46"/>
        <v>6.779661016949152</v>
      </c>
      <c r="ET32" s="17">
        <v>9</v>
      </c>
      <c r="EU32" s="17">
        <v>1</v>
      </c>
      <c r="EV32" s="18">
        <f t="shared" si="47"/>
        <v>0.847457627118644</v>
      </c>
      <c r="EW32" s="17">
        <v>2</v>
      </c>
    </row>
    <row r="33" spans="1:153" ht="11.25" customHeight="1">
      <c r="A33" s="49" t="s">
        <v>349</v>
      </c>
      <c r="B33" s="17">
        <v>411</v>
      </c>
      <c r="C33" s="17">
        <f t="shared" si="54"/>
        <v>119</v>
      </c>
      <c r="D33" s="17">
        <v>34</v>
      </c>
      <c r="E33" s="18">
        <f t="shared" si="0"/>
        <v>8.27250608272506</v>
      </c>
      <c r="F33" s="17">
        <v>42</v>
      </c>
      <c r="G33" s="17">
        <v>6</v>
      </c>
      <c r="H33" s="18">
        <f t="shared" si="1"/>
        <v>1.4598540145985401</v>
      </c>
      <c r="I33" s="17">
        <v>8</v>
      </c>
      <c r="J33" s="17">
        <v>0</v>
      </c>
      <c r="K33" s="18">
        <f t="shared" si="2"/>
        <v>0</v>
      </c>
      <c r="L33" s="17">
        <v>0</v>
      </c>
      <c r="M33" s="17">
        <v>0</v>
      </c>
      <c r="N33" s="18">
        <f t="shared" si="3"/>
        <v>0</v>
      </c>
      <c r="O33" s="17">
        <v>0</v>
      </c>
      <c r="P33" s="17">
        <v>1</v>
      </c>
      <c r="Q33" s="18">
        <f t="shared" si="4"/>
        <v>0.24330900243309003</v>
      </c>
      <c r="R33" s="17">
        <v>1</v>
      </c>
      <c r="S33" s="17">
        <v>4</v>
      </c>
      <c r="T33" s="18">
        <f t="shared" si="5"/>
        <v>0.9732360097323601</v>
      </c>
      <c r="U33" s="17">
        <v>5</v>
      </c>
      <c r="V33" s="48" t="str">
        <f t="shared" si="48"/>
        <v>    其他工業製品製造業</v>
      </c>
      <c r="W33" s="17">
        <v>1</v>
      </c>
      <c r="X33" s="18">
        <f t="shared" si="6"/>
        <v>0.24330900243309003</v>
      </c>
      <c r="Y33" s="17">
        <v>1</v>
      </c>
      <c r="Z33" s="17">
        <v>0</v>
      </c>
      <c r="AA33" s="18">
        <f t="shared" si="7"/>
        <v>0</v>
      </c>
      <c r="AB33" s="17">
        <v>0</v>
      </c>
      <c r="AC33" s="17">
        <v>0</v>
      </c>
      <c r="AD33" s="18">
        <f t="shared" si="8"/>
        <v>0</v>
      </c>
      <c r="AE33" s="17">
        <v>0</v>
      </c>
      <c r="AF33" s="17">
        <v>1</v>
      </c>
      <c r="AG33" s="18">
        <f t="shared" si="9"/>
        <v>0.24330900243309003</v>
      </c>
      <c r="AH33" s="17">
        <v>1</v>
      </c>
      <c r="AI33" s="17">
        <v>6</v>
      </c>
      <c r="AJ33" s="18">
        <f t="shared" si="10"/>
        <v>1.4598540145985401</v>
      </c>
      <c r="AK33" s="17">
        <v>6</v>
      </c>
      <c r="AL33" s="17">
        <v>0</v>
      </c>
      <c r="AM33" s="18">
        <f t="shared" si="11"/>
        <v>0</v>
      </c>
      <c r="AN33" s="17">
        <v>0</v>
      </c>
      <c r="AO33" s="17">
        <v>0</v>
      </c>
      <c r="AP33" s="18">
        <f t="shared" si="12"/>
        <v>0</v>
      </c>
      <c r="AQ33" s="17">
        <v>0</v>
      </c>
      <c r="AR33" s="48" t="str">
        <f t="shared" si="49"/>
        <v>    其他工業製品製造業</v>
      </c>
      <c r="AS33" s="17">
        <v>0</v>
      </c>
      <c r="AT33" s="18">
        <f t="shared" si="13"/>
        <v>0</v>
      </c>
      <c r="AU33" s="17">
        <v>0</v>
      </c>
      <c r="AV33" s="17">
        <v>9</v>
      </c>
      <c r="AW33" s="18">
        <f t="shared" si="14"/>
        <v>2.18978102189781</v>
      </c>
      <c r="AX33" s="17">
        <v>14</v>
      </c>
      <c r="AY33" s="17">
        <v>0</v>
      </c>
      <c r="AZ33" s="18">
        <f t="shared" si="15"/>
        <v>0</v>
      </c>
      <c r="BA33" s="17">
        <v>0</v>
      </c>
      <c r="BB33" s="17">
        <v>0</v>
      </c>
      <c r="BC33" s="18">
        <f t="shared" si="16"/>
        <v>0</v>
      </c>
      <c r="BD33" s="17">
        <v>0</v>
      </c>
      <c r="BE33" s="17">
        <v>0</v>
      </c>
      <c r="BF33" s="18">
        <f t="shared" si="17"/>
        <v>0</v>
      </c>
      <c r="BG33" s="17">
        <v>0</v>
      </c>
      <c r="BH33" s="17">
        <v>2</v>
      </c>
      <c r="BI33" s="18">
        <f t="shared" si="18"/>
        <v>0.48661800486618007</v>
      </c>
      <c r="BJ33" s="17">
        <v>2</v>
      </c>
      <c r="BK33" s="17">
        <v>0</v>
      </c>
      <c r="BL33" s="18">
        <f t="shared" si="19"/>
        <v>0</v>
      </c>
      <c r="BM33" s="17">
        <v>0</v>
      </c>
      <c r="BN33" s="48" t="str">
        <f t="shared" si="50"/>
        <v>    其他工業製品製造業</v>
      </c>
      <c r="BO33" s="17">
        <v>0</v>
      </c>
      <c r="BP33" s="18">
        <f t="shared" si="20"/>
        <v>0</v>
      </c>
      <c r="BQ33" s="17">
        <v>0</v>
      </c>
      <c r="BR33" s="17">
        <v>0</v>
      </c>
      <c r="BS33" s="18">
        <f t="shared" si="21"/>
        <v>0</v>
      </c>
      <c r="BT33" s="17">
        <v>0</v>
      </c>
      <c r="BU33" s="17">
        <v>1</v>
      </c>
      <c r="BV33" s="18">
        <f t="shared" si="22"/>
        <v>0.24330900243309003</v>
      </c>
      <c r="BW33" s="17">
        <v>1</v>
      </c>
      <c r="BX33" s="17">
        <v>2</v>
      </c>
      <c r="BY33" s="18">
        <f t="shared" si="23"/>
        <v>0.48661800486618007</v>
      </c>
      <c r="BZ33" s="17">
        <v>2</v>
      </c>
      <c r="CA33" s="17">
        <v>0</v>
      </c>
      <c r="CB33" s="18">
        <f t="shared" si="24"/>
        <v>0</v>
      </c>
      <c r="CC33" s="17">
        <v>0</v>
      </c>
      <c r="CD33" s="17">
        <v>0</v>
      </c>
      <c r="CE33" s="18">
        <f t="shared" si="25"/>
        <v>0</v>
      </c>
      <c r="CF33" s="17">
        <v>0</v>
      </c>
      <c r="CG33" s="17">
        <v>0</v>
      </c>
      <c r="CH33" s="18">
        <f t="shared" si="26"/>
        <v>0</v>
      </c>
      <c r="CI33" s="17">
        <v>0</v>
      </c>
      <c r="CJ33" s="48" t="str">
        <f t="shared" si="51"/>
        <v>    其他工業製品製造業</v>
      </c>
      <c r="CK33" s="17">
        <v>0</v>
      </c>
      <c r="CL33" s="18">
        <f t="shared" si="27"/>
        <v>0</v>
      </c>
      <c r="CM33" s="17">
        <v>0</v>
      </c>
      <c r="CN33" s="17">
        <v>0</v>
      </c>
      <c r="CO33" s="18">
        <f t="shared" si="28"/>
        <v>0</v>
      </c>
      <c r="CP33" s="17">
        <v>0</v>
      </c>
      <c r="CQ33" s="17">
        <v>1</v>
      </c>
      <c r="CR33" s="18">
        <f t="shared" si="29"/>
        <v>0.24330900243309003</v>
      </c>
      <c r="CS33" s="17">
        <v>1</v>
      </c>
      <c r="CT33" s="17">
        <v>0</v>
      </c>
      <c r="CU33" s="18">
        <f t="shared" si="30"/>
        <v>0</v>
      </c>
      <c r="CV33" s="17">
        <v>0</v>
      </c>
      <c r="CW33" s="17">
        <v>5</v>
      </c>
      <c r="CX33" s="18">
        <f t="shared" si="31"/>
        <v>1.2165450121654502</v>
      </c>
      <c r="CY33" s="17">
        <v>6</v>
      </c>
      <c r="CZ33" s="17">
        <v>3</v>
      </c>
      <c r="DA33" s="18">
        <f t="shared" si="32"/>
        <v>0.7299270072992701</v>
      </c>
      <c r="DB33" s="17">
        <v>3</v>
      </c>
      <c r="DC33" s="17">
        <v>0</v>
      </c>
      <c r="DD33" s="18">
        <f t="shared" si="33"/>
        <v>0</v>
      </c>
      <c r="DE33" s="17">
        <v>0</v>
      </c>
      <c r="DF33" s="48" t="str">
        <f t="shared" si="52"/>
        <v>    其他工業製品製造業</v>
      </c>
      <c r="DG33" s="17">
        <v>5</v>
      </c>
      <c r="DH33" s="18">
        <f t="shared" si="34"/>
        <v>1.2165450121654502</v>
      </c>
      <c r="DI33" s="17">
        <v>7</v>
      </c>
      <c r="DJ33" s="17">
        <v>6</v>
      </c>
      <c r="DK33" s="18">
        <f t="shared" si="35"/>
        <v>1.4598540145985401</v>
      </c>
      <c r="DL33" s="17">
        <v>6</v>
      </c>
      <c r="DM33" s="17">
        <v>18</v>
      </c>
      <c r="DN33" s="18">
        <f t="shared" si="36"/>
        <v>4.37956204379562</v>
      </c>
      <c r="DO33" s="17">
        <v>31</v>
      </c>
      <c r="DP33" s="17">
        <v>3</v>
      </c>
      <c r="DQ33" s="18">
        <f t="shared" si="37"/>
        <v>0.7299270072992701</v>
      </c>
      <c r="DR33" s="17">
        <v>3</v>
      </c>
      <c r="DS33" s="17">
        <v>0</v>
      </c>
      <c r="DT33" s="18">
        <f t="shared" si="38"/>
        <v>0</v>
      </c>
      <c r="DU33" s="17">
        <v>0</v>
      </c>
      <c r="DV33" s="17">
        <v>0</v>
      </c>
      <c r="DW33" s="18">
        <f t="shared" si="39"/>
        <v>0</v>
      </c>
      <c r="DX33" s="17">
        <v>0</v>
      </c>
      <c r="DY33" s="17">
        <v>0</v>
      </c>
      <c r="DZ33" s="18">
        <f t="shared" si="40"/>
        <v>0</v>
      </c>
      <c r="EA33" s="17">
        <v>0</v>
      </c>
      <c r="EB33" s="48" t="str">
        <f t="shared" si="53"/>
        <v>    其他工業製品製造業</v>
      </c>
      <c r="EC33" s="17">
        <v>0</v>
      </c>
      <c r="ED33" s="18">
        <f t="shared" si="41"/>
        <v>0</v>
      </c>
      <c r="EE33" s="17">
        <v>0</v>
      </c>
      <c r="EF33" s="17">
        <v>0</v>
      </c>
      <c r="EG33" s="18">
        <f t="shared" si="42"/>
        <v>0</v>
      </c>
      <c r="EH33" s="17">
        <v>0</v>
      </c>
      <c r="EI33" s="17">
        <v>0</v>
      </c>
      <c r="EJ33" s="18">
        <f t="shared" si="43"/>
        <v>0</v>
      </c>
      <c r="EK33" s="17">
        <v>0</v>
      </c>
      <c r="EL33" s="17">
        <v>10</v>
      </c>
      <c r="EM33" s="18">
        <f t="shared" si="44"/>
        <v>2.4330900243309004</v>
      </c>
      <c r="EN33" s="17">
        <v>11</v>
      </c>
      <c r="EO33" s="17">
        <v>0</v>
      </c>
      <c r="EP33" s="18">
        <f t="shared" si="45"/>
        <v>0</v>
      </c>
      <c r="EQ33" s="17">
        <v>0</v>
      </c>
      <c r="ER33" s="17">
        <v>9</v>
      </c>
      <c r="ES33" s="18">
        <f t="shared" si="46"/>
        <v>2.18978102189781</v>
      </c>
      <c r="ET33" s="17">
        <v>10</v>
      </c>
      <c r="EU33" s="17">
        <v>0</v>
      </c>
      <c r="EV33" s="18">
        <f t="shared" si="47"/>
        <v>0</v>
      </c>
      <c r="EW33" s="17">
        <v>0</v>
      </c>
    </row>
    <row r="34" spans="1:153" ht="21" customHeight="1">
      <c r="A34" s="48" t="s">
        <v>200</v>
      </c>
      <c r="B34" s="17">
        <v>699</v>
      </c>
      <c r="C34" s="17">
        <f t="shared" si="54"/>
        <v>997</v>
      </c>
      <c r="D34" s="17">
        <v>260</v>
      </c>
      <c r="E34" s="18">
        <f t="shared" si="0"/>
        <v>37.19599427753934</v>
      </c>
      <c r="F34" s="17">
        <v>530</v>
      </c>
      <c r="G34" s="17">
        <v>22</v>
      </c>
      <c r="H34" s="18">
        <f t="shared" si="1"/>
        <v>3.1473533619456364</v>
      </c>
      <c r="I34" s="17">
        <v>22</v>
      </c>
      <c r="J34" s="17">
        <v>2</v>
      </c>
      <c r="K34" s="18">
        <f t="shared" si="2"/>
        <v>0.28612303290414876</v>
      </c>
      <c r="L34" s="17">
        <v>2</v>
      </c>
      <c r="M34" s="17">
        <v>0</v>
      </c>
      <c r="N34" s="18">
        <f t="shared" si="3"/>
        <v>0</v>
      </c>
      <c r="O34" s="17">
        <v>0</v>
      </c>
      <c r="P34" s="17">
        <v>0</v>
      </c>
      <c r="Q34" s="18">
        <f t="shared" si="4"/>
        <v>0</v>
      </c>
      <c r="R34" s="17">
        <v>0</v>
      </c>
      <c r="S34" s="17">
        <v>5</v>
      </c>
      <c r="T34" s="18">
        <f t="shared" si="5"/>
        <v>0.7153075822603719</v>
      </c>
      <c r="U34" s="17">
        <v>5</v>
      </c>
      <c r="V34" s="48" t="str">
        <f t="shared" si="48"/>
        <v>水 電 燃 氣 業</v>
      </c>
      <c r="W34" s="17">
        <v>11</v>
      </c>
      <c r="X34" s="18">
        <f t="shared" si="6"/>
        <v>1.5736766809728182</v>
      </c>
      <c r="Y34" s="17">
        <v>11</v>
      </c>
      <c r="Z34" s="17">
        <v>5</v>
      </c>
      <c r="AA34" s="18">
        <f t="shared" si="7"/>
        <v>0.7153075822603719</v>
      </c>
      <c r="AB34" s="17">
        <v>5</v>
      </c>
      <c r="AC34" s="17">
        <v>109</v>
      </c>
      <c r="AD34" s="18">
        <f t="shared" si="8"/>
        <v>15.593705293276109</v>
      </c>
      <c r="AE34" s="17">
        <v>205</v>
      </c>
      <c r="AF34" s="17">
        <v>33</v>
      </c>
      <c r="AG34" s="18">
        <f t="shared" si="9"/>
        <v>4.721030042918455</v>
      </c>
      <c r="AH34" s="17">
        <v>39</v>
      </c>
      <c r="AI34" s="17">
        <v>13</v>
      </c>
      <c r="AJ34" s="18">
        <f t="shared" si="10"/>
        <v>1.859799713876967</v>
      </c>
      <c r="AK34" s="17">
        <v>13</v>
      </c>
      <c r="AL34" s="17">
        <v>0</v>
      </c>
      <c r="AM34" s="18">
        <f t="shared" si="11"/>
        <v>0</v>
      </c>
      <c r="AN34" s="17">
        <v>0</v>
      </c>
      <c r="AO34" s="17">
        <v>0</v>
      </c>
      <c r="AP34" s="18">
        <f t="shared" si="12"/>
        <v>0</v>
      </c>
      <c r="AQ34" s="17">
        <v>0</v>
      </c>
      <c r="AR34" s="48" t="str">
        <f t="shared" si="49"/>
        <v>水 電 燃 氣 業</v>
      </c>
      <c r="AS34" s="17">
        <v>3</v>
      </c>
      <c r="AT34" s="18">
        <f t="shared" si="13"/>
        <v>0.4291845493562232</v>
      </c>
      <c r="AU34" s="17">
        <v>3</v>
      </c>
      <c r="AV34" s="17">
        <v>95</v>
      </c>
      <c r="AW34" s="18">
        <f t="shared" si="14"/>
        <v>13.590844062947067</v>
      </c>
      <c r="AX34" s="17">
        <v>120</v>
      </c>
      <c r="AY34" s="17">
        <v>6</v>
      </c>
      <c r="AZ34" s="18">
        <f t="shared" si="15"/>
        <v>0.8583690987124464</v>
      </c>
      <c r="BA34" s="17">
        <v>6</v>
      </c>
      <c r="BB34" s="17">
        <v>0</v>
      </c>
      <c r="BC34" s="18">
        <f t="shared" si="16"/>
        <v>0</v>
      </c>
      <c r="BD34" s="17">
        <v>0</v>
      </c>
      <c r="BE34" s="17">
        <v>0</v>
      </c>
      <c r="BF34" s="18">
        <f t="shared" si="17"/>
        <v>0</v>
      </c>
      <c r="BG34" s="17">
        <v>0</v>
      </c>
      <c r="BH34" s="17">
        <v>0</v>
      </c>
      <c r="BI34" s="18">
        <f t="shared" si="18"/>
        <v>0</v>
      </c>
      <c r="BJ34" s="17">
        <v>0</v>
      </c>
      <c r="BK34" s="17">
        <v>0</v>
      </c>
      <c r="BL34" s="18">
        <f t="shared" si="19"/>
        <v>0</v>
      </c>
      <c r="BM34" s="17">
        <v>0</v>
      </c>
      <c r="BN34" s="48" t="str">
        <f t="shared" si="50"/>
        <v>水 電 燃 氣 業</v>
      </c>
      <c r="BO34" s="17">
        <v>0</v>
      </c>
      <c r="BP34" s="18">
        <f t="shared" si="20"/>
        <v>0</v>
      </c>
      <c r="BQ34" s="17">
        <v>0</v>
      </c>
      <c r="BR34" s="17">
        <v>0</v>
      </c>
      <c r="BS34" s="18">
        <f t="shared" si="21"/>
        <v>0</v>
      </c>
      <c r="BT34" s="17">
        <v>0</v>
      </c>
      <c r="BU34" s="17">
        <v>4</v>
      </c>
      <c r="BV34" s="18">
        <f t="shared" si="22"/>
        <v>0.5722460658082975</v>
      </c>
      <c r="BW34" s="17">
        <v>4</v>
      </c>
      <c r="BX34" s="17">
        <v>11</v>
      </c>
      <c r="BY34" s="18">
        <f t="shared" si="23"/>
        <v>1.5736766809728182</v>
      </c>
      <c r="BZ34" s="17">
        <v>11</v>
      </c>
      <c r="CA34" s="17">
        <v>0</v>
      </c>
      <c r="CB34" s="18">
        <f t="shared" si="24"/>
        <v>0</v>
      </c>
      <c r="CC34" s="17">
        <v>0</v>
      </c>
      <c r="CD34" s="17">
        <v>0</v>
      </c>
      <c r="CE34" s="18">
        <f t="shared" si="25"/>
        <v>0</v>
      </c>
      <c r="CF34" s="17">
        <v>0</v>
      </c>
      <c r="CG34" s="17">
        <v>0</v>
      </c>
      <c r="CH34" s="18">
        <f t="shared" si="26"/>
        <v>0</v>
      </c>
      <c r="CI34" s="17">
        <v>0</v>
      </c>
      <c r="CJ34" s="48" t="str">
        <f t="shared" si="51"/>
        <v>水 電 燃 氣 業</v>
      </c>
      <c r="CK34" s="17">
        <v>0</v>
      </c>
      <c r="CL34" s="18">
        <f t="shared" si="27"/>
        <v>0</v>
      </c>
      <c r="CM34" s="17">
        <v>0</v>
      </c>
      <c r="CN34" s="17">
        <v>10</v>
      </c>
      <c r="CO34" s="18">
        <f t="shared" si="28"/>
        <v>1.4306151645207439</v>
      </c>
      <c r="CP34" s="17">
        <v>17</v>
      </c>
      <c r="CQ34" s="17">
        <v>41</v>
      </c>
      <c r="CR34" s="18">
        <f t="shared" si="29"/>
        <v>5.865522174535051</v>
      </c>
      <c r="CS34" s="17">
        <v>67</v>
      </c>
      <c r="CT34" s="17">
        <v>0</v>
      </c>
      <c r="CU34" s="18">
        <f t="shared" si="30"/>
        <v>0</v>
      </c>
      <c r="CV34" s="17">
        <v>0</v>
      </c>
      <c r="CW34" s="17">
        <v>8</v>
      </c>
      <c r="CX34" s="18">
        <f t="shared" si="31"/>
        <v>1.144492131616595</v>
      </c>
      <c r="CY34" s="17">
        <v>8</v>
      </c>
      <c r="CZ34" s="17">
        <v>0</v>
      </c>
      <c r="DA34" s="18">
        <f t="shared" si="32"/>
        <v>0</v>
      </c>
      <c r="DB34" s="17">
        <v>0</v>
      </c>
      <c r="DC34" s="17">
        <v>0</v>
      </c>
      <c r="DD34" s="18">
        <f t="shared" si="33"/>
        <v>0</v>
      </c>
      <c r="DE34" s="17">
        <v>0</v>
      </c>
      <c r="DF34" s="48" t="str">
        <f t="shared" si="52"/>
        <v>水 電 燃 氣 業</v>
      </c>
      <c r="DG34" s="17">
        <v>52</v>
      </c>
      <c r="DH34" s="18">
        <f t="shared" si="34"/>
        <v>7.439198855507868</v>
      </c>
      <c r="DI34" s="17">
        <v>52</v>
      </c>
      <c r="DJ34" s="17">
        <v>44</v>
      </c>
      <c r="DK34" s="18">
        <f t="shared" si="35"/>
        <v>6.294706723891273</v>
      </c>
      <c r="DL34" s="17">
        <v>54</v>
      </c>
      <c r="DM34" s="17">
        <v>121</v>
      </c>
      <c r="DN34" s="18">
        <f t="shared" si="36"/>
        <v>17.310443490701</v>
      </c>
      <c r="DO34" s="17">
        <v>267</v>
      </c>
      <c r="DP34" s="17">
        <v>0</v>
      </c>
      <c r="DQ34" s="18">
        <f t="shared" si="37"/>
        <v>0</v>
      </c>
      <c r="DR34" s="17">
        <v>0</v>
      </c>
      <c r="DS34" s="17">
        <v>2</v>
      </c>
      <c r="DT34" s="18">
        <f t="shared" si="38"/>
        <v>0.28612303290414876</v>
      </c>
      <c r="DU34" s="17">
        <v>2</v>
      </c>
      <c r="DV34" s="17">
        <v>14</v>
      </c>
      <c r="DW34" s="18">
        <f t="shared" si="39"/>
        <v>2.0028612303290414</v>
      </c>
      <c r="DX34" s="17">
        <v>14</v>
      </c>
      <c r="DY34" s="17">
        <v>0</v>
      </c>
      <c r="DZ34" s="18">
        <f t="shared" si="40"/>
        <v>0</v>
      </c>
      <c r="EA34" s="17">
        <v>0</v>
      </c>
      <c r="EB34" s="48" t="str">
        <f t="shared" si="53"/>
        <v>水 電 燃 氣 業</v>
      </c>
      <c r="EC34" s="17">
        <v>0</v>
      </c>
      <c r="ED34" s="18">
        <f t="shared" si="41"/>
        <v>0</v>
      </c>
      <c r="EE34" s="17">
        <v>0</v>
      </c>
      <c r="EF34" s="17">
        <v>0</v>
      </c>
      <c r="EG34" s="18">
        <f t="shared" si="42"/>
        <v>0</v>
      </c>
      <c r="EH34" s="17">
        <v>0</v>
      </c>
      <c r="EI34" s="17">
        <v>0</v>
      </c>
      <c r="EJ34" s="18">
        <f t="shared" si="43"/>
        <v>0</v>
      </c>
      <c r="EK34" s="17">
        <v>0</v>
      </c>
      <c r="EL34" s="17">
        <v>33</v>
      </c>
      <c r="EM34" s="18">
        <f t="shared" si="44"/>
        <v>4.721030042918455</v>
      </c>
      <c r="EN34" s="17">
        <v>33</v>
      </c>
      <c r="EO34" s="17">
        <v>0</v>
      </c>
      <c r="EP34" s="18">
        <f t="shared" si="45"/>
        <v>0</v>
      </c>
      <c r="EQ34" s="17">
        <v>0</v>
      </c>
      <c r="ER34" s="17">
        <v>37</v>
      </c>
      <c r="ES34" s="18">
        <f t="shared" si="46"/>
        <v>5.293276108726753</v>
      </c>
      <c r="ET34" s="17">
        <v>37</v>
      </c>
      <c r="EU34" s="17">
        <v>0</v>
      </c>
      <c r="EV34" s="18">
        <f t="shared" si="47"/>
        <v>0</v>
      </c>
      <c r="EW34" s="17">
        <v>0</v>
      </c>
    </row>
    <row r="35" spans="1:153" ht="11.25" customHeight="1">
      <c r="A35" s="48" t="s">
        <v>201</v>
      </c>
      <c r="B35" s="17">
        <v>17604</v>
      </c>
      <c r="C35" s="17">
        <f t="shared" si="54"/>
        <v>42167</v>
      </c>
      <c r="D35" s="17">
        <v>9954</v>
      </c>
      <c r="E35" s="18">
        <f t="shared" si="0"/>
        <v>56.5439672801636</v>
      </c>
      <c r="F35" s="17">
        <v>18781</v>
      </c>
      <c r="G35" s="17">
        <v>84</v>
      </c>
      <c r="H35" s="18">
        <f t="shared" si="1"/>
        <v>0.47716428084526247</v>
      </c>
      <c r="I35" s="17">
        <v>87</v>
      </c>
      <c r="J35" s="17">
        <v>10</v>
      </c>
      <c r="K35" s="18">
        <f t="shared" si="2"/>
        <v>0.056805271529197905</v>
      </c>
      <c r="L35" s="17">
        <v>10</v>
      </c>
      <c r="M35" s="17">
        <v>0</v>
      </c>
      <c r="N35" s="18">
        <f t="shared" si="3"/>
        <v>0</v>
      </c>
      <c r="O35" s="17">
        <v>0</v>
      </c>
      <c r="P35" s="17">
        <v>0</v>
      </c>
      <c r="Q35" s="18">
        <f t="shared" si="4"/>
        <v>0</v>
      </c>
      <c r="R35" s="17">
        <v>0</v>
      </c>
      <c r="S35" s="17">
        <v>1144</v>
      </c>
      <c r="T35" s="18">
        <f t="shared" si="5"/>
        <v>6.498523062940241</v>
      </c>
      <c r="U35" s="17">
        <v>1396</v>
      </c>
      <c r="V35" s="48" t="str">
        <f t="shared" si="48"/>
        <v>營      造      業</v>
      </c>
      <c r="W35" s="17">
        <v>0</v>
      </c>
      <c r="X35" s="18">
        <f t="shared" si="6"/>
        <v>0</v>
      </c>
      <c r="Y35" s="17">
        <v>0</v>
      </c>
      <c r="Z35" s="17">
        <v>176</v>
      </c>
      <c r="AA35" s="18">
        <f t="shared" si="7"/>
        <v>0.9997727789138832</v>
      </c>
      <c r="AB35" s="17">
        <v>274</v>
      </c>
      <c r="AC35" s="17">
        <v>2</v>
      </c>
      <c r="AD35" s="18">
        <f t="shared" si="8"/>
        <v>0.011361054305839582</v>
      </c>
      <c r="AE35" s="17">
        <v>8</v>
      </c>
      <c r="AF35" s="17">
        <v>20</v>
      </c>
      <c r="AG35" s="18">
        <f t="shared" si="9"/>
        <v>0.11361054305839581</v>
      </c>
      <c r="AH35" s="17">
        <v>21</v>
      </c>
      <c r="AI35" s="17">
        <v>4788</v>
      </c>
      <c r="AJ35" s="18">
        <f t="shared" si="10"/>
        <v>27.198364008179958</v>
      </c>
      <c r="AK35" s="17">
        <v>5577</v>
      </c>
      <c r="AL35" s="17">
        <v>1060</v>
      </c>
      <c r="AM35" s="18">
        <f t="shared" si="11"/>
        <v>6.021358782094978</v>
      </c>
      <c r="AN35" s="17">
        <v>1269</v>
      </c>
      <c r="AO35" s="17">
        <v>202</v>
      </c>
      <c r="AP35" s="18">
        <f t="shared" si="12"/>
        <v>1.1474664848897977</v>
      </c>
      <c r="AQ35" s="17">
        <v>226</v>
      </c>
      <c r="AR35" s="48" t="str">
        <f t="shared" si="49"/>
        <v>營      造      業</v>
      </c>
      <c r="AS35" s="17">
        <v>481</v>
      </c>
      <c r="AT35" s="18">
        <f t="shared" si="13"/>
        <v>2.7323335605544194</v>
      </c>
      <c r="AU35" s="17">
        <v>538</v>
      </c>
      <c r="AV35" s="17">
        <v>3642</v>
      </c>
      <c r="AW35" s="18">
        <f t="shared" si="14"/>
        <v>20.688479890933877</v>
      </c>
      <c r="AX35" s="17">
        <v>5260</v>
      </c>
      <c r="AY35" s="17">
        <v>2583</v>
      </c>
      <c r="AZ35" s="18">
        <f t="shared" si="15"/>
        <v>14.672801635991819</v>
      </c>
      <c r="BA35" s="17">
        <v>3130</v>
      </c>
      <c r="BB35" s="17">
        <v>16</v>
      </c>
      <c r="BC35" s="18">
        <f t="shared" si="16"/>
        <v>0.09088843444671665</v>
      </c>
      <c r="BD35" s="17">
        <v>16</v>
      </c>
      <c r="BE35" s="17">
        <v>0</v>
      </c>
      <c r="BF35" s="18">
        <f t="shared" si="17"/>
        <v>0</v>
      </c>
      <c r="BG35" s="17">
        <v>0</v>
      </c>
      <c r="BH35" s="17">
        <v>11</v>
      </c>
      <c r="BI35" s="18">
        <f t="shared" si="18"/>
        <v>0.0624857986821177</v>
      </c>
      <c r="BJ35" s="17">
        <v>11</v>
      </c>
      <c r="BK35" s="17">
        <v>1</v>
      </c>
      <c r="BL35" s="18">
        <f t="shared" si="19"/>
        <v>0.005680527152919791</v>
      </c>
      <c r="BM35" s="17">
        <v>1</v>
      </c>
      <c r="BN35" s="48" t="str">
        <f t="shared" si="50"/>
        <v>營      造      業</v>
      </c>
      <c r="BO35" s="17">
        <v>0</v>
      </c>
      <c r="BP35" s="18">
        <f t="shared" si="20"/>
        <v>0</v>
      </c>
      <c r="BQ35" s="17">
        <v>0</v>
      </c>
      <c r="BR35" s="17">
        <v>21</v>
      </c>
      <c r="BS35" s="18">
        <f t="shared" si="21"/>
        <v>0.11929107021131562</v>
      </c>
      <c r="BT35" s="17">
        <v>21</v>
      </c>
      <c r="BU35" s="17">
        <v>14</v>
      </c>
      <c r="BV35" s="18">
        <f t="shared" si="22"/>
        <v>0.07952738014087707</v>
      </c>
      <c r="BW35" s="17">
        <v>14</v>
      </c>
      <c r="BX35" s="17">
        <v>65</v>
      </c>
      <c r="BY35" s="18">
        <f t="shared" si="23"/>
        <v>0.3692342649397864</v>
      </c>
      <c r="BZ35" s="17">
        <v>77</v>
      </c>
      <c r="CA35" s="17">
        <v>16</v>
      </c>
      <c r="CB35" s="18">
        <f t="shared" si="24"/>
        <v>0.09088843444671665</v>
      </c>
      <c r="CC35" s="17">
        <v>23</v>
      </c>
      <c r="CD35" s="17">
        <v>0</v>
      </c>
      <c r="CE35" s="18">
        <f t="shared" si="25"/>
        <v>0</v>
      </c>
      <c r="CF35" s="17">
        <v>0</v>
      </c>
      <c r="CG35" s="17">
        <v>0</v>
      </c>
      <c r="CH35" s="18">
        <f t="shared" si="26"/>
        <v>0</v>
      </c>
      <c r="CI35" s="17">
        <v>0</v>
      </c>
      <c r="CJ35" s="48" t="str">
        <f t="shared" si="51"/>
        <v>營      造      業</v>
      </c>
      <c r="CK35" s="17">
        <v>0</v>
      </c>
      <c r="CL35" s="18">
        <f t="shared" si="27"/>
        <v>0</v>
      </c>
      <c r="CM35" s="17">
        <v>0</v>
      </c>
      <c r="CN35" s="17">
        <v>18</v>
      </c>
      <c r="CO35" s="18">
        <f t="shared" si="28"/>
        <v>0.10224948875255625</v>
      </c>
      <c r="CP35" s="17">
        <v>21</v>
      </c>
      <c r="CQ35" s="17">
        <v>779</v>
      </c>
      <c r="CR35" s="18">
        <f t="shared" si="29"/>
        <v>4.425130652124517</v>
      </c>
      <c r="CS35" s="17">
        <v>801</v>
      </c>
      <c r="CT35" s="17">
        <v>22</v>
      </c>
      <c r="CU35" s="18">
        <f t="shared" si="30"/>
        <v>0.1249715973642354</v>
      </c>
      <c r="CV35" s="17">
        <v>22</v>
      </c>
      <c r="CW35" s="17">
        <v>10</v>
      </c>
      <c r="CX35" s="18">
        <f t="shared" si="31"/>
        <v>0.056805271529197905</v>
      </c>
      <c r="CY35" s="17">
        <v>10</v>
      </c>
      <c r="CZ35" s="17">
        <v>50</v>
      </c>
      <c r="DA35" s="18">
        <f t="shared" si="32"/>
        <v>0.28402635764598955</v>
      </c>
      <c r="DB35" s="17">
        <v>50</v>
      </c>
      <c r="DC35" s="17">
        <v>9</v>
      </c>
      <c r="DD35" s="18">
        <f t="shared" si="33"/>
        <v>0.051124744376278126</v>
      </c>
      <c r="DE35" s="17">
        <v>9</v>
      </c>
      <c r="DF35" s="48" t="str">
        <f t="shared" si="52"/>
        <v>營      造      業</v>
      </c>
      <c r="DG35" s="17">
        <v>25</v>
      </c>
      <c r="DH35" s="18">
        <f t="shared" si="34"/>
        <v>0.14201317882299477</v>
      </c>
      <c r="DI35" s="17">
        <v>27</v>
      </c>
      <c r="DJ35" s="17">
        <v>4009</v>
      </c>
      <c r="DK35" s="18">
        <f t="shared" si="35"/>
        <v>22.773233356055442</v>
      </c>
      <c r="DL35" s="17">
        <v>4017</v>
      </c>
      <c r="DM35" s="17">
        <v>4970</v>
      </c>
      <c r="DN35" s="18">
        <f t="shared" si="36"/>
        <v>28.232219950011363</v>
      </c>
      <c r="DO35" s="17">
        <v>5083</v>
      </c>
      <c r="DP35" s="17">
        <v>12</v>
      </c>
      <c r="DQ35" s="18">
        <f t="shared" si="37"/>
        <v>0.0681663258350375</v>
      </c>
      <c r="DR35" s="17">
        <v>12</v>
      </c>
      <c r="DS35" s="17">
        <v>1054</v>
      </c>
      <c r="DT35" s="18">
        <f t="shared" si="38"/>
        <v>5.98727561917746</v>
      </c>
      <c r="DU35" s="17">
        <v>1054</v>
      </c>
      <c r="DV35" s="17">
        <v>1779</v>
      </c>
      <c r="DW35" s="18">
        <f t="shared" si="39"/>
        <v>10.105657805044308</v>
      </c>
      <c r="DX35" s="17">
        <v>1779</v>
      </c>
      <c r="DY35" s="17">
        <v>2</v>
      </c>
      <c r="DZ35" s="18">
        <f t="shared" si="40"/>
        <v>0.011361054305839582</v>
      </c>
      <c r="EA35" s="17">
        <v>2</v>
      </c>
      <c r="EB35" s="48" t="str">
        <f t="shared" si="53"/>
        <v>營      造      業</v>
      </c>
      <c r="EC35" s="17">
        <v>0</v>
      </c>
      <c r="ED35" s="18">
        <f t="shared" si="41"/>
        <v>0</v>
      </c>
      <c r="EE35" s="17">
        <v>0</v>
      </c>
      <c r="EF35" s="17">
        <v>0</v>
      </c>
      <c r="EG35" s="18">
        <f t="shared" si="42"/>
        <v>0</v>
      </c>
      <c r="EH35" s="17">
        <v>0</v>
      </c>
      <c r="EI35" s="17">
        <v>0</v>
      </c>
      <c r="EJ35" s="18">
        <f t="shared" si="43"/>
        <v>0</v>
      </c>
      <c r="EK35" s="17">
        <v>0</v>
      </c>
      <c r="EL35" s="17">
        <v>5781</v>
      </c>
      <c r="EM35" s="18">
        <f t="shared" si="44"/>
        <v>32.839127471029315</v>
      </c>
      <c r="EN35" s="17">
        <v>5785</v>
      </c>
      <c r="EO35" s="17">
        <v>0</v>
      </c>
      <c r="EP35" s="18">
        <f t="shared" si="45"/>
        <v>0</v>
      </c>
      <c r="EQ35" s="17">
        <v>0</v>
      </c>
      <c r="ER35" s="17">
        <v>5530</v>
      </c>
      <c r="ES35" s="18">
        <f t="shared" si="46"/>
        <v>31.413315155646444</v>
      </c>
      <c r="ET35" s="17">
        <v>5530</v>
      </c>
      <c r="EU35" s="17">
        <v>6</v>
      </c>
      <c r="EV35" s="18">
        <f t="shared" si="47"/>
        <v>0.03408316291751875</v>
      </c>
      <c r="EW35" s="17">
        <v>6</v>
      </c>
    </row>
    <row r="36" spans="1:153" ht="11.25" customHeight="1">
      <c r="A36" s="48" t="s">
        <v>202</v>
      </c>
      <c r="B36" s="17">
        <v>775</v>
      </c>
      <c r="C36" s="17">
        <f t="shared" si="54"/>
        <v>1247</v>
      </c>
      <c r="D36" s="17">
        <v>350</v>
      </c>
      <c r="E36" s="18">
        <f t="shared" si="0"/>
        <v>45.16129032258064</v>
      </c>
      <c r="F36" s="17">
        <v>750</v>
      </c>
      <c r="G36" s="17">
        <v>14</v>
      </c>
      <c r="H36" s="18">
        <f t="shared" si="1"/>
        <v>1.806451612903226</v>
      </c>
      <c r="I36" s="17">
        <v>14</v>
      </c>
      <c r="J36" s="17">
        <v>5</v>
      </c>
      <c r="K36" s="18">
        <f t="shared" si="2"/>
        <v>0.6451612903225806</v>
      </c>
      <c r="L36" s="17">
        <v>5</v>
      </c>
      <c r="M36" s="17">
        <v>0</v>
      </c>
      <c r="N36" s="18">
        <f t="shared" si="3"/>
        <v>0</v>
      </c>
      <c r="O36" s="17">
        <v>0</v>
      </c>
      <c r="P36" s="17">
        <v>14</v>
      </c>
      <c r="Q36" s="18">
        <f t="shared" si="4"/>
        <v>1.806451612903226</v>
      </c>
      <c r="R36" s="17">
        <v>14</v>
      </c>
      <c r="S36" s="17">
        <v>4</v>
      </c>
      <c r="T36" s="18">
        <f t="shared" si="5"/>
        <v>0.5161290322580645</v>
      </c>
      <c r="U36" s="17">
        <v>4</v>
      </c>
      <c r="V36" s="48" t="str">
        <f t="shared" si="48"/>
        <v>批發及零售業</v>
      </c>
      <c r="W36" s="17">
        <v>0</v>
      </c>
      <c r="X36" s="18">
        <f t="shared" si="6"/>
        <v>0</v>
      </c>
      <c r="Y36" s="17">
        <v>0</v>
      </c>
      <c r="Z36" s="17">
        <v>2</v>
      </c>
      <c r="AA36" s="18">
        <f t="shared" si="7"/>
        <v>0.25806451612903225</v>
      </c>
      <c r="AB36" s="17">
        <v>2</v>
      </c>
      <c r="AC36" s="17">
        <v>4</v>
      </c>
      <c r="AD36" s="18">
        <f t="shared" si="8"/>
        <v>0.5161290322580645</v>
      </c>
      <c r="AE36" s="17">
        <v>4</v>
      </c>
      <c r="AF36" s="17">
        <v>29</v>
      </c>
      <c r="AG36" s="18">
        <f t="shared" si="9"/>
        <v>3.741935483870968</v>
      </c>
      <c r="AH36" s="17">
        <v>41</v>
      </c>
      <c r="AI36" s="17">
        <v>2</v>
      </c>
      <c r="AJ36" s="18">
        <f t="shared" si="10"/>
        <v>0.25806451612903225</v>
      </c>
      <c r="AK36" s="17">
        <v>2</v>
      </c>
      <c r="AL36" s="17">
        <v>0</v>
      </c>
      <c r="AM36" s="18">
        <f t="shared" si="11"/>
        <v>0</v>
      </c>
      <c r="AN36" s="17">
        <v>0</v>
      </c>
      <c r="AO36" s="17">
        <v>0</v>
      </c>
      <c r="AP36" s="18">
        <f t="shared" si="12"/>
        <v>0</v>
      </c>
      <c r="AQ36" s="17">
        <v>0</v>
      </c>
      <c r="AR36" s="48" t="str">
        <f t="shared" si="49"/>
        <v>批發及零售業</v>
      </c>
      <c r="AS36" s="17">
        <v>0</v>
      </c>
      <c r="AT36" s="18">
        <f t="shared" si="13"/>
        <v>0</v>
      </c>
      <c r="AU36" s="17">
        <v>0</v>
      </c>
      <c r="AV36" s="17">
        <v>160</v>
      </c>
      <c r="AW36" s="18">
        <f t="shared" si="14"/>
        <v>20.64516129032258</v>
      </c>
      <c r="AX36" s="17">
        <v>236</v>
      </c>
      <c r="AY36" s="17">
        <v>0</v>
      </c>
      <c r="AZ36" s="18">
        <f t="shared" si="15"/>
        <v>0</v>
      </c>
      <c r="BA36" s="17">
        <v>0</v>
      </c>
      <c r="BB36" s="17">
        <v>0</v>
      </c>
      <c r="BC36" s="18">
        <f t="shared" si="16"/>
        <v>0</v>
      </c>
      <c r="BD36" s="17">
        <v>0</v>
      </c>
      <c r="BE36" s="17">
        <v>0</v>
      </c>
      <c r="BF36" s="18">
        <f t="shared" si="17"/>
        <v>0</v>
      </c>
      <c r="BG36" s="17">
        <v>0</v>
      </c>
      <c r="BH36" s="17">
        <v>0</v>
      </c>
      <c r="BI36" s="18">
        <f t="shared" si="18"/>
        <v>0</v>
      </c>
      <c r="BJ36" s="17">
        <v>0</v>
      </c>
      <c r="BK36" s="17">
        <v>0</v>
      </c>
      <c r="BL36" s="18">
        <f t="shared" si="19"/>
        <v>0</v>
      </c>
      <c r="BM36" s="17">
        <v>0</v>
      </c>
      <c r="BN36" s="48" t="str">
        <f t="shared" si="50"/>
        <v>批發及零售業</v>
      </c>
      <c r="BO36" s="17">
        <v>0</v>
      </c>
      <c r="BP36" s="18">
        <f t="shared" si="20"/>
        <v>0</v>
      </c>
      <c r="BQ36" s="17">
        <v>0</v>
      </c>
      <c r="BR36" s="17">
        <v>0</v>
      </c>
      <c r="BS36" s="18">
        <f t="shared" si="21"/>
        <v>0</v>
      </c>
      <c r="BT36" s="17">
        <v>0</v>
      </c>
      <c r="BU36" s="17">
        <v>0</v>
      </c>
      <c r="BV36" s="18">
        <f t="shared" si="22"/>
        <v>0</v>
      </c>
      <c r="BW36" s="17">
        <v>0</v>
      </c>
      <c r="BX36" s="17">
        <v>6</v>
      </c>
      <c r="BY36" s="18">
        <f t="shared" si="23"/>
        <v>0.7741935483870968</v>
      </c>
      <c r="BZ36" s="17">
        <v>9</v>
      </c>
      <c r="CA36" s="17">
        <v>0</v>
      </c>
      <c r="CB36" s="18">
        <f t="shared" si="24"/>
        <v>0</v>
      </c>
      <c r="CC36" s="17">
        <v>0</v>
      </c>
      <c r="CD36" s="17">
        <v>0</v>
      </c>
      <c r="CE36" s="18">
        <f t="shared" si="25"/>
        <v>0</v>
      </c>
      <c r="CF36" s="17">
        <v>0</v>
      </c>
      <c r="CG36" s="17">
        <v>0</v>
      </c>
      <c r="CH36" s="18">
        <f t="shared" si="26"/>
        <v>0</v>
      </c>
      <c r="CI36" s="17">
        <v>0</v>
      </c>
      <c r="CJ36" s="48" t="str">
        <f t="shared" si="51"/>
        <v>批發及零售業</v>
      </c>
      <c r="CK36" s="17">
        <v>2</v>
      </c>
      <c r="CL36" s="18">
        <f t="shared" si="27"/>
        <v>0.25806451612903225</v>
      </c>
      <c r="CM36" s="17">
        <v>2</v>
      </c>
      <c r="CN36" s="17">
        <v>89</v>
      </c>
      <c r="CO36" s="18">
        <f t="shared" si="28"/>
        <v>11.483870967741936</v>
      </c>
      <c r="CP36" s="17">
        <v>113</v>
      </c>
      <c r="CQ36" s="17">
        <v>78</v>
      </c>
      <c r="CR36" s="18">
        <f t="shared" si="29"/>
        <v>10.064516129032258</v>
      </c>
      <c r="CS36" s="17">
        <v>304</v>
      </c>
      <c r="CT36" s="17">
        <v>2</v>
      </c>
      <c r="CU36" s="18">
        <f t="shared" si="30"/>
        <v>0.25806451612903225</v>
      </c>
      <c r="CV36" s="17">
        <v>2</v>
      </c>
      <c r="CW36" s="17">
        <v>42</v>
      </c>
      <c r="CX36" s="18">
        <f t="shared" si="31"/>
        <v>5.419354838709677</v>
      </c>
      <c r="CY36" s="17">
        <v>88</v>
      </c>
      <c r="CZ36" s="17">
        <v>0</v>
      </c>
      <c r="DA36" s="18">
        <f t="shared" si="32"/>
        <v>0</v>
      </c>
      <c r="DB36" s="17">
        <v>0</v>
      </c>
      <c r="DC36" s="17">
        <v>0</v>
      </c>
      <c r="DD36" s="18">
        <f t="shared" si="33"/>
        <v>0</v>
      </c>
      <c r="DE36" s="17">
        <v>0</v>
      </c>
      <c r="DF36" s="48" t="str">
        <f t="shared" si="52"/>
        <v>批發及零售業</v>
      </c>
      <c r="DG36" s="17">
        <v>48</v>
      </c>
      <c r="DH36" s="18">
        <f t="shared" si="34"/>
        <v>6.193548387096774</v>
      </c>
      <c r="DI36" s="17">
        <v>48</v>
      </c>
      <c r="DJ36" s="17">
        <v>25</v>
      </c>
      <c r="DK36" s="18">
        <f t="shared" si="35"/>
        <v>3.225806451612903</v>
      </c>
      <c r="DL36" s="17">
        <v>33</v>
      </c>
      <c r="DM36" s="17">
        <v>68</v>
      </c>
      <c r="DN36" s="18">
        <f t="shared" si="36"/>
        <v>8.774193548387096</v>
      </c>
      <c r="DO36" s="17">
        <v>109</v>
      </c>
      <c r="DP36" s="17">
        <v>0</v>
      </c>
      <c r="DQ36" s="18">
        <f t="shared" si="37"/>
        <v>0</v>
      </c>
      <c r="DR36" s="17">
        <v>0</v>
      </c>
      <c r="DS36" s="17">
        <v>0</v>
      </c>
      <c r="DT36" s="18">
        <f t="shared" si="38"/>
        <v>0</v>
      </c>
      <c r="DU36" s="17">
        <v>0</v>
      </c>
      <c r="DV36" s="17">
        <v>1</v>
      </c>
      <c r="DW36" s="18">
        <f t="shared" si="39"/>
        <v>0.12903225806451613</v>
      </c>
      <c r="DX36" s="17">
        <v>1</v>
      </c>
      <c r="DY36" s="17">
        <v>0</v>
      </c>
      <c r="DZ36" s="18">
        <f t="shared" si="40"/>
        <v>0</v>
      </c>
      <c r="EA36" s="17">
        <v>0</v>
      </c>
      <c r="EB36" s="48" t="str">
        <f t="shared" si="53"/>
        <v>批發及零售業</v>
      </c>
      <c r="EC36" s="17">
        <v>0</v>
      </c>
      <c r="ED36" s="18">
        <f t="shared" si="41"/>
        <v>0</v>
      </c>
      <c r="EE36" s="17">
        <v>0</v>
      </c>
      <c r="EF36" s="17">
        <v>0</v>
      </c>
      <c r="EG36" s="18">
        <f t="shared" si="42"/>
        <v>0</v>
      </c>
      <c r="EH36" s="17">
        <v>0</v>
      </c>
      <c r="EI36" s="17">
        <v>0</v>
      </c>
      <c r="EJ36" s="18">
        <f t="shared" si="43"/>
        <v>0</v>
      </c>
      <c r="EK36" s="17">
        <v>0</v>
      </c>
      <c r="EL36" s="17">
        <v>112</v>
      </c>
      <c r="EM36" s="18">
        <f t="shared" si="44"/>
        <v>14.451612903225808</v>
      </c>
      <c r="EN36" s="17">
        <v>112</v>
      </c>
      <c r="EO36" s="17">
        <v>0</v>
      </c>
      <c r="EP36" s="18">
        <f t="shared" si="45"/>
        <v>0</v>
      </c>
      <c r="EQ36" s="17">
        <v>0</v>
      </c>
      <c r="ER36" s="17">
        <v>104</v>
      </c>
      <c r="ES36" s="18">
        <f t="shared" si="46"/>
        <v>13.419354838709676</v>
      </c>
      <c r="ET36" s="17">
        <v>104</v>
      </c>
      <c r="EU36" s="17">
        <v>0</v>
      </c>
      <c r="EV36" s="18">
        <f t="shared" si="47"/>
        <v>0</v>
      </c>
      <c r="EW36" s="17">
        <v>0</v>
      </c>
    </row>
    <row r="37" spans="1:153" ht="11.25" customHeight="1">
      <c r="A37" s="48" t="s">
        <v>203</v>
      </c>
      <c r="B37" s="17">
        <v>640</v>
      </c>
      <c r="C37" s="17">
        <f t="shared" si="54"/>
        <v>792</v>
      </c>
      <c r="D37" s="17">
        <v>326</v>
      </c>
      <c r="E37" s="18">
        <f t="shared" si="0"/>
        <v>50.9375</v>
      </c>
      <c r="F37" s="17">
        <v>400</v>
      </c>
      <c r="G37" s="17">
        <v>10</v>
      </c>
      <c r="H37" s="18">
        <f t="shared" si="1"/>
        <v>1.5625</v>
      </c>
      <c r="I37" s="17">
        <v>10</v>
      </c>
      <c r="J37" s="17">
        <v>2</v>
      </c>
      <c r="K37" s="18">
        <f t="shared" si="2"/>
        <v>0.3125</v>
      </c>
      <c r="L37" s="17">
        <v>2</v>
      </c>
      <c r="M37" s="17">
        <v>0</v>
      </c>
      <c r="N37" s="18">
        <f t="shared" si="3"/>
        <v>0</v>
      </c>
      <c r="O37" s="17">
        <v>0</v>
      </c>
      <c r="P37" s="17">
        <v>1</v>
      </c>
      <c r="Q37" s="18">
        <f t="shared" si="4"/>
        <v>0.15625</v>
      </c>
      <c r="R37" s="17">
        <v>1</v>
      </c>
      <c r="S37" s="17">
        <v>13</v>
      </c>
      <c r="T37" s="18">
        <f t="shared" si="5"/>
        <v>2.03125</v>
      </c>
      <c r="U37" s="17">
        <v>15</v>
      </c>
      <c r="V37" s="48" t="str">
        <f t="shared" si="48"/>
        <v>住宿及餐飲業</v>
      </c>
      <c r="W37" s="17">
        <v>2</v>
      </c>
      <c r="X37" s="18">
        <f t="shared" si="6"/>
        <v>0.3125</v>
      </c>
      <c r="Y37" s="17">
        <v>2</v>
      </c>
      <c r="Z37" s="17">
        <v>3</v>
      </c>
      <c r="AA37" s="18">
        <f t="shared" si="7"/>
        <v>0.46875</v>
      </c>
      <c r="AB37" s="17">
        <v>4</v>
      </c>
      <c r="AC37" s="17">
        <v>8</v>
      </c>
      <c r="AD37" s="18">
        <f t="shared" si="8"/>
        <v>1.25</v>
      </c>
      <c r="AE37" s="17">
        <v>10</v>
      </c>
      <c r="AF37" s="17">
        <v>4</v>
      </c>
      <c r="AG37" s="18">
        <f t="shared" si="9"/>
        <v>0.625</v>
      </c>
      <c r="AH37" s="17">
        <v>5</v>
      </c>
      <c r="AI37" s="17">
        <v>5</v>
      </c>
      <c r="AJ37" s="18">
        <f t="shared" si="10"/>
        <v>0.78125</v>
      </c>
      <c r="AK37" s="17">
        <v>5</v>
      </c>
      <c r="AL37" s="17">
        <v>0</v>
      </c>
      <c r="AM37" s="18">
        <f t="shared" si="11"/>
        <v>0</v>
      </c>
      <c r="AN37" s="17">
        <v>0</v>
      </c>
      <c r="AO37" s="17">
        <v>0</v>
      </c>
      <c r="AP37" s="18">
        <f t="shared" si="12"/>
        <v>0</v>
      </c>
      <c r="AQ37" s="17">
        <v>0</v>
      </c>
      <c r="AR37" s="48" t="str">
        <f t="shared" si="49"/>
        <v>住宿及餐飲業</v>
      </c>
      <c r="AS37" s="17">
        <v>0</v>
      </c>
      <c r="AT37" s="18">
        <f t="shared" si="13"/>
        <v>0</v>
      </c>
      <c r="AU37" s="17">
        <v>0</v>
      </c>
      <c r="AV37" s="17">
        <v>190</v>
      </c>
      <c r="AW37" s="18">
        <f t="shared" si="14"/>
        <v>29.6875</v>
      </c>
      <c r="AX37" s="17">
        <v>195</v>
      </c>
      <c r="AY37" s="17">
        <v>2</v>
      </c>
      <c r="AZ37" s="18">
        <f t="shared" si="15"/>
        <v>0.3125</v>
      </c>
      <c r="BA37" s="17">
        <v>2</v>
      </c>
      <c r="BB37" s="17">
        <v>0</v>
      </c>
      <c r="BC37" s="18">
        <f t="shared" si="16"/>
        <v>0</v>
      </c>
      <c r="BD37" s="17">
        <v>0</v>
      </c>
      <c r="BE37" s="17">
        <v>0</v>
      </c>
      <c r="BF37" s="18">
        <f t="shared" si="17"/>
        <v>0</v>
      </c>
      <c r="BG37" s="17">
        <v>0</v>
      </c>
      <c r="BH37" s="17">
        <v>1</v>
      </c>
      <c r="BI37" s="18">
        <f t="shared" si="18"/>
        <v>0.15625</v>
      </c>
      <c r="BJ37" s="17">
        <v>1</v>
      </c>
      <c r="BK37" s="17">
        <v>0</v>
      </c>
      <c r="BL37" s="18">
        <f t="shared" si="19"/>
        <v>0</v>
      </c>
      <c r="BM37" s="17">
        <v>0</v>
      </c>
      <c r="BN37" s="48" t="str">
        <f t="shared" si="50"/>
        <v>住宿及餐飲業</v>
      </c>
      <c r="BO37" s="17">
        <v>0</v>
      </c>
      <c r="BP37" s="18">
        <f t="shared" si="20"/>
        <v>0</v>
      </c>
      <c r="BQ37" s="17">
        <v>0</v>
      </c>
      <c r="BR37" s="17">
        <v>0</v>
      </c>
      <c r="BS37" s="18">
        <f t="shared" si="21"/>
        <v>0</v>
      </c>
      <c r="BT37" s="17">
        <v>0</v>
      </c>
      <c r="BU37" s="17">
        <v>0</v>
      </c>
      <c r="BV37" s="18">
        <f t="shared" si="22"/>
        <v>0</v>
      </c>
      <c r="BW37" s="17">
        <v>0</v>
      </c>
      <c r="BX37" s="17">
        <v>35</v>
      </c>
      <c r="BY37" s="18">
        <f t="shared" si="23"/>
        <v>5.46875</v>
      </c>
      <c r="BZ37" s="17">
        <v>39</v>
      </c>
      <c r="CA37" s="17">
        <v>0</v>
      </c>
      <c r="CB37" s="18">
        <f t="shared" si="24"/>
        <v>0</v>
      </c>
      <c r="CC37" s="17">
        <v>0</v>
      </c>
      <c r="CD37" s="17">
        <v>0</v>
      </c>
      <c r="CE37" s="18">
        <f t="shared" si="25"/>
        <v>0</v>
      </c>
      <c r="CF37" s="17">
        <v>0</v>
      </c>
      <c r="CG37" s="17">
        <v>0</v>
      </c>
      <c r="CH37" s="18">
        <f t="shared" si="26"/>
        <v>0</v>
      </c>
      <c r="CI37" s="17">
        <v>0</v>
      </c>
      <c r="CJ37" s="48" t="str">
        <f t="shared" si="51"/>
        <v>住宿及餐飲業</v>
      </c>
      <c r="CK37" s="17">
        <v>8</v>
      </c>
      <c r="CL37" s="18">
        <f t="shared" si="27"/>
        <v>1.25</v>
      </c>
      <c r="CM37" s="17">
        <v>8</v>
      </c>
      <c r="CN37" s="17">
        <v>49</v>
      </c>
      <c r="CO37" s="18">
        <f t="shared" si="28"/>
        <v>7.656250000000001</v>
      </c>
      <c r="CP37" s="17">
        <v>55</v>
      </c>
      <c r="CQ37" s="17">
        <v>26</v>
      </c>
      <c r="CR37" s="18">
        <f t="shared" si="29"/>
        <v>4.0625</v>
      </c>
      <c r="CS37" s="17">
        <v>46</v>
      </c>
      <c r="CT37" s="17">
        <v>1</v>
      </c>
      <c r="CU37" s="18">
        <f t="shared" si="30"/>
        <v>0.15625</v>
      </c>
      <c r="CV37" s="17">
        <v>1</v>
      </c>
      <c r="CW37" s="17">
        <v>11</v>
      </c>
      <c r="CX37" s="18">
        <f t="shared" si="31"/>
        <v>1.7187500000000002</v>
      </c>
      <c r="CY37" s="17">
        <v>11</v>
      </c>
      <c r="CZ37" s="17">
        <v>0</v>
      </c>
      <c r="DA37" s="18">
        <f t="shared" si="32"/>
        <v>0</v>
      </c>
      <c r="DB37" s="17">
        <v>0</v>
      </c>
      <c r="DC37" s="17">
        <v>0</v>
      </c>
      <c r="DD37" s="18">
        <f t="shared" si="33"/>
        <v>0</v>
      </c>
      <c r="DE37" s="17">
        <v>0</v>
      </c>
      <c r="DF37" s="48" t="str">
        <f t="shared" si="52"/>
        <v>住宿及餐飲業</v>
      </c>
      <c r="DG37" s="17">
        <v>19</v>
      </c>
      <c r="DH37" s="18">
        <f t="shared" si="34"/>
        <v>2.96875</v>
      </c>
      <c r="DI37" s="17">
        <v>19</v>
      </c>
      <c r="DJ37" s="17">
        <v>57</v>
      </c>
      <c r="DK37" s="18">
        <f t="shared" si="35"/>
        <v>8.90625</v>
      </c>
      <c r="DL37" s="17">
        <v>74</v>
      </c>
      <c r="DM37" s="17">
        <v>90</v>
      </c>
      <c r="DN37" s="18">
        <f t="shared" si="36"/>
        <v>14.0625</v>
      </c>
      <c r="DO37" s="17">
        <v>99</v>
      </c>
      <c r="DP37" s="17">
        <v>1</v>
      </c>
      <c r="DQ37" s="18">
        <f t="shared" si="37"/>
        <v>0.15625</v>
      </c>
      <c r="DR37" s="17">
        <v>1</v>
      </c>
      <c r="DS37" s="17">
        <v>2</v>
      </c>
      <c r="DT37" s="18">
        <f t="shared" si="38"/>
        <v>0.3125</v>
      </c>
      <c r="DU37" s="17">
        <v>2</v>
      </c>
      <c r="DV37" s="17">
        <v>4</v>
      </c>
      <c r="DW37" s="18">
        <f t="shared" si="39"/>
        <v>0.625</v>
      </c>
      <c r="DX37" s="17">
        <v>4</v>
      </c>
      <c r="DY37" s="17">
        <v>0</v>
      </c>
      <c r="DZ37" s="18">
        <f t="shared" si="40"/>
        <v>0</v>
      </c>
      <c r="EA37" s="17">
        <v>0</v>
      </c>
      <c r="EB37" s="48" t="str">
        <f t="shared" si="53"/>
        <v>住宿及餐飲業</v>
      </c>
      <c r="EC37" s="17">
        <v>0</v>
      </c>
      <c r="ED37" s="18">
        <f t="shared" si="41"/>
        <v>0</v>
      </c>
      <c r="EE37" s="17">
        <v>0</v>
      </c>
      <c r="EF37" s="17">
        <v>0</v>
      </c>
      <c r="EG37" s="18">
        <f t="shared" si="42"/>
        <v>0</v>
      </c>
      <c r="EH37" s="17">
        <v>0</v>
      </c>
      <c r="EI37" s="17">
        <v>0</v>
      </c>
      <c r="EJ37" s="18">
        <f t="shared" si="43"/>
        <v>0</v>
      </c>
      <c r="EK37" s="17">
        <v>0</v>
      </c>
      <c r="EL37" s="17">
        <v>70</v>
      </c>
      <c r="EM37" s="18">
        <f t="shared" si="44"/>
        <v>10.9375</v>
      </c>
      <c r="EN37" s="17">
        <v>70</v>
      </c>
      <c r="EO37" s="17">
        <v>0</v>
      </c>
      <c r="EP37" s="18">
        <f t="shared" si="45"/>
        <v>0</v>
      </c>
      <c r="EQ37" s="17">
        <v>0</v>
      </c>
      <c r="ER37" s="17">
        <v>110</v>
      </c>
      <c r="ES37" s="18">
        <f t="shared" si="46"/>
        <v>17.1875</v>
      </c>
      <c r="ET37" s="17">
        <v>110</v>
      </c>
      <c r="EU37" s="17">
        <v>1</v>
      </c>
      <c r="EV37" s="18">
        <f t="shared" si="47"/>
        <v>0.15625</v>
      </c>
      <c r="EW37" s="17">
        <v>1</v>
      </c>
    </row>
    <row r="38" spans="1:153" ht="11.25" customHeight="1">
      <c r="A38" s="48" t="s">
        <v>204</v>
      </c>
      <c r="B38" s="17">
        <v>684</v>
      </c>
      <c r="C38" s="17">
        <f t="shared" si="54"/>
        <v>802</v>
      </c>
      <c r="D38" s="17">
        <v>294</v>
      </c>
      <c r="E38" s="18">
        <f t="shared" si="0"/>
        <v>42.98245614035088</v>
      </c>
      <c r="F38" s="17">
        <v>433</v>
      </c>
      <c r="G38" s="17">
        <v>10</v>
      </c>
      <c r="H38" s="18">
        <f t="shared" si="1"/>
        <v>1.461988304093567</v>
      </c>
      <c r="I38" s="17">
        <v>11</v>
      </c>
      <c r="J38" s="17">
        <v>2</v>
      </c>
      <c r="K38" s="18">
        <f t="shared" si="2"/>
        <v>0.29239766081871343</v>
      </c>
      <c r="L38" s="17">
        <v>2</v>
      </c>
      <c r="M38" s="17">
        <v>0</v>
      </c>
      <c r="N38" s="18">
        <f t="shared" si="3"/>
        <v>0</v>
      </c>
      <c r="O38" s="17">
        <v>0</v>
      </c>
      <c r="P38" s="17">
        <v>0</v>
      </c>
      <c r="Q38" s="18">
        <f t="shared" si="4"/>
        <v>0</v>
      </c>
      <c r="R38" s="17">
        <v>0</v>
      </c>
      <c r="S38" s="17">
        <v>130</v>
      </c>
      <c r="T38" s="18">
        <f t="shared" si="5"/>
        <v>19.005847953216374</v>
      </c>
      <c r="U38" s="17">
        <v>134</v>
      </c>
      <c r="V38" s="48" t="str">
        <f t="shared" si="48"/>
        <v>運輸、倉儲及通信業</v>
      </c>
      <c r="W38" s="17">
        <v>9</v>
      </c>
      <c r="X38" s="18">
        <f t="shared" si="6"/>
        <v>1.3157894736842104</v>
      </c>
      <c r="Y38" s="17">
        <v>9</v>
      </c>
      <c r="Z38" s="17">
        <v>19</v>
      </c>
      <c r="AA38" s="18">
        <f t="shared" si="7"/>
        <v>2.7777777777777777</v>
      </c>
      <c r="AB38" s="17">
        <v>20</v>
      </c>
      <c r="AC38" s="17">
        <v>9</v>
      </c>
      <c r="AD38" s="18">
        <f t="shared" si="8"/>
        <v>1.3157894736842104</v>
      </c>
      <c r="AE38" s="17">
        <v>15</v>
      </c>
      <c r="AF38" s="17">
        <v>4</v>
      </c>
      <c r="AG38" s="18">
        <f t="shared" si="9"/>
        <v>0.5847953216374269</v>
      </c>
      <c r="AH38" s="17">
        <v>4</v>
      </c>
      <c r="AI38" s="17">
        <v>43</v>
      </c>
      <c r="AJ38" s="18">
        <f t="shared" si="10"/>
        <v>6.286549707602338</v>
      </c>
      <c r="AK38" s="17">
        <v>45</v>
      </c>
      <c r="AL38" s="17">
        <v>1</v>
      </c>
      <c r="AM38" s="18">
        <f t="shared" si="11"/>
        <v>0.14619883040935672</v>
      </c>
      <c r="AN38" s="17">
        <v>1</v>
      </c>
      <c r="AO38" s="17">
        <v>0</v>
      </c>
      <c r="AP38" s="18">
        <f t="shared" si="12"/>
        <v>0</v>
      </c>
      <c r="AQ38" s="17">
        <v>0</v>
      </c>
      <c r="AR38" s="48" t="str">
        <f t="shared" si="49"/>
        <v>運輸、倉儲及通信業</v>
      </c>
      <c r="AS38" s="17">
        <v>0</v>
      </c>
      <c r="AT38" s="18">
        <f t="shared" si="13"/>
        <v>0</v>
      </c>
      <c r="AU38" s="17">
        <v>0</v>
      </c>
      <c r="AV38" s="17">
        <v>46</v>
      </c>
      <c r="AW38" s="18">
        <f t="shared" si="14"/>
        <v>6.725146198830409</v>
      </c>
      <c r="AX38" s="17">
        <v>59</v>
      </c>
      <c r="AY38" s="17">
        <v>20</v>
      </c>
      <c r="AZ38" s="18">
        <f t="shared" si="15"/>
        <v>2.923976608187134</v>
      </c>
      <c r="BA38" s="17">
        <v>20</v>
      </c>
      <c r="BB38" s="17">
        <v>0</v>
      </c>
      <c r="BC38" s="18">
        <f t="shared" si="16"/>
        <v>0</v>
      </c>
      <c r="BD38" s="17">
        <v>0</v>
      </c>
      <c r="BE38" s="17">
        <v>0</v>
      </c>
      <c r="BF38" s="18">
        <f t="shared" si="17"/>
        <v>0</v>
      </c>
      <c r="BG38" s="17">
        <v>0</v>
      </c>
      <c r="BH38" s="17">
        <v>0</v>
      </c>
      <c r="BI38" s="18">
        <f t="shared" si="18"/>
        <v>0</v>
      </c>
      <c r="BJ38" s="17">
        <v>0</v>
      </c>
      <c r="BK38" s="17">
        <v>2</v>
      </c>
      <c r="BL38" s="18">
        <f t="shared" si="19"/>
        <v>0.29239766081871343</v>
      </c>
      <c r="BM38" s="17">
        <v>2</v>
      </c>
      <c r="BN38" s="48" t="str">
        <f t="shared" si="50"/>
        <v>運輸、倉儲及通信業</v>
      </c>
      <c r="BO38" s="17">
        <v>0</v>
      </c>
      <c r="BP38" s="18">
        <f t="shared" si="20"/>
        <v>0</v>
      </c>
      <c r="BQ38" s="17">
        <v>0</v>
      </c>
      <c r="BR38" s="17">
        <v>0</v>
      </c>
      <c r="BS38" s="18">
        <f t="shared" si="21"/>
        <v>0</v>
      </c>
      <c r="BT38" s="17">
        <v>0</v>
      </c>
      <c r="BU38" s="17">
        <v>0</v>
      </c>
      <c r="BV38" s="18">
        <f t="shared" si="22"/>
        <v>0</v>
      </c>
      <c r="BW38" s="17">
        <v>0</v>
      </c>
      <c r="BX38" s="17">
        <v>6</v>
      </c>
      <c r="BY38" s="18">
        <f t="shared" si="23"/>
        <v>0.8771929824561403</v>
      </c>
      <c r="BZ38" s="17">
        <v>11</v>
      </c>
      <c r="CA38" s="17">
        <v>0</v>
      </c>
      <c r="CB38" s="18">
        <f t="shared" si="24"/>
        <v>0</v>
      </c>
      <c r="CC38" s="17">
        <v>0</v>
      </c>
      <c r="CD38" s="17">
        <v>0</v>
      </c>
      <c r="CE38" s="18">
        <f t="shared" si="25"/>
        <v>0</v>
      </c>
      <c r="CF38" s="17">
        <v>0</v>
      </c>
      <c r="CG38" s="17">
        <v>0</v>
      </c>
      <c r="CH38" s="18">
        <f t="shared" si="26"/>
        <v>0</v>
      </c>
      <c r="CI38" s="17">
        <v>0</v>
      </c>
      <c r="CJ38" s="48" t="str">
        <f t="shared" si="51"/>
        <v>運輸、倉儲及通信業</v>
      </c>
      <c r="CK38" s="17">
        <v>1</v>
      </c>
      <c r="CL38" s="18">
        <f t="shared" si="27"/>
        <v>0.14619883040935672</v>
      </c>
      <c r="CM38" s="17">
        <v>1</v>
      </c>
      <c r="CN38" s="17">
        <v>17</v>
      </c>
      <c r="CO38" s="18">
        <f t="shared" si="28"/>
        <v>2.4853801169590644</v>
      </c>
      <c r="CP38" s="17">
        <v>65</v>
      </c>
      <c r="CQ38" s="17">
        <v>23</v>
      </c>
      <c r="CR38" s="18">
        <f t="shared" si="29"/>
        <v>3.3625730994152043</v>
      </c>
      <c r="CS38" s="17">
        <v>34</v>
      </c>
      <c r="CT38" s="17">
        <v>1</v>
      </c>
      <c r="CU38" s="18">
        <f t="shared" si="30"/>
        <v>0.14619883040935672</v>
      </c>
      <c r="CV38" s="17">
        <v>1</v>
      </c>
      <c r="CW38" s="17">
        <v>16</v>
      </c>
      <c r="CX38" s="18">
        <f t="shared" si="31"/>
        <v>2.3391812865497075</v>
      </c>
      <c r="CY38" s="17">
        <v>16</v>
      </c>
      <c r="CZ38" s="17">
        <v>5</v>
      </c>
      <c r="DA38" s="18">
        <f t="shared" si="32"/>
        <v>0.7309941520467835</v>
      </c>
      <c r="DB38" s="17">
        <v>5</v>
      </c>
      <c r="DC38" s="17">
        <v>4</v>
      </c>
      <c r="DD38" s="18">
        <f t="shared" si="33"/>
        <v>0.5847953216374269</v>
      </c>
      <c r="DE38" s="17">
        <v>4</v>
      </c>
      <c r="DF38" s="48" t="str">
        <f t="shared" si="52"/>
        <v>運輸、倉儲及通信業</v>
      </c>
      <c r="DG38" s="17">
        <v>15</v>
      </c>
      <c r="DH38" s="18">
        <f t="shared" si="34"/>
        <v>2.1929824561403506</v>
      </c>
      <c r="DI38" s="17">
        <v>15</v>
      </c>
      <c r="DJ38" s="17">
        <v>38</v>
      </c>
      <c r="DK38" s="18">
        <f t="shared" si="35"/>
        <v>5.555555555555555</v>
      </c>
      <c r="DL38" s="17">
        <v>58</v>
      </c>
      <c r="DM38" s="17">
        <v>60</v>
      </c>
      <c r="DN38" s="18">
        <f t="shared" si="36"/>
        <v>8.771929824561402</v>
      </c>
      <c r="DO38" s="17">
        <v>79</v>
      </c>
      <c r="DP38" s="17">
        <v>0</v>
      </c>
      <c r="DQ38" s="18">
        <f t="shared" si="37"/>
        <v>0</v>
      </c>
      <c r="DR38" s="17">
        <v>0</v>
      </c>
      <c r="DS38" s="17">
        <v>1</v>
      </c>
      <c r="DT38" s="18">
        <f t="shared" si="38"/>
        <v>0.14619883040935672</v>
      </c>
      <c r="DU38" s="17">
        <v>1</v>
      </c>
      <c r="DV38" s="17">
        <v>0</v>
      </c>
      <c r="DW38" s="18">
        <f t="shared" si="39"/>
        <v>0</v>
      </c>
      <c r="DX38" s="17">
        <v>0</v>
      </c>
      <c r="DY38" s="17">
        <v>0</v>
      </c>
      <c r="DZ38" s="18">
        <f t="shared" si="40"/>
        <v>0</v>
      </c>
      <c r="EA38" s="17">
        <v>0</v>
      </c>
      <c r="EB38" s="48" t="str">
        <f t="shared" si="53"/>
        <v>運輸、倉儲及通信業</v>
      </c>
      <c r="EC38" s="17">
        <v>0</v>
      </c>
      <c r="ED38" s="18">
        <f t="shared" si="41"/>
        <v>0</v>
      </c>
      <c r="EE38" s="17">
        <v>0</v>
      </c>
      <c r="EF38" s="17">
        <v>0</v>
      </c>
      <c r="EG38" s="18">
        <f t="shared" si="42"/>
        <v>0</v>
      </c>
      <c r="EH38" s="17">
        <v>0</v>
      </c>
      <c r="EI38" s="17">
        <v>0</v>
      </c>
      <c r="EJ38" s="18">
        <f t="shared" si="43"/>
        <v>0</v>
      </c>
      <c r="EK38" s="17">
        <v>0</v>
      </c>
      <c r="EL38" s="17">
        <v>103</v>
      </c>
      <c r="EM38" s="18">
        <f t="shared" si="44"/>
        <v>15.058479532163743</v>
      </c>
      <c r="EN38" s="17">
        <v>103</v>
      </c>
      <c r="EO38" s="17">
        <v>0</v>
      </c>
      <c r="EP38" s="18">
        <f t="shared" si="45"/>
        <v>0</v>
      </c>
      <c r="EQ38" s="17">
        <v>0</v>
      </c>
      <c r="ER38" s="17">
        <v>85</v>
      </c>
      <c r="ES38" s="18">
        <f t="shared" si="46"/>
        <v>12.426900584795321</v>
      </c>
      <c r="ET38" s="17">
        <v>85</v>
      </c>
      <c r="EU38" s="17">
        <v>2</v>
      </c>
      <c r="EV38" s="18">
        <f t="shared" si="47"/>
        <v>0.29239766081871343</v>
      </c>
      <c r="EW38" s="17">
        <v>2</v>
      </c>
    </row>
    <row r="39" spans="1:153" ht="11.25" customHeight="1">
      <c r="A39" s="48" t="s">
        <v>205</v>
      </c>
      <c r="B39" s="17">
        <v>19</v>
      </c>
      <c r="C39" s="17">
        <f aca="true" t="shared" si="55" ref="C39:C47">SUM(F39,CV39,CY39,DB39,DE39,DI39,DL39,DO39,DR39,DU39,DX39,EA39,EE39,EH39,EK39,EN39,EQ39,ET39,EW39)</f>
        <v>130</v>
      </c>
      <c r="D39" s="17">
        <v>1</v>
      </c>
      <c r="E39" s="18">
        <f t="shared" si="0"/>
        <v>5.263157894736842</v>
      </c>
      <c r="F39" s="17">
        <v>22</v>
      </c>
      <c r="G39" s="17">
        <v>1</v>
      </c>
      <c r="H39" s="18">
        <f t="shared" si="1"/>
        <v>5.263157894736842</v>
      </c>
      <c r="I39" s="17">
        <v>5</v>
      </c>
      <c r="J39" s="17">
        <v>5</v>
      </c>
      <c r="K39" s="18">
        <f t="shared" si="2"/>
        <v>26.31578947368421</v>
      </c>
      <c r="L39" s="17">
        <v>5</v>
      </c>
      <c r="M39" s="17">
        <v>0</v>
      </c>
      <c r="N39" s="18">
        <f t="shared" si="3"/>
        <v>0</v>
      </c>
      <c r="O39" s="17">
        <v>0</v>
      </c>
      <c r="P39" s="17">
        <v>0</v>
      </c>
      <c r="Q39" s="18">
        <f t="shared" si="4"/>
        <v>0</v>
      </c>
      <c r="R39" s="17">
        <v>0</v>
      </c>
      <c r="S39" s="17">
        <v>0</v>
      </c>
      <c r="T39" s="18">
        <f t="shared" si="5"/>
        <v>0</v>
      </c>
      <c r="U39" s="17">
        <v>0</v>
      </c>
      <c r="V39" s="48" t="str">
        <f t="shared" si="48"/>
        <v>金融及保險業</v>
      </c>
      <c r="W39" s="17">
        <v>0</v>
      </c>
      <c r="X39" s="18">
        <f t="shared" si="6"/>
        <v>0</v>
      </c>
      <c r="Y39" s="17">
        <v>0</v>
      </c>
      <c r="Z39" s="17">
        <v>0</v>
      </c>
      <c r="AA39" s="18">
        <f t="shared" si="7"/>
        <v>0</v>
      </c>
      <c r="AB39" s="17">
        <v>0</v>
      </c>
      <c r="AC39" s="17">
        <v>0</v>
      </c>
      <c r="AD39" s="18">
        <f t="shared" si="8"/>
        <v>0</v>
      </c>
      <c r="AE39" s="17">
        <v>0</v>
      </c>
      <c r="AF39" s="17">
        <v>0</v>
      </c>
      <c r="AG39" s="18">
        <f t="shared" si="9"/>
        <v>0</v>
      </c>
      <c r="AH39" s="17">
        <v>0</v>
      </c>
      <c r="AI39" s="17">
        <v>0</v>
      </c>
      <c r="AJ39" s="18">
        <f t="shared" si="10"/>
        <v>0</v>
      </c>
      <c r="AK39" s="17">
        <v>0</v>
      </c>
      <c r="AL39" s="17">
        <v>0</v>
      </c>
      <c r="AM39" s="18">
        <f t="shared" si="11"/>
        <v>0</v>
      </c>
      <c r="AN39" s="17">
        <v>0</v>
      </c>
      <c r="AO39" s="17">
        <v>0</v>
      </c>
      <c r="AP39" s="18">
        <f t="shared" si="12"/>
        <v>0</v>
      </c>
      <c r="AQ39" s="17">
        <v>0</v>
      </c>
      <c r="AR39" s="48" t="str">
        <f t="shared" si="49"/>
        <v>金融及保險業</v>
      </c>
      <c r="AS39" s="17">
        <v>0</v>
      </c>
      <c r="AT39" s="18">
        <f t="shared" si="13"/>
        <v>0</v>
      </c>
      <c r="AU39" s="17">
        <v>0</v>
      </c>
      <c r="AV39" s="17">
        <v>2</v>
      </c>
      <c r="AW39" s="18">
        <f t="shared" si="14"/>
        <v>10.526315789473683</v>
      </c>
      <c r="AX39" s="17">
        <v>6</v>
      </c>
      <c r="AY39" s="17">
        <v>0</v>
      </c>
      <c r="AZ39" s="18">
        <f t="shared" si="15"/>
        <v>0</v>
      </c>
      <c r="BA39" s="17">
        <v>0</v>
      </c>
      <c r="BB39" s="17">
        <v>0</v>
      </c>
      <c r="BC39" s="18">
        <f t="shared" si="16"/>
        <v>0</v>
      </c>
      <c r="BD39" s="17">
        <v>0</v>
      </c>
      <c r="BE39" s="17">
        <v>0</v>
      </c>
      <c r="BF39" s="18">
        <f t="shared" si="17"/>
        <v>0</v>
      </c>
      <c r="BG39" s="17">
        <v>0</v>
      </c>
      <c r="BH39" s="17">
        <v>0</v>
      </c>
      <c r="BI39" s="18">
        <f t="shared" si="18"/>
        <v>0</v>
      </c>
      <c r="BJ39" s="17">
        <v>0</v>
      </c>
      <c r="BK39" s="17">
        <v>0</v>
      </c>
      <c r="BL39" s="18">
        <f t="shared" si="19"/>
        <v>0</v>
      </c>
      <c r="BM39" s="17">
        <v>0</v>
      </c>
      <c r="BN39" s="48" t="str">
        <f t="shared" si="50"/>
        <v>金融及保險業</v>
      </c>
      <c r="BO39" s="17">
        <v>0</v>
      </c>
      <c r="BP39" s="18">
        <f t="shared" si="20"/>
        <v>0</v>
      </c>
      <c r="BQ39" s="17">
        <v>0</v>
      </c>
      <c r="BR39" s="17">
        <v>0</v>
      </c>
      <c r="BS39" s="18">
        <f t="shared" si="21"/>
        <v>0</v>
      </c>
      <c r="BT39" s="17">
        <v>0</v>
      </c>
      <c r="BU39" s="17">
        <v>0</v>
      </c>
      <c r="BV39" s="18">
        <f t="shared" si="22"/>
        <v>0</v>
      </c>
      <c r="BW39" s="17">
        <v>0</v>
      </c>
      <c r="BX39" s="17">
        <v>0</v>
      </c>
      <c r="BY39" s="18">
        <f t="shared" si="23"/>
        <v>0</v>
      </c>
      <c r="BZ39" s="17">
        <v>0</v>
      </c>
      <c r="CA39" s="17">
        <v>0</v>
      </c>
      <c r="CB39" s="18">
        <f t="shared" si="24"/>
        <v>0</v>
      </c>
      <c r="CC39" s="17">
        <v>0</v>
      </c>
      <c r="CD39" s="17">
        <v>0</v>
      </c>
      <c r="CE39" s="18">
        <f t="shared" si="25"/>
        <v>0</v>
      </c>
      <c r="CF39" s="17">
        <v>0</v>
      </c>
      <c r="CG39" s="17">
        <v>0</v>
      </c>
      <c r="CH39" s="18">
        <f t="shared" si="26"/>
        <v>0</v>
      </c>
      <c r="CI39" s="17">
        <v>0</v>
      </c>
      <c r="CJ39" s="48" t="str">
        <f t="shared" si="51"/>
        <v>金融及保險業</v>
      </c>
      <c r="CK39" s="17">
        <v>0</v>
      </c>
      <c r="CL39" s="18">
        <f t="shared" si="27"/>
        <v>0</v>
      </c>
      <c r="CM39" s="17">
        <v>0</v>
      </c>
      <c r="CN39" s="17">
        <v>2</v>
      </c>
      <c r="CO39" s="18">
        <f t="shared" si="28"/>
        <v>10.526315789473683</v>
      </c>
      <c r="CP39" s="17">
        <v>5</v>
      </c>
      <c r="CQ39" s="17">
        <v>1</v>
      </c>
      <c r="CR39" s="18">
        <f t="shared" si="29"/>
        <v>5.263157894736842</v>
      </c>
      <c r="CS39" s="17">
        <v>1</v>
      </c>
      <c r="CT39" s="17">
        <v>0</v>
      </c>
      <c r="CU39" s="18">
        <f t="shared" si="30"/>
        <v>0</v>
      </c>
      <c r="CV39" s="17">
        <v>0</v>
      </c>
      <c r="CW39" s="17">
        <v>0</v>
      </c>
      <c r="CX39" s="18">
        <f t="shared" si="31"/>
        <v>0</v>
      </c>
      <c r="CY39" s="17">
        <v>0</v>
      </c>
      <c r="CZ39" s="17">
        <v>0</v>
      </c>
      <c r="DA39" s="18">
        <f t="shared" si="32"/>
        <v>0</v>
      </c>
      <c r="DB39" s="17">
        <v>0</v>
      </c>
      <c r="DC39" s="17">
        <v>0</v>
      </c>
      <c r="DD39" s="18">
        <f t="shared" si="33"/>
        <v>0</v>
      </c>
      <c r="DE39" s="17">
        <v>0</v>
      </c>
      <c r="DF39" s="48" t="str">
        <f t="shared" si="52"/>
        <v>金融及保險業</v>
      </c>
      <c r="DG39" s="17">
        <v>0</v>
      </c>
      <c r="DH39" s="18">
        <f t="shared" si="34"/>
        <v>0</v>
      </c>
      <c r="DI39" s="17">
        <v>0</v>
      </c>
      <c r="DJ39" s="17">
        <v>12</v>
      </c>
      <c r="DK39" s="18">
        <f t="shared" si="35"/>
        <v>63.1578947368421</v>
      </c>
      <c r="DL39" s="17">
        <v>73</v>
      </c>
      <c r="DM39" s="17">
        <v>10</v>
      </c>
      <c r="DN39" s="18">
        <f t="shared" si="36"/>
        <v>52.63157894736842</v>
      </c>
      <c r="DO39" s="17">
        <v>23</v>
      </c>
      <c r="DP39" s="17">
        <v>0</v>
      </c>
      <c r="DQ39" s="18">
        <f t="shared" si="37"/>
        <v>0</v>
      </c>
      <c r="DR39" s="17">
        <v>0</v>
      </c>
      <c r="DS39" s="17">
        <v>0</v>
      </c>
      <c r="DT39" s="18">
        <f t="shared" si="38"/>
        <v>0</v>
      </c>
      <c r="DU39" s="17">
        <v>0</v>
      </c>
      <c r="DV39" s="17">
        <v>0</v>
      </c>
      <c r="DW39" s="18">
        <f t="shared" si="39"/>
        <v>0</v>
      </c>
      <c r="DX39" s="17">
        <v>0</v>
      </c>
      <c r="DY39" s="17">
        <v>0</v>
      </c>
      <c r="DZ39" s="18">
        <f t="shared" si="40"/>
        <v>0</v>
      </c>
      <c r="EA39" s="17">
        <v>0</v>
      </c>
      <c r="EB39" s="48" t="str">
        <f t="shared" si="53"/>
        <v>金融及保險業</v>
      </c>
      <c r="EC39" s="17">
        <v>0</v>
      </c>
      <c r="ED39" s="18">
        <f t="shared" si="41"/>
        <v>0</v>
      </c>
      <c r="EE39" s="17">
        <v>0</v>
      </c>
      <c r="EF39" s="17">
        <v>0</v>
      </c>
      <c r="EG39" s="18">
        <f t="shared" si="42"/>
        <v>0</v>
      </c>
      <c r="EH39" s="17">
        <v>0</v>
      </c>
      <c r="EI39" s="17">
        <v>0</v>
      </c>
      <c r="EJ39" s="18">
        <f t="shared" si="43"/>
        <v>0</v>
      </c>
      <c r="EK39" s="17">
        <v>0</v>
      </c>
      <c r="EL39" s="17">
        <v>6</v>
      </c>
      <c r="EM39" s="18">
        <f t="shared" si="44"/>
        <v>31.57894736842105</v>
      </c>
      <c r="EN39" s="17">
        <v>6</v>
      </c>
      <c r="EO39" s="17">
        <v>0</v>
      </c>
      <c r="EP39" s="18">
        <f t="shared" si="45"/>
        <v>0</v>
      </c>
      <c r="EQ39" s="17">
        <v>0</v>
      </c>
      <c r="ER39" s="17">
        <v>6</v>
      </c>
      <c r="ES39" s="18">
        <f t="shared" si="46"/>
        <v>31.57894736842105</v>
      </c>
      <c r="ET39" s="17">
        <v>6</v>
      </c>
      <c r="EU39" s="17">
        <v>0</v>
      </c>
      <c r="EV39" s="18">
        <f t="shared" si="47"/>
        <v>0</v>
      </c>
      <c r="EW39" s="17">
        <v>0</v>
      </c>
    </row>
    <row r="40" spans="1:153" ht="11.25" customHeight="1">
      <c r="A40" s="51" t="s">
        <v>206</v>
      </c>
      <c r="B40" s="17">
        <v>479</v>
      </c>
      <c r="C40" s="17">
        <f t="shared" si="55"/>
        <v>465</v>
      </c>
      <c r="D40" s="17">
        <v>360</v>
      </c>
      <c r="E40" s="18">
        <f t="shared" si="0"/>
        <v>75.15657620041753</v>
      </c>
      <c r="F40" s="17">
        <v>377</v>
      </c>
      <c r="G40" s="17">
        <v>1</v>
      </c>
      <c r="H40" s="18">
        <f t="shared" si="1"/>
        <v>0.20876826722338201</v>
      </c>
      <c r="I40" s="17">
        <v>1</v>
      </c>
      <c r="J40" s="17">
        <v>0</v>
      </c>
      <c r="K40" s="18">
        <f t="shared" si="2"/>
        <v>0</v>
      </c>
      <c r="L40" s="17">
        <v>0</v>
      </c>
      <c r="M40" s="17">
        <v>0</v>
      </c>
      <c r="N40" s="18">
        <f t="shared" si="3"/>
        <v>0</v>
      </c>
      <c r="O40" s="17">
        <v>0</v>
      </c>
      <c r="P40" s="17">
        <v>0</v>
      </c>
      <c r="Q40" s="18">
        <f t="shared" si="4"/>
        <v>0</v>
      </c>
      <c r="R40" s="17">
        <v>0</v>
      </c>
      <c r="S40" s="17">
        <v>192</v>
      </c>
      <c r="T40" s="18">
        <f t="shared" si="5"/>
        <v>40.08350730688935</v>
      </c>
      <c r="U40" s="17">
        <v>230</v>
      </c>
      <c r="V40" s="48" t="str">
        <f t="shared" si="48"/>
        <v>不動產及租賃業</v>
      </c>
      <c r="W40" s="17">
        <v>0</v>
      </c>
      <c r="X40" s="18">
        <f t="shared" si="6"/>
        <v>0</v>
      </c>
      <c r="Y40" s="17">
        <v>0</v>
      </c>
      <c r="Z40" s="17">
        <v>61</v>
      </c>
      <c r="AA40" s="18">
        <f t="shared" si="7"/>
        <v>12.734864300626306</v>
      </c>
      <c r="AB40" s="17">
        <v>61</v>
      </c>
      <c r="AC40" s="17">
        <v>0</v>
      </c>
      <c r="AD40" s="18">
        <f t="shared" si="8"/>
        <v>0</v>
      </c>
      <c r="AE40" s="17">
        <v>0</v>
      </c>
      <c r="AF40" s="17">
        <v>0</v>
      </c>
      <c r="AG40" s="18">
        <f t="shared" si="9"/>
        <v>0</v>
      </c>
      <c r="AH40" s="17">
        <v>0</v>
      </c>
      <c r="AI40" s="17">
        <v>70</v>
      </c>
      <c r="AJ40" s="18">
        <f t="shared" si="10"/>
        <v>14.613778705636744</v>
      </c>
      <c r="AK40" s="17">
        <v>70</v>
      </c>
      <c r="AL40" s="17">
        <v>0</v>
      </c>
      <c r="AM40" s="18">
        <f t="shared" si="11"/>
        <v>0</v>
      </c>
      <c r="AN40" s="17">
        <v>0</v>
      </c>
      <c r="AO40" s="17">
        <v>0</v>
      </c>
      <c r="AP40" s="18">
        <f t="shared" si="12"/>
        <v>0</v>
      </c>
      <c r="AQ40" s="17">
        <v>0</v>
      </c>
      <c r="AR40" s="48" t="str">
        <f t="shared" si="49"/>
        <v>不動產及租賃業</v>
      </c>
      <c r="AS40" s="17">
        <v>0</v>
      </c>
      <c r="AT40" s="18">
        <f t="shared" si="13"/>
        <v>0</v>
      </c>
      <c r="AU40" s="17">
        <v>0</v>
      </c>
      <c r="AV40" s="17">
        <v>9</v>
      </c>
      <c r="AW40" s="18">
        <f t="shared" si="14"/>
        <v>1.8789144050104383</v>
      </c>
      <c r="AX40" s="17">
        <v>9</v>
      </c>
      <c r="AY40" s="17">
        <v>0</v>
      </c>
      <c r="AZ40" s="18">
        <f t="shared" si="15"/>
        <v>0</v>
      </c>
      <c r="BA40" s="17">
        <v>0</v>
      </c>
      <c r="BB40" s="17">
        <v>0</v>
      </c>
      <c r="BC40" s="18">
        <f t="shared" si="16"/>
        <v>0</v>
      </c>
      <c r="BD40" s="17">
        <v>0</v>
      </c>
      <c r="BE40" s="17">
        <v>0</v>
      </c>
      <c r="BF40" s="18">
        <f t="shared" si="17"/>
        <v>0</v>
      </c>
      <c r="BG40" s="17">
        <v>0</v>
      </c>
      <c r="BH40" s="17">
        <v>0</v>
      </c>
      <c r="BI40" s="18">
        <f t="shared" si="18"/>
        <v>0</v>
      </c>
      <c r="BJ40" s="17">
        <v>0</v>
      </c>
      <c r="BK40" s="17">
        <v>0</v>
      </c>
      <c r="BL40" s="18">
        <f t="shared" si="19"/>
        <v>0</v>
      </c>
      <c r="BM40" s="17">
        <v>0</v>
      </c>
      <c r="BN40" s="48" t="str">
        <f t="shared" si="50"/>
        <v>不動產及租賃業</v>
      </c>
      <c r="BO40" s="17">
        <v>0</v>
      </c>
      <c r="BP40" s="18">
        <f t="shared" si="20"/>
        <v>0</v>
      </c>
      <c r="BQ40" s="17">
        <v>0</v>
      </c>
      <c r="BR40" s="17">
        <v>0</v>
      </c>
      <c r="BS40" s="18">
        <f t="shared" si="21"/>
        <v>0</v>
      </c>
      <c r="BT40" s="17">
        <v>0</v>
      </c>
      <c r="BU40" s="17">
        <v>1</v>
      </c>
      <c r="BV40" s="18">
        <f t="shared" si="22"/>
        <v>0.20876826722338201</v>
      </c>
      <c r="BW40" s="17">
        <v>1</v>
      </c>
      <c r="BX40" s="17">
        <v>0</v>
      </c>
      <c r="BY40" s="18">
        <f t="shared" si="23"/>
        <v>0</v>
      </c>
      <c r="BZ40" s="17">
        <v>0</v>
      </c>
      <c r="CA40" s="17">
        <v>0</v>
      </c>
      <c r="CB40" s="18">
        <f t="shared" si="24"/>
        <v>0</v>
      </c>
      <c r="CC40" s="17">
        <v>0</v>
      </c>
      <c r="CD40" s="17">
        <v>0</v>
      </c>
      <c r="CE40" s="18">
        <f t="shared" si="25"/>
        <v>0</v>
      </c>
      <c r="CF40" s="17">
        <v>0</v>
      </c>
      <c r="CG40" s="17">
        <v>0</v>
      </c>
      <c r="CH40" s="18">
        <f t="shared" si="26"/>
        <v>0</v>
      </c>
      <c r="CI40" s="17">
        <v>0</v>
      </c>
      <c r="CJ40" s="48" t="str">
        <f t="shared" si="51"/>
        <v>不動產及租賃業</v>
      </c>
      <c r="CK40" s="17">
        <v>0</v>
      </c>
      <c r="CL40" s="18">
        <f t="shared" si="27"/>
        <v>0</v>
      </c>
      <c r="CM40" s="17">
        <v>0</v>
      </c>
      <c r="CN40" s="17">
        <v>4</v>
      </c>
      <c r="CO40" s="18">
        <f t="shared" si="28"/>
        <v>0.8350730688935281</v>
      </c>
      <c r="CP40" s="17">
        <v>4</v>
      </c>
      <c r="CQ40" s="17">
        <v>1</v>
      </c>
      <c r="CR40" s="18">
        <f t="shared" si="29"/>
        <v>0.20876826722338201</v>
      </c>
      <c r="CS40" s="17">
        <v>1</v>
      </c>
      <c r="CT40" s="17">
        <v>0</v>
      </c>
      <c r="CU40" s="18">
        <f t="shared" si="30"/>
        <v>0</v>
      </c>
      <c r="CV40" s="17">
        <v>0</v>
      </c>
      <c r="CW40" s="17">
        <v>0</v>
      </c>
      <c r="CX40" s="18">
        <f t="shared" si="31"/>
        <v>0</v>
      </c>
      <c r="CY40" s="17">
        <v>0</v>
      </c>
      <c r="CZ40" s="17">
        <v>9</v>
      </c>
      <c r="DA40" s="18">
        <f t="shared" si="32"/>
        <v>1.8789144050104383</v>
      </c>
      <c r="DB40" s="17">
        <v>9</v>
      </c>
      <c r="DC40" s="17">
        <v>6</v>
      </c>
      <c r="DD40" s="18">
        <f t="shared" si="33"/>
        <v>1.2526096033402923</v>
      </c>
      <c r="DE40" s="17">
        <v>6</v>
      </c>
      <c r="DF40" s="48" t="str">
        <f t="shared" si="52"/>
        <v>不動產及租賃業</v>
      </c>
      <c r="DG40" s="17">
        <v>1</v>
      </c>
      <c r="DH40" s="18">
        <f t="shared" si="34"/>
        <v>0.20876826722338201</v>
      </c>
      <c r="DI40" s="17">
        <v>1</v>
      </c>
      <c r="DJ40" s="17">
        <v>7</v>
      </c>
      <c r="DK40" s="18">
        <f t="shared" si="35"/>
        <v>1.4613778705636742</v>
      </c>
      <c r="DL40" s="17">
        <v>9</v>
      </c>
      <c r="DM40" s="17">
        <v>9</v>
      </c>
      <c r="DN40" s="18">
        <f t="shared" si="36"/>
        <v>1.8789144050104383</v>
      </c>
      <c r="DO40" s="17">
        <v>25</v>
      </c>
      <c r="DP40" s="17">
        <v>0</v>
      </c>
      <c r="DQ40" s="18">
        <f t="shared" si="37"/>
        <v>0</v>
      </c>
      <c r="DR40" s="17">
        <v>0</v>
      </c>
      <c r="DS40" s="17">
        <v>0</v>
      </c>
      <c r="DT40" s="18">
        <f t="shared" si="38"/>
        <v>0</v>
      </c>
      <c r="DU40" s="17">
        <v>0</v>
      </c>
      <c r="DV40" s="17">
        <v>0</v>
      </c>
      <c r="DW40" s="18">
        <f t="shared" si="39"/>
        <v>0</v>
      </c>
      <c r="DX40" s="17">
        <v>0</v>
      </c>
      <c r="DY40" s="17">
        <v>0</v>
      </c>
      <c r="DZ40" s="18">
        <f t="shared" si="40"/>
        <v>0</v>
      </c>
      <c r="EA40" s="17">
        <v>0</v>
      </c>
      <c r="EB40" s="48" t="str">
        <f t="shared" si="53"/>
        <v>不動產及租賃業</v>
      </c>
      <c r="EC40" s="17">
        <v>0</v>
      </c>
      <c r="ED40" s="18">
        <f t="shared" si="41"/>
        <v>0</v>
      </c>
      <c r="EE40" s="17">
        <v>0</v>
      </c>
      <c r="EF40" s="17">
        <v>0</v>
      </c>
      <c r="EG40" s="18">
        <f t="shared" si="42"/>
        <v>0</v>
      </c>
      <c r="EH40" s="17">
        <v>0</v>
      </c>
      <c r="EI40" s="17">
        <v>0</v>
      </c>
      <c r="EJ40" s="18">
        <f t="shared" si="43"/>
        <v>0</v>
      </c>
      <c r="EK40" s="17">
        <v>0</v>
      </c>
      <c r="EL40" s="17">
        <v>16</v>
      </c>
      <c r="EM40" s="18">
        <f t="shared" si="44"/>
        <v>3.3402922755741122</v>
      </c>
      <c r="EN40" s="17">
        <v>22</v>
      </c>
      <c r="EO40" s="17">
        <v>0</v>
      </c>
      <c r="EP40" s="18">
        <f t="shared" si="45"/>
        <v>0</v>
      </c>
      <c r="EQ40" s="17">
        <v>0</v>
      </c>
      <c r="ER40" s="17">
        <v>16</v>
      </c>
      <c r="ES40" s="18">
        <f t="shared" si="46"/>
        <v>3.3402922755741122</v>
      </c>
      <c r="ET40" s="17">
        <v>16</v>
      </c>
      <c r="EU40" s="17">
        <v>0</v>
      </c>
      <c r="EV40" s="18">
        <f t="shared" si="47"/>
        <v>0</v>
      </c>
      <c r="EW40" s="17">
        <v>0</v>
      </c>
    </row>
    <row r="41" spans="1:153" ht="11.25" customHeight="1">
      <c r="A41" s="51" t="s">
        <v>207</v>
      </c>
      <c r="B41" s="17">
        <v>28</v>
      </c>
      <c r="C41" s="17">
        <f t="shared" si="55"/>
        <v>93</v>
      </c>
      <c r="D41" s="17">
        <v>12</v>
      </c>
      <c r="E41" s="18">
        <f t="shared" si="0"/>
        <v>42.857142857142854</v>
      </c>
      <c r="F41" s="17">
        <v>32</v>
      </c>
      <c r="G41" s="17">
        <v>3</v>
      </c>
      <c r="H41" s="18">
        <f t="shared" si="1"/>
        <v>10.714285714285714</v>
      </c>
      <c r="I41" s="17">
        <v>3</v>
      </c>
      <c r="J41" s="17">
        <v>2</v>
      </c>
      <c r="K41" s="18">
        <f t="shared" si="2"/>
        <v>7.142857142857142</v>
      </c>
      <c r="L41" s="17">
        <v>2</v>
      </c>
      <c r="M41" s="17">
        <v>0</v>
      </c>
      <c r="N41" s="18">
        <f t="shared" si="3"/>
        <v>0</v>
      </c>
      <c r="O41" s="17">
        <v>0</v>
      </c>
      <c r="P41" s="17">
        <v>0</v>
      </c>
      <c r="Q41" s="18">
        <f t="shared" si="4"/>
        <v>0</v>
      </c>
      <c r="R41" s="17">
        <v>0</v>
      </c>
      <c r="S41" s="17">
        <v>0</v>
      </c>
      <c r="T41" s="18">
        <f t="shared" si="5"/>
        <v>0</v>
      </c>
      <c r="U41" s="17">
        <v>0</v>
      </c>
      <c r="V41" s="48" t="str">
        <f t="shared" si="48"/>
        <v>專業、科學及技術服務業</v>
      </c>
      <c r="W41" s="17">
        <v>1</v>
      </c>
      <c r="X41" s="18">
        <f t="shared" si="6"/>
        <v>3.571428571428571</v>
      </c>
      <c r="Y41" s="17">
        <v>1</v>
      </c>
      <c r="Z41" s="17">
        <v>0</v>
      </c>
      <c r="AA41" s="18">
        <f t="shared" si="7"/>
        <v>0</v>
      </c>
      <c r="AB41" s="17">
        <v>0</v>
      </c>
      <c r="AC41" s="17">
        <v>5</v>
      </c>
      <c r="AD41" s="18">
        <f t="shared" si="8"/>
        <v>17.857142857142858</v>
      </c>
      <c r="AE41" s="17">
        <v>5</v>
      </c>
      <c r="AF41" s="17">
        <v>0</v>
      </c>
      <c r="AG41" s="18">
        <f t="shared" si="9"/>
        <v>0</v>
      </c>
      <c r="AH41" s="17">
        <v>0</v>
      </c>
      <c r="AI41" s="17">
        <v>0</v>
      </c>
      <c r="AJ41" s="18">
        <f t="shared" si="10"/>
        <v>0</v>
      </c>
      <c r="AK41" s="17">
        <v>0</v>
      </c>
      <c r="AL41" s="17">
        <v>0</v>
      </c>
      <c r="AM41" s="18">
        <f t="shared" si="11"/>
        <v>0</v>
      </c>
      <c r="AN41" s="17">
        <v>0</v>
      </c>
      <c r="AO41" s="17">
        <v>0</v>
      </c>
      <c r="AP41" s="18">
        <f t="shared" si="12"/>
        <v>0</v>
      </c>
      <c r="AQ41" s="17">
        <v>0</v>
      </c>
      <c r="AR41" s="48" t="str">
        <f t="shared" si="49"/>
        <v>專業、科學及技術服務業</v>
      </c>
      <c r="AS41" s="17">
        <v>0</v>
      </c>
      <c r="AT41" s="18">
        <f t="shared" si="13"/>
        <v>0</v>
      </c>
      <c r="AU41" s="17">
        <v>0</v>
      </c>
      <c r="AV41" s="17">
        <v>10</v>
      </c>
      <c r="AW41" s="18">
        <f t="shared" si="14"/>
        <v>35.714285714285715</v>
      </c>
      <c r="AX41" s="17">
        <v>11</v>
      </c>
      <c r="AY41" s="17">
        <v>0</v>
      </c>
      <c r="AZ41" s="18">
        <f t="shared" si="15"/>
        <v>0</v>
      </c>
      <c r="BA41" s="17">
        <v>0</v>
      </c>
      <c r="BB41" s="17">
        <v>0</v>
      </c>
      <c r="BC41" s="18">
        <f t="shared" si="16"/>
        <v>0</v>
      </c>
      <c r="BD41" s="17">
        <v>0</v>
      </c>
      <c r="BE41" s="17">
        <v>0</v>
      </c>
      <c r="BF41" s="18">
        <f t="shared" si="17"/>
        <v>0</v>
      </c>
      <c r="BG41" s="17">
        <v>0</v>
      </c>
      <c r="BH41" s="17">
        <v>0</v>
      </c>
      <c r="BI41" s="18">
        <f t="shared" si="18"/>
        <v>0</v>
      </c>
      <c r="BJ41" s="17">
        <v>0</v>
      </c>
      <c r="BK41" s="17">
        <v>0</v>
      </c>
      <c r="BL41" s="18">
        <f t="shared" si="19"/>
        <v>0</v>
      </c>
      <c r="BM41" s="17">
        <v>0</v>
      </c>
      <c r="BN41" s="48" t="str">
        <f t="shared" si="50"/>
        <v>專業、科學及技術服務業</v>
      </c>
      <c r="BO41" s="17">
        <v>0</v>
      </c>
      <c r="BP41" s="18">
        <f t="shared" si="20"/>
        <v>0</v>
      </c>
      <c r="BQ41" s="17">
        <v>0</v>
      </c>
      <c r="BR41" s="17">
        <v>0</v>
      </c>
      <c r="BS41" s="18">
        <f t="shared" si="21"/>
        <v>0</v>
      </c>
      <c r="BT41" s="17">
        <v>0</v>
      </c>
      <c r="BU41" s="17">
        <v>0</v>
      </c>
      <c r="BV41" s="18">
        <f t="shared" si="22"/>
        <v>0</v>
      </c>
      <c r="BW41" s="17">
        <v>0</v>
      </c>
      <c r="BX41" s="17">
        <v>3</v>
      </c>
      <c r="BY41" s="18">
        <f t="shared" si="23"/>
        <v>10.714285714285714</v>
      </c>
      <c r="BZ41" s="17">
        <v>3</v>
      </c>
      <c r="CA41" s="17">
        <v>0</v>
      </c>
      <c r="CB41" s="18">
        <f t="shared" si="24"/>
        <v>0</v>
      </c>
      <c r="CC41" s="17">
        <v>0</v>
      </c>
      <c r="CD41" s="17">
        <v>0</v>
      </c>
      <c r="CE41" s="18">
        <f t="shared" si="25"/>
        <v>0</v>
      </c>
      <c r="CF41" s="17">
        <v>0</v>
      </c>
      <c r="CG41" s="17">
        <v>0</v>
      </c>
      <c r="CH41" s="18">
        <f t="shared" si="26"/>
        <v>0</v>
      </c>
      <c r="CI41" s="17">
        <v>0</v>
      </c>
      <c r="CJ41" s="48" t="str">
        <f t="shared" si="51"/>
        <v>專業、科學及技術服務業</v>
      </c>
      <c r="CK41" s="17">
        <v>0</v>
      </c>
      <c r="CL41" s="18">
        <f t="shared" si="27"/>
        <v>0</v>
      </c>
      <c r="CM41" s="17">
        <v>0</v>
      </c>
      <c r="CN41" s="17">
        <v>5</v>
      </c>
      <c r="CO41" s="18">
        <f t="shared" si="28"/>
        <v>17.857142857142858</v>
      </c>
      <c r="CP41" s="17">
        <v>5</v>
      </c>
      <c r="CQ41" s="17">
        <v>2</v>
      </c>
      <c r="CR41" s="18">
        <f t="shared" si="29"/>
        <v>7.142857142857142</v>
      </c>
      <c r="CS41" s="17">
        <v>2</v>
      </c>
      <c r="CT41" s="17">
        <v>0</v>
      </c>
      <c r="CU41" s="18">
        <f t="shared" si="30"/>
        <v>0</v>
      </c>
      <c r="CV41" s="17">
        <v>0</v>
      </c>
      <c r="CW41" s="17">
        <v>3</v>
      </c>
      <c r="CX41" s="18">
        <f t="shared" si="31"/>
        <v>10.714285714285714</v>
      </c>
      <c r="CY41" s="17">
        <v>3</v>
      </c>
      <c r="CZ41" s="17">
        <v>0</v>
      </c>
      <c r="DA41" s="18">
        <f t="shared" si="32"/>
        <v>0</v>
      </c>
      <c r="DB41" s="17">
        <v>0</v>
      </c>
      <c r="DC41" s="17">
        <v>0</v>
      </c>
      <c r="DD41" s="18">
        <f t="shared" si="33"/>
        <v>0</v>
      </c>
      <c r="DE41" s="17">
        <v>0</v>
      </c>
      <c r="DF41" s="48" t="str">
        <f t="shared" si="52"/>
        <v>專業、科學及技術服務業</v>
      </c>
      <c r="DG41" s="17">
        <v>1</v>
      </c>
      <c r="DH41" s="18">
        <f t="shared" si="34"/>
        <v>3.571428571428571</v>
      </c>
      <c r="DI41" s="17">
        <v>1</v>
      </c>
      <c r="DJ41" s="17">
        <v>12</v>
      </c>
      <c r="DK41" s="18">
        <f t="shared" si="35"/>
        <v>42.857142857142854</v>
      </c>
      <c r="DL41" s="17">
        <v>12</v>
      </c>
      <c r="DM41" s="17">
        <v>21</v>
      </c>
      <c r="DN41" s="18">
        <f t="shared" si="36"/>
        <v>75</v>
      </c>
      <c r="DO41" s="17">
        <v>29</v>
      </c>
      <c r="DP41" s="17">
        <v>0</v>
      </c>
      <c r="DQ41" s="18">
        <f t="shared" si="37"/>
        <v>0</v>
      </c>
      <c r="DR41" s="17">
        <v>0</v>
      </c>
      <c r="DS41" s="17">
        <v>0</v>
      </c>
      <c r="DT41" s="18">
        <f t="shared" si="38"/>
        <v>0</v>
      </c>
      <c r="DU41" s="17">
        <v>0</v>
      </c>
      <c r="DV41" s="17">
        <v>0</v>
      </c>
      <c r="DW41" s="18">
        <f t="shared" si="39"/>
        <v>0</v>
      </c>
      <c r="DX41" s="17">
        <v>0</v>
      </c>
      <c r="DY41" s="17">
        <v>0</v>
      </c>
      <c r="DZ41" s="18">
        <f t="shared" si="40"/>
        <v>0</v>
      </c>
      <c r="EA41" s="17">
        <v>0</v>
      </c>
      <c r="EB41" s="48" t="str">
        <f t="shared" si="53"/>
        <v>專業、科學及技術服務業</v>
      </c>
      <c r="EC41" s="17">
        <v>0</v>
      </c>
      <c r="ED41" s="18">
        <f t="shared" si="41"/>
        <v>0</v>
      </c>
      <c r="EE41" s="17">
        <v>0</v>
      </c>
      <c r="EF41" s="17">
        <v>0</v>
      </c>
      <c r="EG41" s="18">
        <f t="shared" si="42"/>
        <v>0</v>
      </c>
      <c r="EH41" s="17">
        <v>0</v>
      </c>
      <c r="EI41" s="17">
        <v>0</v>
      </c>
      <c r="EJ41" s="18">
        <f t="shared" si="43"/>
        <v>0</v>
      </c>
      <c r="EK41" s="17">
        <v>0</v>
      </c>
      <c r="EL41" s="17">
        <v>6</v>
      </c>
      <c r="EM41" s="18">
        <f t="shared" si="44"/>
        <v>21.428571428571427</v>
      </c>
      <c r="EN41" s="17">
        <v>6</v>
      </c>
      <c r="EO41" s="17">
        <v>0</v>
      </c>
      <c r="EP41" s="18">
        <f t="shared" si="45"/>
        <v>0</v>
      </c>
      <c r="EQ41" s="17">
        <v>0</v>
      </c>
      <c r="ER41" s="17">
        <v>10</v>
      </c>
      <c r="ES41" s="18">
        <f t="shared" si="46"/>
        <v>35.714285714285715</v>
      </c>
      <c r="ET41" s="17">
        <v>10</v>
      </c>
      <c r="EU41" s="17">
        <v>0</v>
      </c>
      <c r="EV41" s="18">
        <f t="shared" si="47"/>
        <v>0</v>
      </c>
      <c r="EW41" s="17">
        <v>0</v>
      </c>
    </row>
    <row r="42" spans="1:153" ht="11.25" customHeight="1">
      <c r="A42" s="51" t="s">
        <v>369</v>
      </c>
      <c r="B42" s="17">
        <v>132</v>
      </c>
      <c r="C42" s="17">
        <f t="shared" si="55"/>
        <v>179</v>
      </c>
      <c r="D42" s="17">
        <v>69</v>
      </c>
      <c r="E42" s="18">
        <f t="shared" si="0"/>
        <v>52.27272727272727</v>
      </c>
      <c r="F42" s="17">
        <v>113</v>
      </c>
      <c r="G42" s="17">
        <v>4</v>
      </c>
      <c r="H42" s="18">
        <f t="shared" si="1"/>
        <v>3.0303030303030303</v>
      </c>
      <c r="I42" s="17">
        <v>4</v>
      </c>
      <c r="J42" s="17">
        <v>3</v>
      </c>
      <c r="K42" s="18">
        <f t="shared" si="2"/>
        <v>2.272727272727273</v>
      </c>
      <c r="L42" s="17">
        <v>3</v>
      </c>
      <c r="M42" s="17">
        <v>0</v>
      </c>
      <c r="N42" s="18">
        <f t="shared" si="3"/>
        <v>0</v>
      </c>
      <c r="O42" s="17">
        <v>0</v>
      </c>
      <c r="P42" s="17">
        <v>1</v>
      </c>
      <c r="Q42" s="18">
        <f t="shared" si="4"/>
        <v>0.7575757575757576</v>
      </c>
      <c r="R42" s="17">
        <v>1</v>
      </c>
      <c r="S42" s="17">
        <v>9</v>
      </c>
      <c r="T42" s="18">
        <f t="shared" si="5"/>
        <v>6.8181818181818175</v>
      </c>
      <c r="U42" s="17">
        <v>9</v>
      </c>
      <c r="V42" s="48" t="str">
        <f t="shared" si="48"/>
        <v>教 育 服 務 業</v>
      </c>
      <c r="W42" s="17">
        <v>4</v>
      </c>
      <c r="X42" s="18">
        <f t="shared" si="6"/>
        <v>3.0303030303030303</v>
      </c>
      <c r="Y42" s="17">
        <v>5</v>
      </c>
      <c r="Z42" s="17">
        <v>1</v>
      </c>
      <c r="AA42" s="18">
        <f t="shared" si="7"/>
        <v>0.7575757575757576</v>
      </c>
      <c r="AB42" s="17">
        <v>1</v>
      </c>
      <c r="AC42" s="17">
        <v>5</v>
      </c>
      <c r="AD42" s="18">
        <f t="shared" si="8"/>
        <v>3.787878787878788</v>
      </c>
      <c r="AE42" s="17">
        <v>5</v>
      </c>
      <c r="AF42" s="17">
        <v>4</v>
      </c>
      <c r="AG42" s="18">
        <f t="shared" si="9"/>
        <v>3.0303030303030303</v>
      </c>
      <c r="AH42" s="17">
        <v>9</v>
      </c>
      <c r="AI42" s="17">
        <v>0</v>
      </c>
      <c r="AJ42" s="18">
        <f t="shared" si="10"/>
        <v>0</v>
      </c>
      <c r="AK42" s="17">
        <v>0</v>
      </c>
      <c r="AL42" s="17">
        <v>0</v>
      </c>
      <c r="AM42" s="18">
        <f t="shared" si="11"/>
        <v>0</v>
      </c>
      <c r="AN42" s="17">
        <v>0</v>
      </c>
      <c r="AO42" s="17">
        <v>0</v>
      </c>
      <c r="AP42" s="18">
        <f t="shared" si="12"/>
        <v>0</v>
      </c>
      <c r="AQ42" s="17">
        <v>0</v>
      </c>
      <c r="AR42" s="48" t="str">
        <f t="shared" si="49"/>
        <v>教 育 服 務 業</v>
      </c>
      <c r="AS42" s="17">
        <v>0</v>
      </c>
      <c r="AT42" s="18">
        <f t="shared" si="13"/>
        <v>0</v>
      </c>
      <c r="AU42" s="17">
        <v>0</v>
      </c>
      <c r="AV42" s="17">
        <v>49</v>
      </c>
      <c r="AW42" s="18">
        <f t="shared" si="14"/>
        <v>37.121212121212125</v>
      </c>
      <c r="AX42" s="17">
        <v>61</v>
      </c>
      <c r="AY42" s="17">
        <v>0</v>
      </c>
      <c r="AZ42" s="18">
        <f t="shared" si="15"/>
        <v>0</v>
      </c>
      <c r="BA42" s="17">
        <v>0</v>
      </c>
      <c r="BB42" s="17">
        <v>0</v>
      </c>
      <c r="BC42" s="18">
        <f t="shared" si="16"/>
        <v>0</v>
      </c>
      <c r="BD42" s="17">
        <v>0</v>
      </c>
      <c r="BE42" s="17">
        <v>0</v>
      </c>
      <c r="BF42" s="18">
        <f t="shared" si="17"/>
        <v>0</v>
      </c>
      <c r="BG42" s="17">
        <v>0</v>
      </c>
      <c r="BH42" s="17">
        <v>0</v>
      </c>
      <c r="BI42" s="18">
        <f t="shared" si="18"/>
        <v>0</v>
      </c>
      <c r="BJ42" s="17">
        <v>0</v>
      </c>
      <c r="BK42" s="17">
        <v>0</v>
      </c>
      <c r="BL42" s="18">
        <f t="shared" si="19"/>
        <v>0</v>
      </c>
      <c r="BM42" s="17">
        <v>0</v>
      </c>
      <c r="BN42" s="48" t="str">
        <f t="shared" si="50"/>
        <v>教 育 服 務 業</v>
      </c>
      <c r="BO42" s="17">
        <v>0</v>
      </c>
      <c r="BP42" s="18">
        <f t="shared" si="20"/>
        <v>0</v>
      </c>
      <c r="BQ42" s="17">
        <v>0</v>
      </c>
      <c r="BR42" s="17">
        <v>0</v>
      </c>
      <c r="BS42" s="18">
        <f t="shared" si="21"/>
        <v>0</v>
      </c>
      <c r="BT42" s="17">
        <v>0</v>
      </c>
      <c r="BU42" s="17">
        <v>0</v>
      </c>
      <c r="BV42" s="18">
        <f t="shared" si="22"/>
        <v>0</v>
      </c>
      <c r="BW42" s="17">
        <v>0</v>
      </c>
      <c r="BX42" s="17">
        <v>3</v>
      </c>
      <c r="BY42" s="18">
        <f t="shared" si="23"/>
        <v>2.272727272727273</v>
      </c>
      <c r="BZ42" s="17">
        <v>6</v>
      </c>
      <c r="CA42" s="17">
        <v>0</v>
      </c>
      <c r="CB42" s="18">
        <f t="shared" si="24"/>
        <v>0</v>
      </c>
      <c r="CC42" s="17">
        <v>0</v>
      </c>
      <c r="CD42" s="17">
        <v>0</v>
      </c>
      <c r="CE42" s="18">
        <f t="shared" si="25"/>
        <v>0</v>
      </c>
      <c r="CF42" s="17">
        <v>0</v>
      </c>
      <c r="CG42" s="17">
        <v>0</v>
      </c>
      <c r="CH42" s="18">
        <f t="shared" si="26"/>
        <v>0</v>
      </c>
      <c r="CI42" s="17">
        <v>0</v>
      </c>
      <c r="CJ42" s="48" t="str">
        <f t="shared" si="51"/>
        <v>教 育 服 務 業</v>
      </c>
      <c r="CK42" s="17">
        <v>0</v>
      </c>
      <c r="CL42" s="18">
        <f t="shared" si="27"/>
        <v>0</v>
      </c>
      <c r="CM42" s="17">
        <v>0</v>
      </c>
      <c r="CN42" s="17">
        <v>3</v>
      </c>
      <c r="CO42" s="18">
        <f t="shared" si="28"/>
        <v>2.272727272727273</v>
      </c>
      <c r="CP42" s="17">
        <v>3</v>
      </c>
      <c r="CQ42" s="17">
        <v>3</v>
      </c>
      <c r="CR42" s="18">
        <f t="shared" si="29"/>
        <v>2.272727272727273</v>
      </c>
      <c r="CS42" s="17">
        <v>6</v>
      </c>
      <c r="CT42" s="17">
        <v>1</v>
      </c>
      <c r="CU42" s="18">
        <f t="shared" si="30"/>
        <v>0.7575757575757576</v>
      </c>
      <c r="CV42" s="17">
        <v>1</v>
      </c>
      <c r="CW42" s="17">
        <v>7</v>
      </c>
      <c r="CX42" s="18">
        <f t="shared" si="31"/>
        <v>5.303030303030303</v>
      </c>
      <c r="CY42" s="17">
        <v>9</v>
      </c>
      <c r="CZ42" s="17">
        <v>0</v>
      </c>
      <c r="DA42" s="18">
        <f t="shared" si="32"/>
        <v>0</v>
      </c>
      <c r="DB42" s="17">
        <v>0</v>
      </c>
      <c r="DC42" s="17">
        <v>0</v>
      </c>
      <c r="DD42" s="18">
        <f t="shared" si="33"/>
        <v>0</v>
      </c>
      <c r="DE42" s="17">
        <v>0</v>
      </c>
      <c r="DF42" s="48" t="str">
        <f t="shared" si="52"/>
        <v>教 育 服 務 業</v>
      </c>
      <c r="DG42" s="17">
        <v>3</v>
      </c>
      <c r="DH42" s="18">
        <f t="shared" si="34"/>
        <v>2.272727272727273</v>
      </c>
      <c r="DI42" s="17">
        <v>3</v>
      </c>
      <c r="DJ42" s="17">
        <v>4</v>
      </c>
      <c r="DK42" s="18">
        <f t="shared" si="35"/>
        <v>3.0303030303030303</v>
      </c>
      <c r="DL42" s="17">
        <v>6</v>
      </c>
      <c r="DM42" s="17">
        <v>13</v>
      </c>
      <c r="DN42" s="18">
        <f t="shared" si="36"/>
        <v>9.848484848484848</v>
      </c>
      <c r="DO42" s="17">
        <v>20</v>
      </c>
      <c r="DP42" s="17">
        <v>0</v>
      </c>
      <c r="DQ42" s="18">
        <f t="shared" si="37"/>
        <v>0</v>
      </c>
      <c r="DR42" s="17">
        <v>0</v>
      </c>
      <c r="DS42" s="17">
        <v>0</v>
      </c>
      <c r="DT42" s="18">
        <f t="shared" si="38"/>
        <v>0</v>
      </c>
      <c r="DU42" s="17">
        <v>0</v>
      </c>
      <c r="DV42" s="17">
        <v>5</v>
      </c>
      <c r="DW42" s="18">
        <f t="shared" si="39"/>
        <v>3.787878787878788</v>
      </c>
      <c r="DX42" s="17">
        <v>5</v>
      </c>
      <c r="DY42" s="17">
        <v>0</v>
      </c>
      <c r="DZ42" s="18">
        <f t="shared" si="40"/>
        <v>0</v>
      </c>
      <c r="EA42" s="17">
        <v>0</v>
      </c>
      <c r="EB42" s="48" t="str">
        <f t="shared" si="53"/>
        <v>教 育 服 務 業</v>
      </c>
      <c r="EC42" s="17">
        <v>0</v>
      </c>
      <c r="ED42" s="18">
        <f t="shared" si="41"/>
        <v>0</v>
      </c>
      <c r="EE42" s="17">
        <v>0</v>
      </c>
      <c r="EF42" s="17">
        <v>0</v>
      </c>
      <c r="EG42" s="18">
        <f t="shared" si="42"/>
        <v>0</v>
      </c>
      <c r="EH42" s="17">
        <v>0</v>
      </c>
      <c r="EI42" s="17">
        <v>0</v>
      </c>
      <c r="EJ42" s="18">
        <f t="shared" si="43"/>
        <v>0</v>
      </c>
      <c r="EK42" s="17">
        <v>0</v>
      </c>
      <c r="EL42" s="17">
        <v>10</v>
      </c>
      <c r="EM42" s="18">
        <f t="shared" si="44"/>
        <v>7.575757575757576</v>
      </c>
      <c r="EN42" s="17">
        <v>10</v>
      </c>
      <c r="EO42" s="17">
        <v>0</v>
      </c>
      <c r="EP42" s="18">
        <f t="shared" si="45"/>
        <v>0</v>
      </c>
      <c r="EQ42" s="17">
        <v>0</v>
      </c>
      <c r="ER42" s="17">
        <v>11</v>
      </c>
      <c r="ES42" s="18">
        <f t="shared" si="46"/>
        <v>8.333333333333332</v>
      </c>
      <c r="ET42" s="17">
        <v>11</v>
      </c>
      <c r="EU42" s="17">
        <v>1</v>
      </c>
      <c r="EV42" s="18">
        <f t="shared" si="47"/>
        <v>0.7575757575757576</v>
      </c>
      <c r="EW42" s="17">
        <v>1</v>
      </c>
    </row>
    <row r="43" spans="1:153" ht="11.25" customHeight="1">
      <c r="A43" s="51" t="s">
        <v>209</v>
      </c>
      <c r="B43" s="17">
        <v>1089</v>
      </c>
      <c r="C43" s="17">
        <f t="shared" si="55"/>
        <v>1351</v>
      </c>
      <c r="D43" s="17">
        <v>680</v>
      </c>
      <c r="E43" s="18">
        <f t="shared" si="0"/>
        <v>62.44260789715336</v>
      </c>
      <c r="F43" s="17">
        <v>944</v>
      </c>
      <c r="G43" s="17">
        <v>25</v>
      </c>
      <c r="H43" s="18">
        <f t="shared" si="1"/>
        <v>2.295684113865932</v>
      </c>
      <c r="I43" s="17">
        <v>25</v>
      </c>
      <c r="J43" s="17">
        <v>6</v>
      </c>
      <c r="K43" s="18">
        <f t="shared" si="2"/>
        <v>0.5509641873278237</v>
      </c>
      <c r="L43" s="17">
        <v>6</v>
      </c>
      <c r="M43" s="17">
        <v>0</v>
      </c>
      <c r="N43" s="18">
        <f t="shared" si="3"/>
        <v>0</v>
      </c>
      <c r="O43" s="17">
        <v>0</v>
      </c>
      <c r="P43" s="17">
        <v>6</v>
      </c>
      <c r="Q43" s="18">
        <f t="shared" si="4"/>
        <v>0.5509641873278237</v>
      </c>
      <c r="R43" s="17">
        <v>6</v>
      </c>
      <c r="S43" s="17">
        <v>37</v>
      </c>
      <c r="T43" s="18">
        <f t="shared" si="5"/>
        <v>3.3976124885215793</v>
      </c>
      <c r="U43" s="17">
        <v>37</v>
      </c>
      <c r="V43" s="48" t="str">
        <f t="shared" si="48"/>
        <v>醫療保健及社會福利服務業</v>
      </c>
      <c r="W43" s="17">
        <v>25</v>
      </c>
      <c r="X43" s="18">
        <f t="shared" si="6"/>
        <v>2.295684113865932</v>
      </c>
      <c r="Y43" s="17">
        <v>25</v>
      </c>
      <c r="Z43" s="17">
        <v>32</v>
      </c>
      <c r="AA43" s="18">
        <f t="shared" si="7"/>
        <v>2.938475665748393</v>
      </c>
      <c r="AB43" s="17">
        <v>32</v>
      </c>
      <c r="AC43" s="17">
        <v>21</v>
      </c>
      <c r="AD43" s="18">
        <f t="shared" si="8"/>
        <v>1.9283746556473829</v>
      </c>
      <c r="AE43" s="17">
        <v>26</v>
      </c>
      <c r="AF43" s="17">
        <v>9</v>
      </c>
      <c r="AG43" s="18">
        <f t="shared" si="9"/>
        <v>0.8264462809917356</v>
      </c>
      <c r="AH43" s="17">
        <v>13</v>
      </c>
      <c r="AI43" s="17">
        <v>25</v>
      </c>
      <c r="AJ43" s="18">
        <f t="shared" si="10"/>
        <v>2.295684113865932</v>
      </c>
      <c r="AK43" s="17">
        <v>25</v>
      </c>
      <c r="AL43" s="17">
        <v>0</v>
      </c>
      <c r="AM43" s="18">
        <f t="shared" si="11"/>
        <v>0</v>
      </c>
      <c r="AN43" s="17">
        <v>0</v>
      </c>
      <c r="AO43" s="17">
        <v>0</v>
      </c>
      <c r="AP43" s="18">
        <f t="shared" si="12"/>
        <v>0</v>
      </c>
      <c r="AQ43" s="17">
        <v>0</v>
      </c>
      <c r="AR43" s="48" t="str">
        <f t="shared" si="49"/>
        <v>醫療保健及社會福利服務業</v>
      </c>
      <c r="AS43" s="17">
        <v>0</v>
      </c>
      <c r="AT43" s="18">
        <f t="shared" si="13"/>
        <v>0</v>
      </c>
      <c r="AU43" s="17">
        <v>0</v>
      </c>
      <c r="AV43" s="17">
        <v>158</v>
      </c>
      <c r="AW43" s="18">
        <f t="shared" si="14"/>
        <v>14.508723599632692</v>
      </c>
      <c r="AX43" s="17">
        <v>180</v>
      </c>
      <c r="AY43" s="17">
        <v>234</v>
      </c>
      <c r="AZ43" s="18">
        <f t="shared" si="15"/>
        <v>21.487603305785125</v>
      </c>
      <c r="BA43" s="17">
        <v>234</v>
      </c>
      <c r="BB43" s="17">
        <v>56</v>
      </c>
      <c r="BC43" s="18">
        <f t="shared" si="16"/>
        <v>5.142332415059688</v>
      </c>
      <c r="BD43" s="17">
        <v>56</v>
      </c>
      <c r="BE43" s="17">
        <v>0</v>
      </c>
      <c r="BF43" s="18">
        <f t="shared" si="17"/>
        <v>0</v>
      </c>
      <c r="BG43" s="17">
        <v>0</v>
      </c>
      <c r="BH43" s="17">
        <v>62</v>
      </c>
      <c r="BI43" s="18">
        <f t="shared" si="18"/>
        <v>5.693296602387512</v>
      </c>
      <c r="BJ43" s="17">
        <v>62</v>
      </c>
      <c r="BK43" s="17">
        <v>3</v>
      </c>
      <c r="BL43" s="18">
        <f t="shared" si="19"/>
        <v>0.27548209366391185</v>
      </c>
      <c r="BM43" s="17">
        <v>3</v>
      </c>
      <c r="BN43" s="48" t="str">
        <f t="shared" si="50"/>
        <v>醫療保健及社會福利服務業</v>
      </c>
      <c r="BO43" s="17">
        <v>0</v>
      </c>
      <c r="BP43" s="18">
        <f t="shared" si="20"/>
        <v>0</v>
      </c>
      <c r="BQ43" s="17">
        <v>0</v>
      </c>
      <c r="BR43" s="17">
        <v>0</v>
      </c>
      <c r="BS43" s="18">
        <f t="shared" si="21"/>
        <v>0</v>
      </c>
      <c r="BT43" s="17">
        <v>0</v>
      </c>
      <c r="BU43" s="17">
        <v>70</v>
      </c>
      <c r="BV43" s="18">
        <f t="shared" si="22"/>
        <v>6.42791551882461</v>
      </c>
      <c r="BW43" s="17">
        <v>70</v>
      </c>
      <c r="BX43" s="17">
        <v>20</v>
      </c>
      <c r="BY43" s="18">
        <f t="shared" si="23"/>
        <v>1.8365472910927456</v>
      </c>
      <c r="BZ43" s="17">
        <v>27</v>
      </c>
      <c r="CA43" s="17">
        <v>4</v>
      </c>
      <c r="CB43" s="18">
        <f t="shared" si="24"/>
        <v>0.3673094582185491</v>
      </c>
      <c r="CC43" s="17">
        <v>4</v>
      </c>
      <c r="CD43" s="17">
        <v>0</v>
      </c>
      <c r="CE43" s="18">
        <f t="shared" si="25"/>
        <v>0</v>
      </c>
      <c r="CF43" s="17">
        <v>0</v>
      </c>
      <c r="CG43" s="17">
        <v>0</v>
      </c>
      <c r="CH43" s="18">
        <f t="shared" si="26"/>
        <v>0</v>
      </c>
      <c r="CI43" s="17">
        <v>0</v>
      </c>
      <c r="CJ43" s="48" t="str">
        <f t="shared" si="51"/>
        <v>醫療保健及社會福利服務業</v>
      </c>
      <c r="CK43" s="17">
        <v>0</v>
      </c>
      <c r="CL43" s="18">
        <f t="shared" si="27"/>
        <v>0</v>
      </c>
      <c r="CM43" s="17">
        <v>0</v>
      </c>
      <c r="CN43" s="17">
        <v>7</v>
      </c>
      <c r="CO43" s="18">
        <f t="shared" si="28"/>
        <v>0.642791551882461</v>
      </c>
      <c r="CP43" s="17">
        <v>7</v>
      </c>
      <c r="CQ43" s="17">
        <v>67</v>
      </c>
      <c r="CR43" s="18">
        <f t="shared" si="29"/>
        <v>6.152433425160698</v>
      </c>
      <c r="CS43" s="17">
        <v>106</v>
      </c>
      <c r="CT43" s="17">
        <v>2</v>
      </c>
      <c r="CU43" s="18">
        <f t="shared" si="30"/>
        <v>0.18365472910927455</v>
      </c>
      <c r="CV43" s="17">
        <v>2</v>
      </c>
      <c r="CW43" s="17">
        <v>33</v>
      </c>
      <c r="CX43" s="18">
        <f t="shared" si="31"/>
        <v>3.0303030303030303</v>
      </c>
      <c r="CY43" s="17">
        <v>33</v>
      </c>
      <c r="CZ43" s="17">
        <v>2</v>
      </c>
      <c r="DA43" s="18">
        <f t="shared" si="32"/>
        <v>0.18365472910927455</v>
      </c>
      <c r="DB43" s="17">
        <v>2</v>
      </c>
      <c r="DC43" s="17">
        <v>0</v>
      </c>
      <c r="DD43" s="18">
        <f t="shared" si="33"/>
        <v>0</v>
      </c>
      <c r="DE43" s="17">
        <v>0</v>
      </c>
      <c r="DF43" s="48" t="str">
        <f t="shared" si="52"/>
        <v>醫療保健及社會福利服務業</v>
      </c>
      <c r="DG43" s="17">
        <v>4</v>
      </c>
      <c r="DH43" s="18">
        <f t="shared" si="34"/>
        <v>0.3673094582185491</v>
      </c>
      <c r="DI43" s="17">
        <v>4</v>
      </c>
      <c r="DJ43" s="17">
        <v>46</v>
      </c>
      <c r="DK43" s="18">
        <f t="shared" si="35"/>
        <v>4.224058769513315</v>
      </c>
      <c r="DL43" s="17">
        <v>55</v>
      </c>
      <c r="DM43" s="17">
        <v>76</v>
      </c>
      <c r="DN43" s="18">
        <f t="shared" si="36"/>
        <v>6.978879706152434</v>
      </c>
      <c r="DO43" s="17">
        <v>116</v>
      </c>
      <c r="DP43" s="17">
        <v>2</v>
      </c>
      <c r="DQ43" s="18">
        <f t="shared" si="37"/>
        <v>0.18365472910927455</v>
      </c>
      <c r="DR43" s="17">
        <v>2</v>
      </c>
      <c r="DS43" s="17">
        <v>29</v>
      </c>
      <c r="DT43" s="18">
        <f t="shared" si="38"/>
        <v>2.6629935720844813</v>
      </c>
      <c r="DU43" s="17">
        <v>29</v>
      </c>
      <c r="DV43" s="17">
        <v>23</v>
      </c>
      <c r="DW43" s="18">
        <f t="shared" si="39"/>
        <v>2.1120293847566574</v>
      </c>
      <c r="DX43" s="17">
        <v>23</v>
      </c>
      <c r="DY43" s="17">
        <v>0</v>
      </c>
      <c r="DZ43" s="18">
        <f t="shared" si="40"/>
        <v>0</v>
      </c>
      <c r="EA43" s="17">
        <v>0</v>
      </c>
      <c r="EB43" s="48" t="str">
        <f t="shared" si="53"/>
        <v>醫療保健及社會福利服務業</v>
      </c>
      <c r="EC43" s="17">
        <v>0</v>
      </c>
      <c r="ED43" s="18">
        <f t="shared" si="41"/>
        <v>0</v>
      </c>
      <c r="EE43" s="17">
        <v>0</v>
      </c>
      <c r="EF43" s="17">
        <v>0</v>
      </c>
      <c r="EG43" s="18">
        <f t="shared" si="42"/>
        <v>0</v>
      </c>
      <c r="EH43" s="17">
        <v>0</v>
      </c>
      <c r="EI43" s="17">
        <v>0</v>
      </c>
      <c r="EJ43" s="18">
        <f t="shared" si="43"/>
        <v>0</v>
      </c>
      <c r="EK43" s="17">
        <v>0</v>
      </c>
      <c r="EL43" s="17">
        <v>73</v>
      </c>
      <c r="EM43" s="18">
        <f t="shared" si="44"/>
        <v>6.703397612488522</v>
      </c>
      <c r="EN43" s="17">
        <v>73</v>
      </c>
      <c r="EO43" s="17">
        <v>0</v>
      </c>
      <c r="EP43" s="18">
        <f t="shared" si="45"/>
        <v>0</v>
      </c>
      <c r="EQ43" s="17">
        <v>0</v>
      </c>
      <c r="ER43" s="17">
        <v>66</v>
      </c>
      <c r="ES43" s="18">
        <f t="shared" si="46"/>
        <v>6.0606060606060606</v>
      </c>
      <c r="ET43" s="17">
        <v>66</v>
      </c>
      <c r="EU43" s="17">
        <v>2</v>
      </c>
      <c r="EV43" s="18">
        <f t="shared" si="47"/>
        <v>0.18365472910927455</v>
      </c>
      <c r="EW43" s="17">
        <v>2</v>
      </c>
    </row>
    <row r="44" spans="1:153" ht="11.25" customHeight="1">
      <c r="A44" s="51" t="s">
        <v>210</v>
      </c>
      <c r="B44" s="17">
        <v>29</v>
      </c>
      <c r="C44" s="17">
        <f t="shared" si="55"/>
        <v>69</v>
      </c>
      <c r="D44" s="17">
        <v>5</v>
      </c>
      <c r="E44" s="18">
        <f t="shared" si="0"/>
        <v>17.24137931034483</v>
      </c>
      <c r="F44" s="17">
        <v>7</v>
      </c>
      <c r="G44" s="17">
        <v>1</v>
      </c>
      <c r="H44" s="18">
        <f t="shared" si="1"/>
        <v>3.4482758620689653</v>
      </c>
      <c r="I44" s="17">
        <v>1</v>
      </c>
      <c r="J44" s="17">
        <v>1</v>
      </c>
      <c r="K44" s="18">
        <f t="shared" si="2"/>
        <v>3.4482758620689653</v>
      </c>
      <c r="L44" s="17">
        <v>1</v>
      </c>
      <c r="M44" s="17">
        <v>0</v>
      </c>
      <c r="N44" s="18">
        <f t="shared" si="3"/>
        <v>0</v>
      </c>
      <c r="O44" s="17">
        <v>0</v>
      </c>
      <c r="P44" s="17">
        <v>0</v>
      </c>
      <c r="Q44" s="18">
        <f t="shared" si="4"/>
        <v>0</v>
      </c>
      <c r="R44" s="17">
        <v>0</v>
      </c>
      <c r="S44" s="17">
        <v>0</v>
      </c>
      <c r="T44" s="18">
        <f t="shared" si="5"/>
        <v>0</v>
      </c>
      <c r="U44" s="17">
        <v>0</v>
      </c>
      <c r="V44" s="48" t="str">
        <f t="shared" si="48"/>
        <v>文化、運動及休閒服務業</v>
      </c>
      <c r="W44" s="17">
        <v>0</v>
      </c>
      <c r="X44" s="18">
        <f t="shared" si="6"/>
        <v>0</v>
      </c>
      <c r="Y44" s="17">
        <v>0</v>
      </c>
      <c r="Z44" s="17">
        <v>0</v>
      </c>
      <c r="AA44" s="18">
        <f t="shared" si="7"/>
        <v>0</v>
      </c>
      <c r="AB44" s="17">
        <v>0</v>
      </c>
      <c r="AC44" s="17">
        <v>0</v>
      </c>
      <c r="AD44" s="18">
        <f t="shared" si="8"/>
        <v>0</v>
      </c>
      <c r="AE44" s="17">
        <v>0</v>
      </c>
      <c r="AF44" s="17">
        <v>0</v>
      </c>
      <c r="AG44" s="18">
        <f t="shared" si="9"/>
        <v>0</v>
      </c>
      <c r="AH44" s="17">
        <v>0</v>
      </c>
      <c r="AI44" s="17">
        <v>0</v>
      </c>
      <c r="AJ44" s="18">
        <f t="shared" si="10"/>
        <v>0</v>
      </c>
      <c r="AK44" s="17">
        <v>0</v>
      </c>
      <c r="AL44" s="17">
        <v>0</v>
      </c>
      <c r="AM44" s="18">
        <f t="shared" si="11"/>
        <v>0</v>
      </c>
      <c r="AN44" s="17">
        <v>0</v>
      </c>
      <c r="AO44" s="17">
        <v>0</v>
      </c>
      <c r="AP44" s="18">
        <f t="shared" si="12"/>
        <v>0</v>
      </c>
      <c r="AQ44" s="17">
        <v>0</v>
      </c>
      <c r="AR44" s="48" t="str">
        <f t="shared" si="49"/>
        <v>文化、運動及休閒服務業</v>
      </c>
      <c r="AS44" s="17">
        <v>0</v>
      </c>
      <c r="AT44" s="18">
        <f t="shared" si="13"/>
        <v>0</v>
      </c>
      <c r="AU44" s="17">
        <v>0</v>
      </c>
      <c r="AV44" s="17">
        <v>2</v>
      </c>
      <c r="AW44" s="18">
        <f t="shared" si="14"/>
        <v>6.896551724137931</v>
      </c>
      <c r="AX44" s="17">
        <v>2</v>
      </c>
      <c r="AY44" s="17">
        <v>0</v>
      </c>
      <c r="AZ44" s="18">
        <f t="shared" si="15"/>
        <v>0</v>
      </c>
      <c r="BA44" s="17">
        <v>0</v>
      </c>
      <c r="BB44" s="17">
        <v>0</v>
      </c>
      <c r="BC44" s="18">
        <f t="shared" si="16"/>
        <v>0</v>
      </c>
      <c r="BD44" s="17">
        <v>0</v>
      </c>
      <c r="BE44" s="17">
        <v>0</v>
      </c>
      <c r="BF44" s="18">
        <f t="shared" si="17"/>
        <v>0</v>
      </c>
      <c r="BG44" s="17">
        <v>0</v>
      </c>
      <c r="BH44" s="17">
        <v>0</v>
      </c>
      <c r="BI44" s="18">
        <f t="shared" si="18"/>
        <v>0</v>
      </c>
      <c r="BJ44" s="17">
        <v>0</v>
      </c>
      <c r="BK44" s="17">
        <v>0</v>
      </c>
      <c r="BL44" s="18">
        <f t="shared" si="19"/>
        <v>0</v>
      </c>
      <c r="BM44" s="17">
        <v>0</v>
      </c>
      <c r="BN44" s="48" t="str">
        <f t="shared" si="50"/>
        <v>文化、運動及休閒服務業</v>
      </c>
      <c r="BO44" s="17">
        <v>0</v>
      </c>
      <c r="BP44" s="18">
        <f t="shared" si="20"/>
        <v>0</v>
      </c>
      <c r="BQ44" s="17">
        <v>0</v>
      </c>
      <c r="BR44" s="17">
        <v>0</v>
      </c>
      <c r="BS44" s="18">
        <f t="shared" si="21"/>
        <v>0</v>
      </c>
      <c r="BT44" s="17">
        <v>0</v>
      </c>
      <c r="BU44" s="17">
        <v>0</v>
      </c>
      <c r="BV44" s="18">
        <f t="shared" si="22"/>
        <v>0</v>
      </c>
      <c r="BW44" s="17">
        <v>0</v>
      </c>
      <c r="BX44" s="17">
        <v>0</v>
      </c>
      <c r="BY44" s="18">
        <f t="shared" si="23"/>
        <v>0</v>
      </c>
      <c r="BZ44" s="17">
        <v>0</v>
      </c>
      <c r="CA44" s="17">
        <v>0</v>
      </c>
      <c r="CB44" s="18">
        <f t="shared" si="24"/>
        <v>0</v>
      </c>
      <c r="CC44" s="17">
        <v>0</v>
      </c>
      <c r="CD44" s="17">
        <v>0</v>
      </c>
      <c r="CE44" s="18">
        <f t="shared" si="25"/>
        <v>0</v>
      </c>
      <c r="CF44" s="17">
        <v>0</v>
      </c>
      <c r="CG44" s="17">
        <v>0</v>
      </c>
      <c r="CH44" s="18">
        <f t="shared" si="26"/>
        <v>0</v>
      </c>
      <c r="CI44" s="17">
        <v>0</v>
      </c>
      <c r="CJ44" s="48" t="str">
        <f t="shared" si="51"/>
        <v>文化、運動及休閒服務業</v>
      </c>
      <c r="CK44" s="17">
        <v>0</v>
      </c>
      <c r="CL44" s="18">
        <f t="shared" si="27"/>
        <v>0</v>
      </c>
      <c r="CM44" s="17">
        <v>0</v>
      </c>
      <c r="CN44" s="17">
        <v>2</v>
      </c>
      <c r="CO44" s="18">
        <f t="shared" si="28"/>
        <v>6.896551724137931</v>
      </c>
      <c r="CP44" s="17">
        <v>3</v>
      </c>
      <c r="CQ44" s="17">
        <v>0</v>
      </c>
      <c r="CR44" s="18">
        <f t="shared" si="29"/>
        <v>0</v>
      </c>
      <c r="CS44" s="17">
        <v>0</v>
      </c>
      <c r="CT44" s="17">
        <v>0</v>
      </c>
      <c r="CU44" s="18">
        <f t="shared" si="30"/>
        <v>0</v>
      </c>
      <c r="CV44" s="17">
        <v>0</v>
      </c>
      <c r="CW44" s="17">
        <v>0</v>
      </c>
      <c r="CX44" s="18">
        <f t="shared" si="31"/>
        <v>0</v>
      </c>
      <c r="CY44" s="17">
        <v>0</v>
      </c>
      <c r="CZ44" s="17">
        <v>0</v>
      </c>
      <c r="DA44" s="18">
        <f t="shared" si="32"/>
        <v>0</v>
      </c>
      <c r="DB44" s="17">
        <v>0</v>
      </c>
      <c r="DC44" s="17">
        <v>0</v>
      </c>
      <c r="DD44" s="18">
        <f t="shared" si="33"/>
        <v>0</v>
      </c>
      <c r="DE44" s="17">
        <v>0</v>
      </c>
      <c r="DF44" s="48" t="str">
        <f t="shared" si="52"/>
        <v>文化、運動及休閒服務業</v>
      </c>
      <c r="DG44" s="17">
        <v>0</v>
      </c>
      <c r="DH44" s="18">
        <f t="shared" si="34"/>
        <v>0</v>
      </c>
      <c r="DI44" s="17">
        <v>0</v>
      </c>
      <c r="DJ44" s="17">
        <v>25</v>
      </c>
      <c r="DK44" s="18">
        <f t="shared" si="35"/>
        <v>86.20689655172413</v>
      </c>
      <c r="DL44" s="17">
        <v>46</v>
      </c>
      <c r="DM44" s="17">
        <v>12</v>
      </c>
      <c r="DN44" s="18">
        <f t="shared" si="36"/>
        <v>41.37931034482759</v>
      </c>
      <c r="DO44" s="17">
        <v>12</v>
      </c>
      <c r="DP44" s="17">
        <v>0</v>
      </c>
      <c r="DQ44" s="18">
        <f t="shared" si="37"/>
        <v>0</v>
      </c>
      <c r="DR44" s="17">
        <v>0</v>
      </c>
      <c r="DS44" s="17">
        <v>0</v>
      </c>
      <c r="DT44" s="18">
        <f t="shared" si="38"/>
        <v>0</v>
      </c>
      <c r="DU44" s="17">
        <v>0</v>
      </c>
      <c r="DV44" s="17">
        <v>0</v>
      </c>
      <c r="DW44" s="18">
        <f t="shared" si="39"/>
        <v>0</v>
      </c>
      <c r="DX44" s="17">
        <v>0</v>
      </c>
      <c r="DY44" s="17">
        <v>0</v>
      </c>
      <c r="DZ44" s="18">
        <f t="shared" si="40"/>
        <v>0</v>
      </c>
      <c r="EA44" s="17">
        <v>0</v>
      </c>
      <c r="EB44" s="48" t="str">
        <f t="shared" si="53"/>
        <v>文化、運動及休閒服務業</v>
      </c>
      <c r="EC44" s="17">
        <v>0</v>
      </c>
      <c r="ED44" s="18">
        <f t="shared" si="41"/>
        <v>0</v>
      </c>
      <c r="EE44" s="17">
        <v>0</v>
      </c>
      <c r="EF44" s="17">
        <v>0</v>
      </c>
      <c r="EG44" s="18">
        <f t="shared" si="42"/>
        <v>0</v>
      </c>
      <c r="EH44" s="17">
        <v>0</v>
      </c>
      <c r="EI44" s="17">
        <v>0</v>
      </c>
      <c r="EJ44" s="18">
        <f t="shared" si="43"/>
        <v>0</v>
      </c>
      <c r="EK44" s="17">
        <v>0</v>
      </c>
      <c r="EL44" s="17">
        <v>2</v>
      </c>
      <c r="EM44" s="18">
        <f t="shared" si="44"/>
        <v>6.896551724137931</v>
      </c>
      <c r="EN44" s="17">
        <v>2</v>
      </c>
      <c r="EO44" s="17">
        <v>0</v>
      </c>
      <c r="EP44" s="18">
        <f t="shared" si="45"/>
        <v>0</v>
      </c>
      <c r="EQ44" s="17">
        <v>0</v>
      </c>
      <c r="ER44" s="17">
        <v>2</v>
      </c>
      <c r="ES44" s="18">
        <f t="shared" si="46"/>
        <v>6.896551724137931</v>
      </c>
      <c r="ET44" s="17">
        <v>2</v>
      </c>
      <c r="EU44" s="17">
        <v>0</v>
      </c>
      <c r="EV44" s="18">
        <f t="shared" si="47"/>
        <v>0</v>
      </c>
      <c r="EW44" s="17">
        <v>0</v>
      </c>
    </row>
    <row r="45" spans="1:153" ht="11.25" customHeight="1">
      <c r="A45" s="48" t="s">
        <v>211</v>
      </c>
      <c r="B45" s="17">
        <v>1152</v>
      </c>
      <c r="C45" s="17">
        <f t="shared" si="55"/>
        <v>1316</v>
      </c>
      <c r="D45" s="17">
        <v>587</v>
      </c>
      <c r="E45" s="18">
        <f t="shared" si="0"/>
        <v>50.954861111111114</v>
      </c>
      <c r="F45" s="17">
        <v>769</v>
      </c>
      <c r="G45" s="17">
        <v>13</v>
      </c>
      <c r="H45" s="18">
        <f t="shared" si="1"/>
        <v>1.128472222222222</v>
      </c>
      <c r="I45" s="17">
        <v>13</v>
      </c>
      <c r="J45" s="17">
        <v>0</v>
      </c>
      <c r="K45" s="18">
        <f t="shared" si="2"/>
        <v>0</v>
      </c>
      <c r="L45" s="17">
        <v>0</v>
      </c>
      <c r="M45" s="17">
        <v>0</v>
      </c>
      <c r="N45" s="18">
        <f t="shared" si="3"/>
        <v>0</v>
      </c>
      <c r="O45" s="17">
        <v>0</v>
      </c>
      <c r="P45" s="17">
        <v>0</v>
      </c>
      <c r="Q45" s="18">
        <f t="shared" si="4"/>
        <v>0</v>
      </c>
      <c r="R45" s="17">
        <v>0</v>
      </c>
      <c r="S45" s="17">
        <v>95</v>
      </c>
      <c r="T45" s="18">
        <f t="shared" si="5"/>
        <v>8.246527777777777</v>
      </c>
      <c r="U45" s="17">
        <v>112</v>
      </c>
      <c r="V45" s="48" t="str">
        <f t="shared" si="48"/>
        <v>其 他 服 務 業</v>
      </c>
      <c r="W45" s="17">
        <v>4</v>
      </c>
      <c r="X45" s="18">
        <f t="shared" si="6"/>
        <v>0.3472222222222222</v>
      </c>
      <c r="Y45" s="17">
        <v>4</v>
      </c>
      <c r="Z45" s="17">
        <v>27</v>
      </c>
      <c r="AA45" s="18">
        <f t="shared" si="7"/>
        <v>2.34375</v>
      </c>
      <c r="AB45" s="17">
        <v>28</v>
      </c>
      <c r="AC45" s="17">
        <v>3</v>
      </c>
      <c r="AD45" s="18">
        <f t="shared" si="8"/>
        <v>0.26041666666666663</v>
      </c>
      <c r="AE45" s="17">
        <v>6</v>
      </c>
      <c r="AF45" s="17">
        <v>2</v>
      </c>
      <c r="AG45" s="18">
        <f t="shared" si="9"/>
        <v>0.1736111111111111</v>
      </c>
      <c r="AH45" s="17">
        <v>2</v>
      </c>
      <c r="AI45" s="17">
        <v>175</v>
      </c>
      <c r="AJ45" s="18">
        <f t="shared" si="10"/>
        <v>15.190972222222221</v>
      </c>
      <c r="AK45" s="17">
        <v>175</v>
      </c>
      <c r="AL45" s="17">
        <v>6</v>
      </c>
      <c r="AM45" s="18">
        <f t="shared" si="11"/>
        <v>0.5208333333333333</v>
      </c>
      <c r="AN45" s="17">
        <v>6</v>
      </c>
      <c r="AO45" s="17">
        <v>1</v>
      </c>
      <c r="AP45" s="18">
        <f t="shared" si="12"/>
        <v>0.08680555555555555</v>
      </c>
      <c r="AQ45" s="17">
        <v>1</v>
      </c>
      <c r="AR45" s="48" t="str">
        <f t="shared" si="49"/>
        <v>其 他 服 務 業</v>
      </c>
      <c r="AS45" s="17">
        <v>1</v>
      </c>
      <c r="AT45" s="18">
        <f t="shared" si="13"/>
        <v>0.08680555555555555</v>
      </c>
      <c r="AU45" s="17">
        <v>1</v>
      </c>
      <c r="AV45" s="17">
        <v>105</v>
      </c>
      <c r="AW45" s="18">
        <f t="shared" si="14"/>
        <v>9.114583333333332</v>
      </c>
      <c r="AX45" s="17">
        <v>143</v>
      </c>
      <c r="AY45" s="17">
        <v>43</v>
      </c>
      <c r="AZ45" s="18">
        <f t="shared" si="15"/>
        <v>3.732638888888889</v>
      </c>
      <c r="BA45" s="17">
        <v>45</v>
      </c>
      <c r="BB45" s="17">
        <v>5</v>
      </c>
      <c r="BC45" s="18">
        <f t="shared" si="16"/>
        <v>0.4340277777777778</v>
      </c>
      <c r="BD45" s="17">
        <v>16</v>
      </c>
      <c r="BE45" s="17">
        <v>0</v>
      </c>
      <c r="BF45" s="18">
        <f t="shared" si="17"/>
        <v>0</v>
      </c>
      <c r="BG45" s="17">
        <v>0</v>
      </c>
      <c r="BH45" s="17">
        <v>35</v>
      </c>
      <c r="BI45" s="18">
        <f t="shared" si="18"/>
        <v>3.038194444444444</v>
      </c>
      <c r="BJ45" s="17">
        <v>35</v>
      </c>
      <c r="BK45" s="17">
        <v>1</v>
      </c>
      <c r="BL45" s="18">
        <f t="shared" si="19"/>
        <v>0.08680555555555555</v>
      </c>
      <c r="BM45" s="17">
        <v>1</v>
      </c>
      <c r="BN45" s="48" t="str">
        <f t="shared" si="50"/>
        <v>其 他 服 務 業</v>
      </c>
      <c r="BO45" s="17">
        <v>0</v>
      </c>
      <c r="BP45" s="18">
        <f t="shared" si="20"/>
        <v>0</v>
      </c>
      <c r="BQ45" s="17">
        <v>0</v>
      </c>
      <c r="BR45" s="17">
        <v>1</v>
      </c>
      <c r="BS45" s="18">
        <f t="shared" si="21"/>
        <v>0.08680555555555555</v>
      </c>
      <c r="BT45" s="17">
        <v>2</v>
      </c>
      <c r="BU45" s="17">
        <v>2</v>
      </c>
      <c r="BV45" s="18">
        <f t="shared" si="22"/>
        <v>0.1736111111111111</v>
      </c>
      <c r="BW45" s="17">
        <v>3</v>
      </c>
      <c r="BX45" s="17">
        <v>18</v>
      </c>
      <c r="BY45" s="18">
        <f t="shared" si="23"/>
        <v>1.5625</v>
      </c>
      <c r="BZ45" s="17">
        <v>22</v>
      </c>
      <c r="CA45" s="17">
        <v>1</v>
      </c>
      <c r="CB45" s="18">
        <f t="shared" si="24"/>
        <v>0.08680555555555555</v>
      </c>
      <c r="CC45" s="17">
        <v>1</v>
      </c>
      <c r="CD45" s="17">
        <v>0</v>
      </c>
      <c r="CE45" s="18">
        <f t="shared" si="25"/>
        <v>0</v>
      </c>
      <c r="CF45" s="17">
        <v>0</v>
      </c>
      <c r="CG45" s="17">
        <v>0</v>
      </c>
      <c r="CH45" s="18">
        <f t="shared" si="26"/>
        <v>0</v>
      </c>
      <c r="CI45" s="17">
        <v>0</v>
      </c>
      <c r="CJ45" s="48" t="str">
        <f t="shared" si="51"/>
        <v>其 他 服 務 業</v>
      </c>
      <c r="CK45" s="17">
        <v>0</v>
      </c>
      <c r="CL45" s="18">
        <f t="shared" si="27"/>
        <v>0</v>
      </c>
      <c r="CM45" s="17">
        <v>0</v>
      </c>
      <c r="CN45" s="17">
        <v>48</v>
      </c>
      <c r="CO45" s="18">
        <f t="shared" si="28"/>
        <v>4.166666666666666</v>
      </c>
      <c r="CP45" s="17">
        <v>65</v>
      </c>
      <c r="CQ45" s="17">
        <v>35</v>
      </c>
      <c r="CR45" s="18">
        <f t="shared" si="29"/>
        <v>3.038194444444444</v>
      </c>
      <c r="CS45" s="17">
        <v>88</v>
      </c>
      <c r="CT45" s="17">
        <v>0</v>
      </c>
      <c r="CU45" s="18">
        <f t="shared" si="30"/>
        <v>0</v>
      </c>
      <c r="CV45" s="17">
        <v>0</v>
      </c>
      <c r="CW45" s="17">
        <v>15</v>
      </c>
      <c r="CX45" s="18">
        <f t="shared" si="31"/>
        <v>1.3020833333333335</v>
      </c>
      <c r="CY45" s="17">
        <v>15</v>
      </c>
      <c r="CZ45" s="17">
        <v>9</v>
      </c>
      <c r="DA45" s="18">
        <f t="shared" si="32"/>
        <v>0.78125</v>
      </c>
      <c r="DB45" s="17">
        <v>9</v>
      </c>
      <c r="DC45" s="17">
        <v>5</v>
      </c>
      <c r="DD45" s="18">
        <f t="shared" si="33"/>
        <v>0.4340277777777778</v>
      </c>
      <c r="DE45" s="17">
        <v>6</v>
      </c>
      <c r="DF45" s="48" t="str">
        <f t="shared" si="52"/>
        <v>其 他 服 務 業</v>
      </c>
      <c r="DG45" s="17">
        <v>42</v>
      </c>
      <c r="DH45" s="18">
        <f t="shared" si="34"/>
        <v>3.6458333333333335</v>
      </c>
      <c r="DI45" s="17">
        <v>42</v>
      </c>
      <c r="DJ45" s="17">
        <v>31</v>
      </c>
      <c r="DK45" s="18">
        <f t="shared" si="35"/>
        <v>2.6909722222222223</v>
      </c>
      <c r="DL45" s="17">
        <v>33</v>
      </c>
      <c r="DM45" s="17">
        <v>50</v>
      </c>
      <c r="DN45" s="18">
        <f t="shared" si="36"/>
        <v>4.340277777777778</v>
      </c>
      <c r="DO45" s="17">
        <v>56</v>
      </c>
      <c r="DP45" s="17">
        <v>1</v>
      </c>
      <c r="DQ45" s="18">
        <f t="shared" si="37"/>
        <v>0.08680555555555555</v>
      </c>
      <c r="DR45" s="17">
        <v>1</v>
      </c>
      <c r="DS45" s="17">
        <v>7</v>
      </c>
      <c r="DT45" s="18">
        <f t="shared" si="38"/>
        <v>0.607638888888889</v>
      </c>
      <c r="DU45" s="17">
        <v>7</v>
      </c>
      <c r="DV45" s="17">
        <v>41</v>
      </c>
      <c r="DW45" s="18">
        <f t="shared" si="39"/>
        <v>3.5590277777777777</v>
      </c>
      <c r="DX45" s="17">
        <v>41</v>
      </c>
      <c r="DY45" s="17">
        <v>0</v>
      </c>
      <c r="DZ45" s="18">
        <f t="shared" si="40"/>
        <v>0</v>
      </c>
      <c r="EA45" s="17">
        <v>0</v>
      </c>
      <c r="EB45" s="48" t="str">
        <f t="shared" si="53"/>
        <v>其 他 服 務 業</v>
      </c>
      <c r="EC45" s="17">
        <v>0</v>
      </c>
      <c r="ED45" s="18">
        <f t="shared" si="41"/>
        <v>0</v>
      </c>
      <c r="EE45" s="17">
        <v>0</v>
      </c>
      <c r="EF45" s="17">
        <v>0</v>
      </c>
      <c r="EG45" s="18">
        <f t="shared" si="42"/>
        <v>0</v>
      </c>
      <c r="EH45" s="17">
        <v>0</v>
      </c>
      <c r="EI45" s="17">
        <v>0</v>
      </c>
      <c r="EJ45" s="18">
        <f t="shared" si="43"/>
        <v>0</v>
      </c>
      <c r="EK45" s="17">
        <v>0</v>
      </c>
      <c r="EL45" s="17">
        <v>172</v>
      </c>
      <c r="EM45" s="18">
        <f t="shared" si="44"/>
        <v>14.930555555555555</v>
      </c>
      <c r="EN45" s="17">
        <v>172</v>
      </c>
      <c r="EO45" s="17">
        <v>0</v>
      </c>
      <c r="EP45" s="18">
        <f t="shared" si="45"/>
        <v>0</v>
      </c>
      <c r="EQ45" s="17">
        <v>0</v>
      </c>
      <c r="ER45" s="17">
        <v>149</v>
      </c>
      <c r="ES45" s="18">
        <f t="shared" si="46"/>
        <v>12.934027777777779</v>
      </c>
      <c r="ET45" s="17">
        <v>155</v>
      </c>
      <c r="EU45" s="17">
        <v>10</v>
      </c>
      <c r="EV45" s="18">
        <f t="shared" si="47"/>
        <v>0.8680555555555556</v>
      </c>
      <c r="EW45" s="17">
        <v>10</v>
      </c>
    </row>
    <row r="46" spans="1:153" ht="11.25" customHeight="1">
      <c r="A46" s="48" t="s">
        <v>370</v>
      </c>
      <c r="B46" s="17">
        <v>58</v>
      </c>
      <c r="C46" s="17">
        <f t="shared" si="55"/>
        <v>139</v>
      </c>
      <c r="D46" s="17">
        <v>42</v>
      </c>
      <c r="E46" s="18">
        <f t="shared" si="0"/>
        <v>72.41379310344827</v>
      </c>
      <c r="F46" s="17">
        <v>50</v>
      </c>
      <c r="G46" s="17">
        <v>3</v>
      </c>
      <c r="H46" s="18">
        <f t="shared" si="1"/>
        <v>5.172413793103448</v>
      </c>
      <c r="I46" s="17">
        <v>4</v>
      </c>
      <c r="J46" s="17">
        <v>1</v>
      </c>
      <c r="K46" s="18">
        <f t="shared" si="2"/>
        <v>1.7241379310344827</v>
      </c>
      <c r="L46" s="17">
        <v>1</v>
      </c>
      <c r="M46" s="17">
        <v>0</v>
      </c>
      <c r="N46" s="18">
        <f t="shared" si="3"/>
        <v>0</v>
      </c>
      <c r="O46" s="17">
        <v>0</v>
      </c>
      <c r="P46" s="17">
        <v>0</v>
      </c>
      <c r="Q46" s="18">
        <f t="shared" si="4"/>
        <v>0</v>
      </c>
      <c r="R46" s="17">
        <v>0</v>
      </c>
      <c r="S46" s="17">
        <v>2</v>
      </c>
      <c r="T46" s="18">
        <f t="shared" si="5"/>
        <v>3.4482758620689653</v>
      </c>
      <c r="U46" s="17">
        <v>2</v>
      </c>
      <c r="V46" s="48" t="str">
        <f t="shared" si="48"/>
        <v>公 共 行 政 業</v>
      </c>
      <c r="W46" s="17">
        <v>1</v>
      </c>
      <c r="X46" s="18">
        <f t="shared" si="6"/>
        <v>1.7241379310344827</v>
      </c>
      <c r="Y46" s="17">
        <v>1</v>
      </c>
      <c r="Z46" s="17">
        <v>2</v>
      </c>
      <c r="AA46" s="18">
        <f t="shared" si="7"/>
        <v>3.4482758620689653</v>
      </c>
      <c r="AB46" s="17">
        <v>2</v>
      </c>
      <c r="AC46" s="17">
        <v>0</v>
      </c>
      <c r="AD46" s="18">
        <f t="shared" si="8"/>
        <v>0</v>
      </c>
      <c r="AE46" s="17">
        <v>0</v>
      </c>
      <c r="AF46" s="17">
        <v>1</v>
      </c>
      <c r="AG46" s="18">
        <f t="shared" si="9"/>
        <v>1.7241379310344827</v>
      </c>
      <c r="AH46" s="17">
        <v>1</v>
      </c>
      <c r="AI46" s="17">
        <v>2</v>
      </c>
      <c r="AJ46" s="18">
        <f t="shared" si="10"/>
        <v>3.4482758620689653</v>
      </c>
      <c r="AK46" s="17">
        <v>2</v>
      </c>
      <c r="AL46" s="17">
        <v>0</v>
      </c>
      <c r="AM46" s="18">
        <f t="shared" si="11"/>
        <v>0</v>
      </c>
      <c r="AN46" s="17">
        <v>0</v>
      </c>
      <c r="AO46" s="17">
        <v>0</v>
      </c>
      <c r="AP46" s="18">
        <f t="shared" si="12"/>
        <v>0</v>
      </c>
      <c r="AQ46" s="17">
        <v>0</v>
      </c>
      <c r="AR46" s="48" t="str">
        <f t="shared" si="49"/>
        <v>公 共 行 政 業</v>
      </c>
      <c r="AS46" s="17">
        <v>0</v>
      </c>
      <c r="AT46" s="18">
        <f t="shared" si="13"/>
        <v>0</v>
      </c>
      <c r="AU46" s="17">
        <v>0</v>
      </c>
      <c r="AV46" s="17">
        <v>18</v>
      </c>
      <c r="AW46" s="18">
        <f t="shared" si="14"/>
        <v>31.03448275862069</v>
      </c>
      <c r="AX46" s="17">
        <v>22</v>
      </c>
      <c r="AY46" s="17">
        <v>0</v>
      </c>
      <c r="AZ46" s="18">
        <f t="shared" si="15"/>
        <v>0</v>
      </c>
      <c r="BA46" s="17">
        <v>0</v>
      </c>
      <c r="BB46" s="17">
        <v>0</v>
      </c>
      <c r="BC46" s="18">
        <f t="shared" si="16"/>
        <v>0</v>
      </c>
      <c r="BD46" s="17">
        <v>0</v>
      </c>
      <c r="BE46" s="17">
        <v>0</v>
      </c>
      <c r="BF46" s="18">
        <f t="shared" si="17"/>
        <v>0</v>
      </c>
      <c r="BG46" s="17">
        <v>0</v>
      </c>
      <c r="BH46" s="17">
        <v>0</v>
      </c>
      <c r="BI46" s="18">
        <f t="shared" si="18"/>
        <v>0</v>
      </c>
      <c r="BJ46" s="17">
        <v>0</v>
      </c>
      <c r="BK46" s="17">
        <v>0</v>
      </c>
      <c r="BL46" s="18">
        <f t="shared" si="19"/>
        <v>0</v>
      </c>
      <c r="BM46" s="17">
        <v>0</v>
      </c>
      <c r="BN46" s="48" t="str">
        <f t="shared" si="50"/>
        <v>公 共 行 政 業</v>
      </c>
      <c r="BO46" s="17">
        <v>0</v>
      </c>
      <c r="BP46" s="18">
        <f t="shared" si="20"/>
        <v>0</v>
      </c>
      <c r="BQ46" s="17">
        <v>0</v>
      </c>
      <c r="BR46" s="17">
        <v>0</v>
      </c>
      <c r="BS46" s="18">
        <f t="shared" si="21"/>
        <v>0</v>
      </c>
      <c r="BT46" s="17">
        <v>0</v>
      </c>
      <c r="BU46" s="17">
        <v>0</v>
      </c>
      <c r="BV46" s="18">
        <f t="shared" si="22"/>
        <v>0</v>
      </c>
      <c r="BW46" s="17">
        <v>0</v>
      </c>
      <c r="BX46" s="17">
        <v>0</v>
      </c>
      <c r="BY46" s="18">
        <f t="shared" si="23"/>
        <v>0</v>
      </c>
      <c r="BZ46" s="17">
        <v>0</v>
      </c>
      <c r="CA46" s="17">
        <v>0</v>
      </c>
      <c r="CB46" s="18">
        <f t="shared" si="24"/>
        <v>0</v>
      </c>
      <c r="CC46" s="17">
        <v>0</v>
      </c>
      <c r="CD46" s="17">
        <v>0</v>
      </c>
      <c r="CE46" s="18">
        <f t="shared" si="25"/>
        <v>0</v>
      </c>
      <c r="CF46" s="17">
        <v>0</v>
      </c>
      <c r="CG46" s="17">
        <v>0</v>
      </c>
      <c r="CH46" s="18">
        <f t="shared" si="26"/>
        <v>0</v>
      </c>
      <c r="CI46" s="17">
        <v>0</v>
      </c>
      <c r="CJ46" s="48" t="str">
        <f t="shared" si="51"/>
        <v>公 共 行 政 業</v>
      </c>
      <c r="CK46" s="17">
        <v>0</v>
      </c>
      <c r="CL46" s="18">
        <f t="shared" si="27"/>
        <v>0</v>
      </c>
      <c r="CM46" s="17">
        <v>0</v>
      </c>
      <c r="CN46" s="17">
        <v>6</v>
      </c>
      <c r="CO46" s="18">
        <f t="shared" si="28"/>
        <v>10.344827586206897</v>
      </c>
      <c r="CP46" s="17">
        <v>6</v>
      </c>
      <c r="CQ46" s="17">
        <v>9</v>
      </c>
      <c r="CR46" s="18">
        <f t="shared" si="29"/>
        <v>15.517241379310345</v>
      </c>
      <c r="CS46" s="17">
        <v>9</v>
      </c>
      <c r="CT46" s="17">
        <v>0</v>
      </c>
      <c r="CU46" s="18">
        <f t="shared" si="30"/>
        <v>0</v>
      </c>
      <c r="CV46" s="17">
        <v>0</v>
      </c>
      <c r="CW46" s="17">
        <v>3</v>
      </c>
      <c r="CX46" s="18">
        <f t="shared" si="31"/>
        <v>5.172413793103448</v>
      </c>
      <c r="CY46" s="17">
        <v>3</v>
      </c>
      <c r="CZ46" s="17">
        <v>0</v>
      </c>
      <c r="DA46" s="18">
        <f t="shared" si="32"/>
        <v>0</v>
      </c>
      <c r="DB46" s="17">
        <v>0</v>
      </c>
      <c r="DC46" s="17">
        <v>0</v>
      </c>
      <c r="DD46" s="18">
        <f t="shared" si="33"/>
        <v>0</v>
      </c>
      <c r="DE46" s="17">
        <v>0</v>
      </c>
      <c r="DF46" s="48" t="str">
        <f t="shared" si="52"/>
        <v>公 共 行 政 業</v>
      </c>
      <c r="DG46" s="17">
        <v>0</v>
      </c>
      <c r="DH46" s="18">
        <f t="shared" si="34"/>
        <v>0</v>
      </c>
      <c r="DI46" s="17">
        <v>0</v>
      </c>
      <c r="DJ46" s="17">
        <v>17</v>
      </c>
      <c r="DK46" s="18">
        <f t="shared" si="35"/>
        <v>29.310344827586203</v>
      </c>
      <c r="DL46" s="17">
        <v>17</v>
      </c>
      <c r="DM46" s="17">
        <v>20</v>
      </c>
      <c r="DN46" s="18">
        <f t="shared" si="36"/>
        <v>34.48275862068966</v>
      </c>
      <c r="DO46" s="17">
        <v>20</v>
      </c>
      <c r="DP46" s="17">
        <v>0</v>
      </c>
      <c r="DQ46" s="18">
        <f t="shared" si="37"/>
        <v>0</v>
      </c>
      <c r="DR46" s="17">
        <v>0</v>
      </c>
      <c r="DS46" s="17">
        <v>0</v>
      </c>
      <c r="DT46" s="18">
        <f t="shared" si="38"/>
        <v>0</v>
      </c>
      <c r="DU46" s="17">
        <v>0</v>
      </c>
      <c r="DV46" s="17">
        <v>0</v>
      </c>
      <c r="DW46" s="18">
        <f t="shared" si="39"/>
        <v>0</v>
      </c>
      <c r="DX46" s="17">
        <v>0</v>
      </c>
      <c r="DY46" s="17">
        <v>0</v>
      </c>
      <c r="DZ46" s="18">
        <f t="shared" si="40"/>
        <v>0</v>
      </c>
      <c r="EA46" s="17">
        <v>0</v>
      </c>
      <c r="EB46" s="48" t="str">
        <f t="shared" si="53"/>
        <v>公 共 行 政 業</v>
      </c>
      <c r="EC46" s="17">
        <v>0</v>
      </c>
      <c r="ED46" s="18">
        <f t="shared" si="41"/>
        <v>0</v>
      </c>
      <c r="EE46" s="17">
        <v>0</v>
      </c>
      <c r="EF46" s="17">
        <v>0</v>
      </c>
      <c r="EG46" s="18">
        <f t="shared" si="42"/>
        <v>0</v>
      </c>
      <c r="EH46" s="17">
        <v>0</v>
      </c>
      <c r="EI46" s="17">
        <v>0</v>
      </c>
      <c r="EJ46" s="18">
        <f t="shared" si="43"/>
        <v>0</v>
      </c>
      <c r="EK46" s="17">
        <v>0</v>
      </c>
      <c r="EL46" s="17">
        <v>17</v>
      </c>
      <c r="EM46" s="18">
        <f t="shared" si="44"/>
        <v>29.310344827586203</v>
      </c>
      <c r="EN46" s="17">
        <v>17</v>
      </c>
      <c r="EO46" s="17">
        <v>0</v>
      </c>
      <c r="EP46" s="18">
        <f t="shared" si="45"/>
        <v>0</v>
      </c>
      <c r="EQ46" s="17">
        <v>0</v>
      </c>
      <c r="ER46" s="17">
        <v>18</v>
      </c>
      <c r="ES46" s="18">
        <f t="shared" si="46"/>
        <v>31.03448275862069</v>
      </c>
      <c r="ET46" s="17">
        <v>18</v>
      </c>
      <c r="EU46" s="17">
        <v>14</v>
      </c>
      <c r="EV46" s="18">
        <f t="shared" si="47"/>
        <v>24.137931034482758</v>
      </c>
      <c r="EW46" s="17">
        <v>14</v>
      </c>
    </row>
    <row r="47" spans="1:153" s="8" customFormat="1" ht="11.25" customHeight="1" thickBot="1">
      <c r="A47" s="48" t="s">
        <v>213</v>
      </c>
      <c r="B47" s="17">
        <v>313</v>
      </c>
      <c r="C47" s="17">
        <f t="shared" si="55"/>
        <v>486</v>
      </c>
      <c r="D47" s="17">
        <v>133</v>
      </c>
      <c r="E47" s="18">
        <f t="shared" si="0"/>
        <v>42.49201277955272</v>
      </c>
      <c r="F47" s="17">
        <v>140</v>
      </c>
      <c r="G47" s="17">
        <v>7</v>
      </c>
      <c r="H47" s="18">
        <f t="shared" si="1"/>
        <v>2.2364217252396164</v>
      </c>
      <c r="I47" s="17">
        <v>7</v>
      </c>
      <c r="J47" s="17">
        <v>1</v>
      </c>
      <c r="K47" s="18">
        <f t="shared" si="2"/>
        <v>0.3194888178913738</v>
      </c>
      <c r="L47" s="17">
        <v>1</v>
      </c>
      <c r="M47" s="17">
        <v>0</v>
      </c>
      <c r="N47" s="18">
        <f t="shared" si="3"/>
        <v>0</v>
      </c>
      <c r="O47" s="17">
        <v>0</v>
      </c>
      <c r="P47" s="17">
        <v>0</v>
      </c>
      <c r="Q47" s="18">
        <f t="shared" si="4"/>
        <v>0</v>
      </c>
      <c r="R47" s="17">
        <v>0</v>
      </c>
      <c r="S47" s="17">
        <v>3</v>
      </c>
      <c r="T47" s="18">
        <f t="shared" si="5"/>
        <v>0.9584664536741214</v>
      </c>
      <c r="U47" s="17">
        <v>5</v>
      </c>
      <c r="V47" s="52" t="str">
        <f t="shared" si="48"/>
        <v>重大職業災害檢查</v>
      </c>
      <c r="W47" s="17">
        <v>0</v>
      </c>
      <c r="X47" s="18">
        <f t="shared" si="6"/>
        <v>0</v>
      </c>
      <c r="Y47" s="17">
        <v>0</v>
      </c>
      <c r="Z47" s="17">
        <v>3</v>
      </c>
      <c r="AA47" s="18">
        <f t="shared" si="7"/>
        <v>0.9584664536741214</v>
      </c>
      <c r="AB47" s="17">
        <v>7</v>
      </c>
      <c r="AC47" s="17">
        <v>0</v>
      </c>
      <c r="AD47" s="18">
        <f t="shared" si="8"/>
        <v>0</v>
      </c>
      <c r="AE47" s="17">
        <v>0</v>
      </c>
      <c r="AF47" s="17">
        <v>1</v>
      </c>
      <c r="AG47" s="18">
        <f t="shared" si="9"/>
        <v>0.3194888178913738</v>
      </c>
      <c r="AH47" s="17">
        <v>1</v>
      </c>
      <c r="AI47" s="17">
        <v>34</v>
      </c>
      <c r="AJ47" s="18">
        <f t="shared" si="10"/>
        <v>10.86261980830671</v>
      </c>
      <c r="AK47" s="17">
        <v>34</v>
      </c>
      <c r="AL47" s="17">
        <v>10</v>
      </c>
      <c r="AM47" s="18">
        <f t="shared" si="11"/>
        <v>3.1948881789137378</v>
      </c>
      <c r="AN47" s="17">
        <v>10</v>
      </c>
      <c r="AO47" s="17">
        <v>0</v>
      </c>
      <c r="AP47" s="18">
        <f t="shared" si="12"/>
        <v>0</v>
      </c>
      <c r="AQ47" s="17">
        <v>0</v>
      </c>
      <c r="AR47" s="52" t="str">
        <f t="shared" si="49"/>
        <v>重大職業災害檢查</v>
      </c>
      <c r="AS47" s="17">
        <v>0</v>
      </c>
      <c r="AT47" s="18">
        <f t="shared" si="13"/>
        <v>0</v>
      </c>
      <c r="AU47" s="17">
        <v>0</v>
      </c>
      <c r="AV47" s="17">
        <v>25</v>
      </c>
      <c r="AW47" s="18">
        <f t="shared" si="14"/>
        <v>7.987220447284344</v>
      </c>
      <c r="AX47" s="17">
        <v>27</v>
      </c>
      <c r="AY47" s="17">
        <v>23</v>
      </c>
      <c r="AZ47" s="18">
        <f t="shared" si="15"/>
        <v>7.348242811501597</v>
      </c>
      <c r="BA47" s="17">
        <v>23</v>
      </c>
      <c r="BB47" s="17">
        <v>1</v>
      </c>
      <c r="BC47" s="18">
        <f t="shared" si="16"/>
        <v>0.3194888178913738</v>
      </c>
      <c r="BD47" s="17">
        <v>1</v>
      </c>
      <c r="BE47" s="17">
        <v>0</v>
      </c>
      <c r="BF47" s="18">
        <f t="shared" si="17"/>
        <v>0</v>
      </c>
      <c r="BG47" s="17">
        <v>0</v>
      </c>
      <c r="BH47" s="17">
        <v>0</v>
      </c>
      <c r="BI47" s="18">
        <f t="shared" si="18"/>
        <v>0</v>
      </c>
      <c r="BJ47" s="17">
        <v>0</v>
      </c>
      <c r="BK47" s="17">
        <v>0</v>
      </c>
      <c r="BL47" s="18">
        <f t="shared" si="19"/>
        <v>0</v>
      </c>
      <c r="BM47" s="17">
        <v>0</v>
      </c>
      <c r="BN47" s="52" t="str">
        <f t="shared" si="50"/>
        <v>重大職業災害檢查</v>
      </c>
      <c r="BO47" s="17">
        <v>0</v>
      </c>
      <c r="BP47" s="18">
        <f t="shared" si="20"/>
        <v>0</v>
      </c>
      <c r="BQ47" s="17">
        <v>0</v>
      </c>
      <c r="BR47" s="17">
        <v>1</v>
      </c>
      <c r="BS47" s="18">
        <f t="shared" si="21"/>
        <v>0.3194888178913738</v>
      </c>
      <c r="BT47" s="17">
        <v>1</v>
      </c>
      <c r="BU47" s="17">
        <v>2</v>
      </c>
      <c r="BV47" s="18">
        <f t="shared" si="22"/>
        <v>0.6389776357827476</v>
      </c>
      <c r="BW47" s="17">
        <v>2</v>
      </c>
      <c r="BX47" s="17">
        <v>2</v>
      </c>
      <c r="BY47" s="18">
        <f t="shared" si="23"/>
        <v>0.6389776357827476</v>
      </c>
      <c r="BZ47" s="17">
        <v>2</v>
      </c>
      <c r="CA47" s="17">
        <v>2</v>
      </c>
      <c r="CB47" s="18">
        <f t="shared" si="24"/>
        <v>0.6389776357827476</v>
      </c>
      <c r="CC47" s="17">
        <v>2</v>
      </c>
      <c r="CD47" s="17">
        <v>0</v>
      </c>
      <c r="CE47" s="18">
        <f t="shared" si="25"/>
        <v>0</v>
      </c>
      <c r="CF47" s="17">
        <v>0</v>
      </c>
      <c r="CG47" s="17">
        <v>0</v>
      </c>
      <c r="CH47" s="18">
        <f t="shared" si="26"/>
        <v>0</v>
      </c>
      <c r="CI47" s="17">
        <v>0</v>
      </c>
      <c r="CJ47" s="52" t="str">
        <f t="shared" si="51"/>
        <v>重大職業災害檢查</v>
      </c>
      <c r="CK47" s="17">
        <v>0</v>
      </c>
      <c r="CL47" s="18">
        <f t="shared" si="27"/>
        <v>0</v>
      </c>
      <c r="CM47" s="17">
        <v>0</v>
      </c>
      <c r="CN47" s="17">
        <v>1</v>
      </c>
      <c r="CO47" s="18">
        <f t="shared" si="28"/>
        <v>0.3194888178913738</v>
      </c>
      <c r="CP47" s="17">
        <v>1</v>
      </c>
      <c r="CQ47" s="17">
        <v>16</v>
      </c>
      <c r="CR47" s="18">
        <f t="shared" si="29"/>
        <v>5.111821086261981</v>
      </c>
      <c r="CS47" s="17">
        <v>16</v>
      </c>
      <c r="CT47" s="17">
        <v>0</v>
      </c>
      <c r="CU47" s="18">
        <f t="shared" si="30"/>
        <v>0</v>
      </c>
      <c r="CV47" s="17">
        <v>0</v>
      </c>
      <c r="CW47" s="17">
        <v>1</v>
      </c>
      <c r="CX47" s="18">
        <f t="shared" si="31"/>
        <v>0.3194888178913738</v>
      </c>
      <c r="CY47" s="17">
        <v>1</v>
      </c>
      <c r="CZ47" s="17">
        <v>2</v>
      </c>
      <c r="DA47" s="18">
        <f t="shared" si="32"/>
        <v>0.6389776357827476</v>
      </c>
      <c r="DB47" s="17">
        <v>2</v>
      </c>
      <c r="DC47" s="17">
        <v>0</v>
      </c>
      <c r="DD47" s="18">
        <f t="shared" si="33"/>
        <v>0</v>
      </c>
      <c r="DE47" s="17">
        <v>0</v>
      </c>
      <c r="DF47" s="52" t="str">
        <f t="shared" si="52"/>
        <v>重大職業災害檢查</v>
      </c>
      <c r="DG47" s="17">
        <v>37</v>
      </c>
      <c r="DH47" s="18">
        <f t="shared" si="34"/>
        <v>11.821086261980831</v>
      </c>
      <c r="DI47" s="17">
        <v>40</v>
      </c>
      <c r="DJ47" s="17">
        <v>48</v>
      </c>
      <c r="DK47" s="18">
        <f t="shared" si="35"/>
        <v>15.335463258785943</v>
      </c>
      <c r="DL47" s="17">
        <v>49</v>
      </c>
      <c r="DM47" s="17">
        <v>60</v>
      </c>
      <c r="DN47" s="18">
        <f t="shared" si="36"/>
        <v>19.169329073482427</v>
      </c>
      <c r="DO47" s="17">
        <v>61</v>
      </c>
      <c r="DP47" s="17">
        <v>4</v>
      </c>
      <c r="DQ47" s="18">
        <f t="shared" si="37"/>
        <v>1.2779552715654952</v>
      </c>
      <c r="DR47" s="17">
        <v>4</v>
      </c>
      <c r="DS47" s="17">
        <v>39</v>
      </c>
      <c r="DT47" s="18">
        <f t="shared" si="38"/>
        <v>12.460063897763577</v>
      </c>
      <c r="DU47" s="17">
        <v>39</v>
      </c>
      <c r="DV47" s="17">
        <v>44</v>
      </c>
      <c r="DW47" s="18">
        <f t="shared" si="39"/>
        <v>14.057507987220447</v>
      </c>
      <c r="DX47" s="17">
        <v>45</v>
      </c>
      <c r="DY47" s="17">
        <v>0</v>
      </c>
      <c r="DZ47" s="18">
        <f t="shared" si="40"/>
        <v>0</v>
      </c>
      <c r="EA47" s="17">
        <v>0</v>
      </c>
      <c r="EB47" s="52" t="str">
        <f t="shared" si="53"/>
        <v>重大職業災害檢查</v>
      </c>
      <c r="EC47" s="17">
        <v>0</v>
      </c>
      <c r="ED47" s="18">
        <f t="shared" si="41"/>
        <v>0</v>
      </c>
      <c r="EE47" s="17">
        <v>0</v>
      </c>
      <c r="EF47" s="17">
        <v>0</v>
      </c>
      <c r="EG47" s="18">
        <f t="shared" si="42"/>
        <v>0</v>
      </c>
      <c r="EH47" s="17">
        <v>0</v>
      </c>
      <c r="EI47" s="17">
        <v>0</v>
      </c>
      <c r="EJ47" s="18">
        <f t="shared" si="43"/>
        <v>0</v>
      </c>
      <c r="EK47" s="17">
        <v>0</v>
      </c>
      <c r="EL47" s="17">
        <v>62</v>
      </c>
      <c r="EM47" s="18">
        <f t="shared" si="44"/>
        <v>19.808306709265175</v>
      </c>
      <c r="EN47" s="17">
        <v>62</v>
      </c>
      <c r="EO47" s="17">
        <v>0</v>
      </c>
      <c r="EP47" s="18">
        <f t="shared" si="45"/>
        <v>0</v>
      </c>
      <c r="EQ47" s="17">
        <v>0</v>
      </c>
      <c r="ER47" s="17">
        <v>43</v>
      </c>
      <c r="ES47" s="18">
        <f t="shared" si="46"/>
        <v>13.738019169329075</v>
      </c>
      <c r="ET47" s="17">
        <v>43</v>
      </c>
      <c r="EU47" s="17">
        <v>0</v>
      </c>
      <c r="EV47" s="18">
        <f t="shared" si="47"/>
        <v>0</v>
      </c>
      <c r="EW47" s="17">
        <v>0</v>
      </c>
    </row>
    <row r="48" spans="1:153" ht="34.5" customHeight="1">
      <c r="A48" s="107" t="s">
        <v>373</v>
      </c>
      <c r="B48" s="107"/>
      <c r="C48" s="107"/>
      <c r="D48" s="107"/>
      <c r="E48" s="107"/>
      <c r="F48" s="107"/>
      <c r="G48" s="107"/>
      <c r="H48" s="107"/>
      <c r="I48" s="107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</row>
    <row r="49" ht="28.5" customHeight="1"/>
    <row r="50" spans="1:153" ht="10.5" customHeight="1">
      <c r="A50" s="110" t="s">
        <v>233</v>
      </c>
      <c r="B50" s="110"/>
      <c r="C50" s="110"/>
      <c r="D50" s="110"/>
      <c r="E50" s="110"/>
      <c r="F50" s="110"/>
      <c r="G50" s="110"/>
      <c r="H50" s="110"/>
      <c r="I50" s="110"/>
      <c r="J50" s="110" t="s">
        <v>234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 t="s">
        <v>235</v>
      </c>
      <c r="W50" s="110"/>
      <c r="X50" s="110"/>
      <c r="Y50" s="110"/>
      <c r="Z50" s="110"/>
      <c r="AA50" s="110"/>
      <c r="AB50" s="110"/>
      <c r="AC50" s="110"/>
      <c r="AD50" s="110"/>
      <c r="AE50" s="110"/>
      <c r="AF50" s="110" t="s">
        <v>236</v>
      </c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 t="s">
        <v>237</v>
      </c>
      <c r="AS50" s="110"/>
      <c r="AT50" s="110"/>
      <c r="AU50" s="110"/>
      <c r="AV50" s="110"/>
      <c r="AW50" s="110"/>
      <c r="AX50" s="110"/>
      <c r="AY50" s="110"/>
      <c r="AZ50" s="110"/>
      <c r="BA50" s="110"/>
      <c r="BB50" s="110" t="s">
        <v>372</v>
      </c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 t="s">
        <v>244</v>
      </c>
      <c r="BO50" s="110"/>
      <c r="BP50" s="110"/>
      <c r="BQ50" s="110"/>
      <c r="BR50" s="110"/>
      <c r="BS50" s="110"/>
      <c r="BT50" s="110"/>
      <c r="BU50" s="110"/>
      <c r="BV50" s="110"/>
      <c r="BW50" s="110"/>
      <c r="BX50" s="110" t="s">
        <v>245</v>
      </c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 t="s">
        <v>246</v>
      </c>
      <c r="CK50" s="110"/>
      <c r="CL50" s="110"/>
      <c r="CM50" s="110"/>
      <c r="CN50" s="110"/>
      <c r="CO50" s="110"/>
      <c r="CP50" s="110"/>
      <c r="CQ50" s="110"/>
      <c r="CR50" s="110"/>
      <c r="CS50" s="110"/>
      <c r="CT50" s="110" t="s">
        <v>247</v>
      </c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  <c r="DE50" s="111"/>
      <c r="DF50" s="110" t="s">
        <v>248</v>
      </c>
      <c r="DG50" s="110"/>
      <c r="DH50" s="110"/>
      <c r="DI50" s="110"/>
      <c r="DJ50" s="110"/>
      <c r="DK50" s="110"/>
      <c r="DL50" s="110"/>
      <c r="DM50" s="110"/>
      <c r="DN50" s="110"/>
      <c r="DO50" s="110"/>
      <c r="DP50" s="110" t="s">
        <v>249</v>
      </c>
      <c r="DQ50" s="110"/>
      <c r="DR50" s="110"/>
      <c r="DS50" s="110"/>
      <c r="DT50" s="110"/>
      <c r="DU50" s="110"/>
      <c r="DV50" s="110"/>
      <c r="DW50" s="110"/>
      <c r="DX50" s="110"/>
      <c r="DY50" s="110"/>
      <c r="DZ50" s="111"/>
      <c r="EA50" s="111"/>
      <c r="EB50" s="110" t="s">
        <v>250</v>
      </c>
      <c r="EC50" s="110"/>
      <c r="ED50" s="110"/>
      <c r="EE50" s="110"/>
      <c r="EF50" s="110"/>
      <c r="EG50" s="110"/>
      <c r="EH50" s="110"/>
      <c r="EI50" s="110"/>
      <c r="EJ50" s="110"/>
      <c r="EK50" s="110"/>
      <c r="EL50" s="110" t="s">
        <v>251</v>
      </c>
      <c r="EM50" s="110"/>
      <c r="EN50" s="110"/>
      <c r="EO50" s="110"/>
      <c r="EP50" s="110"/>
      <c r="EQ50" s="110"/>
      <c r="ER50" s="110"/>
      <c r="ES50" s="110"/>
      <c r="ET50" s="110"/>
      <c r="EU50" s="110"/>
      <c r="EV50" s="111"/>
      <c r="EW50" s="111"/>
    </row>
  </sheetData>
  <mergeCells count="133">
    <mergeCell ref="EU4:EW4"/>
    <mergeCell ref="EL50:EW50"/>
    <mergeCell ref="EB3:EB5"/>
    <mergeCell ref="AF3:AQ3"/>
    <mergeCell ref="BB3:BM3"/>
    <mergeCell ref="EI4:EK4"/>
    <mergeCell ref="EB50:EK50"/>
    <mergeCell ref="EL4:EN4"/>
    <mergeCell ref="EO4:EQ4"/>
    <mergeCell ref="ER4:ET4"/>
    <mergeCell ref="EO3:EQ3"/>
    <mergeCell ref="ER3:ET3"/>
    <mergeCell ref="EU3:EW3"/>
    <mergeCell ref="EL2:ET2"/>
    <mergeCell ref="EI3:EK3"/>
    <mergeCell ref="DP4:DR4"/>
    <mergeCell ref="DS4:DU4"/>
    <mergeCell ref="EL3:EN3"/>
    <mergeCell ref="DY3:EA3"/>
    <mergeCell ref="DP50:EA50"/>
    <mergeCell ref="EC3:EE3"/>
    <mergeCell ref="EC4:EE4"/>
    <mergeCell ref="EF3:EH3"/>
    <mergeCell ref="EF4:EH4"/>
    <mergeCell ref="DV4:DX4"/>
    <mergeCell ref="DY4:EA4"/>
    <mergeCell ref="DP3:DR3"/>
    <mergeCell ref="DS3:DU3"/>
    <mergeCell ref="DV3:DX3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CT4:CV4"/>
    <mergeCell ref="CW4:CY4"/>
    <mergeCell ref="CZ4:DB4"/>
    <mergeCell ref="DC4:DE4"/>
    <mergeCell ref="CK3:CS3"/>
    <mergeCell ref="CK4:CM4"/>
    <mergeCell ref="CN4:CP4"/>
    <mergeCell ref="CQ4:CS4"/>
    <mergeCell ref="CJ50:CS50"/>
    <mergeCell ref="CG4:CI4"/>
    <mergeCell ref="AR50:BA50"/>
    <mergeCell ref="BB50:BM50"/>
    <mergeCell ref="BN50:BW50"/>
    <mergeCell ref="BX50:CI50"/>
    <mergeCell ref="BH4:BJ4"/>
    <mergeCell ref="BK4:BM4"/>
    <mergeCell ref="AY4:BA4"/>
    <mergeCell ref="CJ3:CJ5"/>
    <mergeCell ref="CD4:CF4"/>
    <mergeCell ref="BO3:BW3"/>
    <mergeCell ref="BU4:BW4"/>
    <mergeCell ref="BX4:BZ4"/>
    <mergeCell ref="CA4:CC4"/>
    <mergeCell ref="A2:I2"/>
    <mergeCell ref="BB4:BD4"/>
    <mergeCell ref="BE4:BG4"/>
    <mergeCell ref="BO4:BQ4"/>
    <mergeCell ref="BN3:BN5"/>
    <mergeCell ref="AS3:BA3"/>
    <mergeCell ref="AS4:AU4"/>
    <mergeCell ref="AV4:AX4"/>
    <mergeCell ref="BN2:BW2"/>
    <mergeCell ref="A3:A5"/>
    <mergeCell ref="D3:I3"/>
    <mergeCell ref="A50:I50"/>
    <mergeCell ref="B3:B5"/>
    <mergeCell ref="C3:C5"/>
    <mergeCell ref="D4:F4"/>
    <mergeCell ref="G4:I4"/>
    <mergeCell ref="V2:AE2"/>
    <mergeCell ref="J50:U50"/>
    <mergeCell ref="J3:U3"/>
    <mergeCell ref="J4:L4"/>
    <mergeCell ref="M4:O4"/>
    <mergeCell ref="P4:R4"/>
    <mergeCell ref="S4:U4"/>
    <mergeCell ref="J2:R2"/>
    <mergeCell ref="V50:AE50"/>
    <mergeCell ref="W3:AE3"/>
    <mergeCell ref="W4:Y4"/>
    <mergeCell ref="Z4:AB4"/>
    <mergeCell ref="AC4:AE4"/>
    <mergeCell ref="V3:V5"/>
    <mergeCell ref="DF50:DO50"/>
    <mergeCell ref="CT50:DE50"/>
    <mergeCell ref="AF50:AQ50"/>
    <mergeCell ref="AF4:AH4"/>
    <mergeCell ref="AI4:AK4"/>
    <mergeCell ref="AL4:AN4"/>
    <mergeCell ref="AO4:AQ4"/>
    <mergeCell ref="AR3:AR5"/>
    <mergeCell ref="BR4:BT4"/>
    <mergeCell ref="BX3:CI3"/>
    <mergeCell ref="BB2:BJ2"/>
    <mergeCell ref="EB2:EK2"/>
    <mergeCell ref="DF2:DO2"/>
    <mergeCell ref="DP2:DX2"/>
    <mergeCell ref="BX2:CF2"/>
    <mergeCell ref="CJ2:CS2"/>
    <mergeCell ref="CT2:DB2"/>
    <mergeCell ref="AR1:BA1"/>
    <mergeCell ref="A48:I48"/>
    <mergeCell ref="AF1:AN1"/>
    <mergeCell ref="AP1:AQ1"/>
    <mergeCell ref="V1:AE1"/>
    <mergeCell ref="A1:I1"/>
    <mergeCell ref="J1:R1"/>
    <mergeCell ref="S1:U1"/>
    <mergeCell ref="AF2:AN2"/>
    <mergeCell ref="AR2:BA2"/>
    <mergeCell ref="BN1:BW1"/>
    <mergeCell ref="CH1:CI1"/>
    <mergeCell ref="CT1:DB1"/>
    <mergeCell ref="BB1:BJ1"/>
    <mergeCell ref="BL1:BM1"/>
    <mergeCell ref="BX1:CF1"/>
    <mergeCell ref="EL1:ET1"/>
    <mergeCell ref="EV1:EW1"/>
    <mergeCell ref="CJ1:CS1"/>
    <mergeCell ref="DF1:DO1"/>
    <mergeCell ref="EB1:EK1"/>
    <mergeCell ref="DD1:DE1"/>
    <mergeCell ref="DP1:DX1"/>
    <mergeCell ref="DZ1:EA1"/>
  </mergeCells>
  <dataValidations count="1">
    <dataValidation type="whole" allowBlank="1" showInputMessage="1" showErrorMessage="1" errorTitle="嘿嘿！你粉混喔" error="數字必須素整數而且不得小於 0 也應該不會大於 50000000 吧" sqref="CF10:CG47 R10:S47 DU10:DV47 CP10:CQ47 D10:D47 F10:G47 EN10:EO47 I10:J47 DX10:DY47 L10:M47 DB10:DC47 CI10:CI47 EC10:EC47 B10:B47 BM10:BM47 AH10:AI47 U10:U47 W10:W47 ET10:EU47 Y10:Z47 EQ10:ER47 AB10:AC47 CC10:CD47 AE10:AF47 EK10:EL47 CK10:CK47 O10:P47 EH10:EI47 CS10:CT47 EA10:EA47 CV10:CW47 DG10:DG47 BD10:BE47 AQ10:AQ47 AS10:AS47 AN10:AO47 AU10:AV47 EE10:EF47 AX10:AY47 DL10:DM47 BA10:BB47 AK10:AL47 CM10:CN47 DR10:DS47 DO10:DP47 CY10:CZ47 BQ10:BR47 DI10:DJ47 DE10:DE47 BZ10:CA47 BG10:BH47 BJ10:BK47 BW10:BX47 BO10:BO47 BT10:BU47 EW10:EW4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50"/>
  <sheetViews>
    <sheetView workbookViewId="0" topLeftCell="AV38">
      <selection activeCell="A1" sqref="A1:K1"/>
    </sheetView>
  </sheetViews>
  <sheetFormatPr defaultColWidth="9.00390625" defaultRowHeight="15" customHeight="1"/>
  <cols>
    <col min="1" max="1" width="24.75390625" style="2" customWidth="1"/>
    <col min="2" max="2" width="5.625" style="2" customWidth="1"/>
    <col min="3" max="3" width="5.75390625" style="2" customWidth="1"/>
    <col min="4" max="4" width="5.50390625" style="2" customWidth="1"/>
    <col min="5" max="6" width="5.75390625" style="2" customWidth="1"/>
    <col min="7" max="7" width="6.375" style="2" customWidth="1"/>
    <col min="8" max="9" width="5.75390625" style="2" customWidth="1"/>
    <col min="10" max="10" width="4.625" style="2" customWidth="1"/>
    <col min="11" max="11" width="5.75390625" style="2" customWidth="1"/>
    <col min="12" max="23" width="6.50390625" style="2" customWidth="1"/>
    <col min="24" max="24" width="27.75390625" style="2" customWidth="1"/>
    <col min="25" max="25" width="6.625" style="2" customWidth="1"/>
    <col min="26" max="26" width="5.625" style="2" customWidth="1"/>
    <col min="27" max="27" width="6.25390625" style="2" customWidth="1"/>
    <col min="28" max="28" width="5.875" style="2" customWidth="1"/>
    <col min="29" max="29" width="5.375" style="2" customWidth="1"/>
    <col min="30" max="31" width="5.875" style="2" customWidth="1"/>
    <col min="32" max="32" width="5.125" style="2" customWidth="1"/>
    <col min="33" max="33" width="5.875" style="2" customWidth="1"/>
    <col min="34" max="45" width="6.50390625" style="2" customWidth="1"/>
    <col min="46" max="46" width="27.375" style="2" customWidth="1"/>
    <col min="47" max="55" width="5.875" style="2" customWidth="1"/>
    <col min="56" max="67" width="6.50390625" style="2" customWidth="1"/>
    <col min="68" max="68" width="27.625" style="2" customWidth="1"/>
    <col min="69" max="74" width="5.875" style="2" customWidth="1"/>
    <col min="75" max="75" width="6.375" style="2" customWidth="1"/>
    <col min="76" max="76" width="6.50390625" style="2" customWidth="1"/>
    <col min="77" max="77" width="5.875" style="2" customWidth="1"/>
    <col min="78" max="89" width="6.50390625" style="2" customWidth="1"/>
    <col min="90" max="90" width="26.875" style="2" customWidth="1"/>
    <col min="91" max="99" width="5.875" style="2" customWidth="1"/>
    <col min="100" max="111" width="6.50390625" style="2" customWidth="1"/>
    <col min="112" max="112" width="26.875" style="2" customWidth="1"/>
    <col min="113" max="121" width="5.875" style="2" customWidth="1"/>
    <col min="122" max="133" width="6.50390625" style="2" customWidth="1"/>
    <col min="134" max="134" width="27.375" style="2" customWidth="1"/>
    <col min="135" max="143" width="5.875" style="2" customWidth="1"/>
    <col min="144" max="155" width="6.50390625" style="2" customWidth="1"/>
    <col min="156" max="16384" width="9.00390625" style="2" customWidth="1"/>
  </cols>
  <sheetData>
    <row r="1" spans="1:155" ht="48" customHeight="1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5" t="s">
        <v>218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45"/>
      <c r="X1" s="106" t="s">
        <v>125</v>
      </c>
      <c r="Y1" s="106"/>
      <c r="Z1" s="106"/>
      <c r="AA1" s="106"/>
      <c r="AB1" s="106"/>
      <c r="AC1" s="106"/>
      <c r="AD1" s="106"/>
      <c r="AE1" s="106"/>
      <c r="AF1" s="106"/>
      <c r="AG1" s="106"/>
      <c r="AH1" s="105" t="s">
        <v>219</v>
      </c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6" t="s">
        <v>528</v>
      </c>
      <c r="AU1" s="106"/>
      <c r="AV1" s="106"/>
      <c r="AW1" s="106"/>
      <c r="AX1" s="106"/>
      <c r="AY1" s="106"/>
      <c r="AZ1" s="106"/>
      <c r="BA1" s="106"/>
      <c r="BB1" s="106"/>
      <c r="BC1" s="106"/>
      <c r="BD1" s="105" t="s">
        <v>220</v>
      </c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6" t="s">
        <v>1</v>
      </c>
      <c r="BQ1" s="106"/>
      <c r="BR1" s="106"/>
      <c r="BS1" s="106"/>
      <c r="BT1" s="106"/>
      <c r="BU1" s="106"/>
      <c r="BV1" s="106"/>
      <c r="BW1" s="106"/>
      <c r="BX1" s="106"/>
      <c r="BY1" s="106"/>
      <c r="BZ1" s="105" t="s">
        <v>221</v>
      </c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6" t="s">
        <v>125</v>
      </c>
      <c r="CM1" s="106"/>
      <c r="CN1" s="106"/>
      <c r="CO1" s="106"/>
      <c r="CP1" s="106"/>
      <c r="CQ1" s="106"/>
      <c r="CR1" s="106"/>
      <c r="CS1" s="106"/>
      <c r="CT1" s="106"/>
      <c r="CU1" s="106"/>
      <c r="CV1" s="105" t="s">
        <v>222</v>
      </c>
      <c r="CW1" s="105"/>
      <c r="CX1" s="105"/>
      <c r="CY1" s="105"/>
      <c r="CZ1" s="105"/>
      <c r="DA1" s="105"/>
      <c r="DB1" s="105"/>
      <c r="DC1" s="105"/>
      <c r="DD1" s="105"/>
      <c r="DE1" s="105"/>
      <c r="DF1" s="106"/>
      <c r="DG1" s="106"/>
      <c r="DH1" s="106" t="s">
        <v>126</v>
      </c>
      <c r="DI1" s="106"/>
      <c r="DJ1" s="106"/>
      <c r="DK1" s="106"/>
      <c r="DL1" s="106"/>
      <c r="DM1" s="106"/>
      <c r="DN1" s="106"/>
      <c r="DO1" s="106"/>
      <c r="DP1" s="106"/>
      <c r="DQ1" s="106"/>
      <c r="DR1" s="105" t="s">
        <v>223</v>
      </c>
      <c r="DS1" s="105"/>
      <c r="DT1" s="105"/>
      <c r="DU1" s="105"/>
      <c r="DV1" s="105"/>
      <c r="DW1" s="105"/>
      <c r="DX1" s="105"/>
      <c r="DY1" s="105"/>
      <c r="DZ1" s="105"/>
      <c r="EA1" s="105"/>
      <c r="EB1" s="106"/>
      <c r="EC1" s="106"/>
      <c r="ED1" s="106" t="s">
        <v>125</v>
      </c>
      <c r="EE1" s="106"/>
      <c r="EF1" s="106"/>
      <c r="EG1" s="106"/>
      <c r="EH1" s="106"/>
      <c r="EI1" s="106"/>
      <c r="EJ1" s="106"/>
      <c r="EK1" s="106"/>
      <c r="EL1" s="106"/>
      <c r="EM1" s="106"/>
      <c r="EN1" s="105" t="s">
        <v>255</v>
      </c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</row>
    <row r="2" spans="1:155" s="21" customFormat="1" ht="12.75" customHeight="1" thickBot="1">
      <c r="A2" s="126" t="s">
        <v>189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 t="s">
        <v>514</v>
      </c>
      <c r="M2" s="127"/>
      <c r="N2" s="127"/>
      <c r="O2" s="127"/>
      <c r="P2" s="127"/>
      <c r="Q2" s="127"/>
      <c r="R2" s="127"/>
      <c r="S2" s="127"/>
      <c r="T2" s="127"/>
      <c r="W2" s="22" t="s">
        <v>0</v>
      </c>
      <c r="X2" s="126" t="s">
        <v>189</v>
      </c>
      <c r="Y2" s="126"/>
      <c r="Z2" s="126"/>
      <c r="AA2" s="126"/>
      <c r="AB2" s="126"/>
      <c r="AC2" s="126"/>
      <c r="AD2" s="126"/>
      <c r="AE2" s="126"/>
      <c r="AF2" s="126"/>
      <c r="AG2" s="126"/>
      <c r="AH2" s="127" t="s">
        <v>514</v>
      </c>
      <c r="AI2" s="127"/>
      <c r="AJ2" s="127"/>
      <c r="AK2" s="127"/>
      <c r="AL2" s="127"/>
      <c r="AM2" s="127"/>
      <c r="AN2" s="127"/>
      <c r="AO2" s="127"/>
      <c r="AP2" s="127"/>
      <c r="AS2" s="22" t="s">
        <v>225</v>
      </c>
      <c r="AT2" s="126" t="s">
        <v>189</v>
      </c>
      <c r="AU2" s="126"/>
      <c r="AV2" s="126"/>
      <c r="AW2" s="126"/>
      <c r="AX2" s="126"/>
      <c r="AY2" s="126"/>
      <c r="AZ2" s="126"/>
      <c r="BA2" s="126"/>
      <c r="BB2" s="126"/>
      <c r="BC2" s="126"/>
      <c r="BD2" s="127" t="s">
        <v>514</v>
      </c>
      <c r="BE2" s="127"/>
      <c r="BF2" s="127"/>
      <c r="BG2" s="127"/>
      <c r="BH2" s="127"/>
      <c r="BI2" s="127"/>
      <c r="BJ2" s="127"/>
      <c r="BK2" s="127"/>
      <c r="BL2" s="127"/>
      <c r="BO2" s="22" t="s">
        <v>225</v>
      </c>
      <c r="BP2" s="126" t="s">
        <v>189</v>
      </c>
      <c r="BQ2" s="126"/>
      <c r="BR2" s="126"/>
      <c r="BS2" s="126"/>
      <c r="BT2" s="126"/>
      <c r="BU2" s="126"/>
      <c r="BV2" s="126"/>
      <c r="BW2" s="126"/>
      <c r="BX2" s="126"/>
      <c r="BY2" s="126"/>
      <c r="BZ2" s="127" t="s">
        <v>514</v>
      </c>
      <c r="CA2" s="127"/>
      <c r="CB2" s="127"/>
      <c r="CC2" s="127"/>
      <c r="CD2" s="127"/>
      <c r="CE2" s="127"/>
      <c r="CF2" s="127"/>
      <c r="CG2" s="127"/>
      <c r="CH2" s="127"/>
      <c r="CI2" s="21" t="s">
        <v>225</v>
      </c>
      <c r="CL2" s="126" t="s">
        <v>189</v>
      </c>
      <c r="CM2" s="126"/>
      <c r="CN2" s="126"/>
      <c r="CO2" s="126"/>
      <c r="CP2" s="126"/>
      <c r="CQ2" s="126"/>
      <c r="CR2" s="126"/>
      <c r="CS2" s="126"/>
      <c r="CT2" s="126"/>
      <c r="CU2" s="126"/>
      <c r="CV2" s="127" t="s">
        <v>514</v>
      </c>
      <c r="CW2" s="127"/>
      <c r="CX2" s="127"/>
      <c r="CY2" s="127"/>
      <c r="CZ2" s="127"/>
      <c r="DA2" s="127"/>
      <c r="DB2" s="127"/>
      <c r="DC2" s="127"/>
      <c r="DD2" s="127"/>
      <c r="DG2" s="22" t="s">
        <v>225</v>
      </c>
      <c r="DH2" s="126" t="s">
        <v>189</v>
      </c>
      <c r="DI2" s="126"/>
      <c r="DJ2" s="126"/>
      <c r="DK2" s="126"/>
      <c r="DL2" s="126"/>
      <c r="DM2" s="126"/>
      <c r="DN2" s="126"/>
      <c r="DO2" s="126"/>
      <c r="DP2" s="126"/>
      <c r="DQ2" s="126"/>
      <c r="DR2" s="127" t="s">
        <v>514</v>
      </c>
      <c r="DS2" s="127"/>
      <c r="DT2" s="127"/>
      <c r="DU2" s="127"/>
      <c r="DV2" s="127"/>
      <c r="DW2" s="127"/>
      <c r="DX2" s="127"/>
      <c r="DY2" s="127"/>
      <c r="DZ2" s="127"/>
      <c r="EC2" s="22" t="s">
        <v>225</v>
      </c>
      <c r="ED2" s="126" t="s">
        <v>189</v>
      </c>
      <c r="EE2" s="126"/>
      <c r="EF2" s="126"/>
      <c r="EG2" s="126"/>
      <c r="EH2" s="126"/>
      <c r="EI2" s="126"/>
      <c r="EJ2" s="126"/>
      <c r="EK2" s="126"/>
      <c r="EL2" s="126"/>
      <c r="EM2" s="126"/>
      <c r="EN2" s="127" t="s">
        <v>514</v>
      </c>
      <c r="EO2" s="127"/>
      <c r="EP2" s="127"/>
      <c r="EQ2" s="127"/>
      <c r="ER2" s="127"/>
      <c r="ES2" s="127"/>
      <c r="ET2" s="127"/>
      <c r="EU2" s="127"/>
      <c r="EV2" s="127"/>
      <c r="EY2" s="22" t="s">
        <v>225</v>
      </c>
    </row>
    <row r="3" spans="1:155" ht="13.5" customHeight="1">
      <c r="A3" s="129" t="s">
        <v>436</v>
      </c>
      <c r="B3" s="98" t="s">
        <v>463</v>
      </c>
      <c r="C3" s="146" t="s">
        <v>464</v>
      </c>
      <c r="D3" s="147"/>
      <c r="E3" s="148"/>
      <c r="F3" s="138" t="s">
        <v>2</v>
      </c>
      <c r="G3" s="138"/>
      <c r="H3" s="138"/>
      <c r="I3" s="138"/>
      <c r="J3" s="138"/>
      <c r="K3" s="141"/>
      <c r="L3" s="139" t="s">
        <v>3</v>
      </c>
      <c r="M3" s="139"/>
      <c r="N3" s="139"/>
      <c r="O3" s="142"/>
      <c r="P3" s="142"/>
      <c r="Q3" s="142"/>
      <c r="R3" s="142"/>
      <c r="S3" s="142"/>
      <c r="T3" s="142"/>
      <c r="U3" s="142"/>
      <c r="V3" s="142"/>
      <c r="W3" s="142"/>
      <c r="X3" s="129" t="s">
        <v>15</v>
      </c>
      <c r="Y3" s="142" t="s">
        <v>466</v>
      </c>
      <c r="Z3" s="142"/>
      <c r="AA3" s="142"/>
      <c r="AB3" s="142"/>
      <c r="AC3" s="142"/>
      <c r="AD3" s="142"/>
      <c r="AE3" s="142"/>
      <c r="AF3" s="142"/>
      <c r="AG3" s="142"/>
      <c r="AH3" s="139" t="s">
        <v>465</v>
      </c>
      <c r="AI3" s="139"/>
      <c r="AJ3" s="139"/>
      <c r="AK3" s="142"/>
      <c r="AL3" s="142"/>
      <c r="AM3" s="142"/>
      <c r="AN3" s="142"/>
      <c r="AO3" s="142"/>
      <c r="AP3" s="142"/>
      <c r="AQ3" s="142"/>
      <c r="AR3" s="142"/>
      <c r="AS3" s="142"/>
      <c r="AT3" s="129" t="s">
        <v>15</v>
      </c>
      <c r="AU3" s="142" t="s">
        <v>466</v>
      </c>
      <c r="AV3" s="142"/>
      <c r="AW3" s="142"/>
      <c r="AX3" s="142"/>
      <c r="AY3" s="142"/>
      <c r="AZ3" s="142"/>
      <c r="BA3" s="142"/>
      <c r="BB3" s="142"/>
      <c r="BC3" s="142"/>
      <c r="BD3" s="139" t="s">
        <v>465</v>
      </c>
      <c r="BE3" s="139"/>
      <c r="BF3" s="139"/>
      <c r="BG3" s="142"/>
      <c r="BH3" s="142"/>
      <c r="BI3" s="142"/>
      <c r="BJ3" s="142"/>
      <c r="BK3" s="142"/>
      <c r="BL3" s="142"/>
      <c r="BM3" s="142"/>
      <c r="BN3" s="142"/>
      <c r="BO3" s="142"/>
      <c r="BP3" s="132" t="s">
        <v>15</v>
      </c>
      <c r="BQ3" s="142" t="s">
        <v>466</v>
      </c>
      <c r="BR3" s="142"/>
      <c r="BS3" s="142"/>
      <c r="BT3" s="142"/>
      <c r="BU3" s="142"/>
      <c r="BV3" s="142"/>
      <c r="BW3" s="142"/>
      <c r="BX3" s="142"/>
      <c r="BY3" s="142"/>
      <c r="BZ3" s="139" t="s">
        <v>465</v>
      </c>
      <c r="CA3" s="139"/>
      <c r="CB3" s="139"/>
      <c r="CC3" s="142"/>
      <c r="CD3" s="142"/>
      <c r="CE3" s="142"/>
      <c r="CF3" s="142"/>
      <c r="CG3" s="142"/>
      <c r="CH3" s="142"/>
      <c r="CI3" s="142"/>
      <c r="CJ3" s="142"/>
      <c r="CK3" s="142"/>
      <c r="CL3" s="129" t="s">
        <v>15</v>
      </c>
      <c r="CM3" s="142" t="s">
        <v>467</v>
      </c>
      <c r="CN3" s="142"/>
      <c r="CO3" s="142"/>
      <c r="CP3" s="142"/>
      <c r="CQ3" s="142"/>
      <c r="CR3" s="142"/>
      <c r="CS3" s="142"/>
      <c r="CT3" s="142"/>
      <c r="CU3" s="137"/>
      <c r="CV3" s="139" t="s">
        <v>468</v>
      </c>
      <c r="CW3" s="139"/>
      <c r="CX3" s="140"/>
      <c r="CY3" s="137" t="s">
        <v>469</v>
      </c>
      <c r="CZ3" s="138"/>
      <c r="DA3" s="138"/>
      <c r="DB3" s="138" t="s">
        <v>470</v>
      </c>
      <c r="DC3" s="138"/>
      <c r="DD3" s="138"/>
      <c r="DE3" s="138" t="s">
        <v>471</v>
      </c>
      <c r="DF3" s="138"/>
      <c r="DG3" s="138"/>
      <c r="DH3" s="129" t="s">
        <v>15</v>
      </c>
      <c r="DI3" s="137" t="s">
        <v>472</v>
      </c>
      <c r="DJ3" s="138"/>
      <c r="DK3" s="138"/>
      <c r="DL3" s="141" t="s">
        <v>473</v>
      </c>
      <c r="DM3" s="142"/>
      <c r="DN3" s="142"/>
      <c r="DO3" s="142"/>
      <c r="DP3" s="142"/>
      <c r="DQ3" s="137"/>
      <c r="DR3" s="139" t="s">
        <v>474</v>
      </c>
      <c r="DS3" s="139"/>
      <c r="DT3" s="140"/>
      <c r="DU3" s="137" t="s">
        <v>475</v>
      </c>
      <c r="DV3" s="138"/>
      <c r="DW3" s="138"/>
      <c r="DX3" s="138" t="s">
        <v>476</v>
      </c>
      <c r="DY3" s="138"/>
      <c r="DZ3" s="138"/>
      <c r="EA3" s="138" t="s">
        <v>477</v>
      </c>
      <c r="EB3" s="138"/>
      <c r="EC3" s="138"/>
      <c r="ED3" s="129" t="s">
        <v>15</v>
      </c>
      <c r="EE3" s="137" t="s">
        <v>478</v>
      </c>
      <c r="EF3" s="138"/>
      <c r="EG3" s="138"/>
      <c r="EH3" s="138" t="s">
        <v>479</v>
      </c>
      <c r="EI3" s="138"/>
      <c r="EJ3" s="138"/>
      <c r="EK3" s="138" t="s">
        <v>480</v>
      </c>
      <c r="EL3" s="138"/>
      <c r="EM3" s="138"/>
      <c r="EN3" s="139" t="s">
        <v>481</v>
      </c>
      <c r="EO3" s="139"/>
      <c r="EP3" s="140"/>
      <c r="EQ3" s="137" t="s">
        <v>482</v>
      </c>
      <c r="ER3" s="138"/>
      <c r="ES3" s="138"/>
      <c r="ET3" s="138" t="s">
        <v>483</v>
      </c>
      <c r="EU3" s="138"/>
      <c r="EV3" s="138"/>
      <c r="EW3" s="138" t="s">
        <v>484</v>
      </c>
      <c r="EX3" s="138"/>
      <c r="EY3" s="141"/>
    </row>
    <row r="4" spans="1:155" ht="36" customHeight="1">
      <c r="A4" s="130"/>
      <c r="B4" s="121"/>
      <c r="C4" s="149"/>
      <c r="D4" s="150"/>
      <c r="E4" s="151"/>
      <c r="F4" s="122" t="s">
        <v>4</v>
      </c>
      <c r="G4" s="122"/>
      <c r="H4" s="122"/>
      <c r="I4" s="122" t="s">
        <v>239</v>
      </c>
      <c r="J4" s="122"/>
      <c r="K4" s="122"/>
      <c r="L4" s="135" t="s">
        <v>381</v>
      </c>
      <c r="M4" s="135"/>
      <c r="N4" s="121"/>
      <c r="O4" s="121" t="s">
        <v>5</v>
      </c>
      <c r="P4" s="122"/>
      <c r="Q4" s="122"/>
      <c r="R4" s="122" t="s">
        <v>383</v>
      </c>
      <c r="S4" s="122"/>
      <c r="T4" s="122"/>
      <c r="U4" s="122" t="s">
        <v>384</v>
      </c>
      <c r="V4" s="122"/>
      <c r="W4" s="122"/>
      <c r="X4" s="130"/>
      <c r="Y4" s="121" t="s">
        <v>13</v>
      </c>
      <c r="Z4" s="122"/>
      <c r="AA4" s="122"/>
      <c r="AB4" s="121" t="s">
        <v>14</v>
      </c>
      <c r="AC4" s="122"/>
      <c r="AD4" s="122"/>
      <c r="AE4" s="121" t="s">
        <v>380</v>
      </c>
      <c r="AF4" s="122"/>
      <c r="AG4" s="122"/>
      <c r="AH4" s="135" t="s">
        <v>485</v>
      </c>
      <c r="AI4" s="135"/>
      <c r="AJ4" s="121"/>
      <c r="AK4" s="121" t="s">
        <v>486</v>
      </c>
      <c r="AL4" s="122"/>
      <c r="AM4" s="122"/>
      <c r="AN4" s="122" t="s">
        <v>487</v>
      </c>
      <c r="AO4" s="122"/>
      <c r="AP4" s="122"/>
      <c r="AQ4" s="122" t="s">
        <v>488</v>
      </c>
      <c r="AR4" s="122"/>
      <c r="AS4" s="122"/>
      <c r="AT4" s="130"/>
      <c r="AU4" s="121" t="s">
        <v>489</v>
      </c>
      <c r="AV4" s="122"/>
      <c r="AW4" s="122"/>
      <c r="AX4" s="122" t="s">
        <v>490</v>
      </c>
      <c r="AY4" s="122"/>
      <c r="AZ4" s="122"/>
      <c r="BA4" s="122" t="s">
        <v>491</v>
      </c>
      <c r="BB4" s="122"/>
      <c r="BC4" s="122"/>
      <c r="BD4" s="135" t="s">
        <v>492</v>
      </c>
      <c r="BE4" s="135"/>
      <c r="BF4" s="121"/>
      <c r="BG4" s="121" t="s">
        <v>493</v>
      </c>
      <c r="BH4" s="122"/>
      <c r="BI4" s="122"/>
      <c r="BJ4" s="122" t="s">
        <v>494</v>
      </c>
      <c r="BK4" s="122"/>
      <c r="BL4" s="122"/>
      <c r="BM4" s="122" t="s">
        <v>495</v>
      </c>
      <c r="BN4" s="122"/>
      <c r="BO4" s="122"/>
      <c r="BP4" s="133"/>
      <c r="BQ4" s="121" t="s">
        <v>6</v>
      </c>
      <c r="BR4" s="122"/>
      <c r="BS4" s="122"/>
      <c r="BT4" s="122" t="s">
        <v>7</v>
      </c>
      <c r="BU4" s="122"/>
      <c r="BV4" s="122"/>
      <c r="BW4" s="123" t="s">
        <v>8</v>
      </c>
      <c r="BX4" s="124"/>
      <c r="BY4" s="125"/>
      <c r="BZ4" s="143" t="s">
        <v>397</v>
      </c>
      <c r="CA4" s="143"/>
      <c r="CB4" s="144"/>
      <c r="CC4" s="121" t="s">
        <v>398</v>
      </c>
      <c r="CD4" s="122"/>
      <c r="CE4" s="122"/>
      <c r="CF4" s="122" t="s">
        <v>399</v>
      </c>
      <c r="CG4" s="122"/>
      <c r="CH4" s="122"/>
      <c r="CI4" s="122" t="s">
        <v>400</v>
      </c>
      <c r="CJ4" s="122"/>
      <c r="CK4" s="122"/>
      <c r="CL4" s="130"/>
      <c r="CM4" s="121" t="s">
        <v>496</v>
      </c>
      <c r="CN4" s="122"/>
      <c r="CO4" s="122"/>
      <c r="CP4" s="122" t="s">
        <v>497</v>
      </c>
      <c r="CQ4" s="122"/>
      <c r="CR4" s="122"/>
      <c r="CS4" s="122" t="s">
        <v>498</v>
      </c>
      <c r="CT4" s="122"/>
      <c r="CU4" s="122"/>
      <c r="CV4" s="135" t="s">
        <v>499</v>
      </c>
      <c r="CW4" s="135"/>
      <c r="CX4" s="121"/>
      <c r="CY4" s="121" t="s">
        <v>500</v>
      </c>
      <c r="CZ4" s="122"/>
      <c r="DA4" s="122"/>
      <c r="DB4" s="122" t="s">
        <v>501</v>
      </c>
      <c r="DC4" s="122"/>
      <c r="DD4" s="122"/>
      <c r="DE4" s="122" t="s">
        <v>226</v>
      </c>
      <c r="DF4" s="122"/>
      <c r="DG4" s="122"/>
      <c r="DH4" s="130"/>
      <c r="DI4" s="121" t="s">
        <v>227</v>
      </c>
      <c r="DJ4" s="122"/>
      <c r="DK4" s="122"/>
      <c r="DL4" s="122" t="s">
        <v>228</v>
      </c>
      <c r="DM4" s="122"/>
      <c r="DN4" s="122"/>
      <c r="DO4" s="122" t="s">
        <v>502</v>
      </c>
      <c r="DP4" s="122"/>
      <c r="DQ4" s="122"/>
      <c r="DR4" s="135" t="s">
        <v>9</v>
      </c>
      <c r="DS4" s="135"/>
      <c r="DT4" s="121"/>
      <c r="DU4" s="121" t="s">
        <v>10</v>
      </c>
      <c r="DV4" s="122"/>
      <c r="DW4" s="122"/>
      <c r="DX4" s="122" t="s">
        <v>11</v>
      </c>
      <c r="DY4" s="122"/>
      <c r="DZ4" s="122"/>
      <c r="EA4" s="122" t="s">
        <v>12</v>
      </c>
      <c r="EB4" s="122"/>
      <c r="EC4" s="122"/>
      <c r="ED4" s="130"/>
      <c r="EE4" s="121" t="s">
        <v>422</v>
      </c>
      <c r="EF4" s="122"/>
      <c r="EG4" s="122"/>
      <c r="EH4" s="121" t="s">
        <v>423</v>
      </c>
      <c r="EI4" s="122"/>
      <c r="EJ4" s="122"/>
      <c r="EK4" s="122" t="s">
        <v>503</v>
      </c>
      <c r="EL4" s="122"/>
      <c r="EM4" s="122"/>
      <c r="EN4" s="135" t="s">
        <v>229</v>
      </c>
      <c r="EO4" s="135"/>
      <c r="EP4" s="121"/>
      <c r="EQ4" s="121" t="s">
        <v>504</v>
      </c>
      <c r="ER4" s="122"/>
      <c r="ES4" s="122"/>
      <c r="ET4" s="122" t="s">
        <v>505</v>
      </c>
      <c r="EU4" s="122"/>
      <c r="EV4" s="122"/>
      <c r="EW4" s="122" t="s">
        <v>506</v>
      </c>
      <c r="EX4" s="122"/>
      <c r="EY4" s="136"/>
    </row>
    <row r="5" spans="1:155" ht="13.5" customHeight="1" thickBot="1">
      <c r="A5" s="131"/>
      <c r="B5" s="145"/>
      <c r="C5" s="56" t="s">
        <v>507</v>
      </c>
      <c r="D5" s="55" t="s">
        <v>508</v>
      </c>
      <c r="E5" s="56" t="s">
        <v>509</v>
      </c>
      <c r="F5" s="25" t="s">
        <v>252</v>
      </c>
      <c r="G5" s="25" t="s">
        <v>253</v>
      </c>
      <c r="H5" s="25" t="s">
        <v>254</v>
      </c>
      <c r="I5" s="25" t="s">
        <v>252</v>
      </c>
      <c r="J5" s="25" t="s">
        <v>253</v>
      </c>
      <c r="K5" s="25" t="s">
        <v>254</v>
      </c>
      <c r="L5" s="28" t="s">
        <v>252</v>
      </c>
      <c r="M5" s="28" t="s">
        <v>253</v>
      </c>
      <c r="N5" s="24" t="s">
        <v>254</v>
      </c>
      <c r="O5" s="28" t="s">
        <v>252</v>
      </c>
      <c r="P5" s="25" t="s">
        <v>253</v>
      </c>
      <c r="Q5" s="25" t="s">
        <v>254</v>
      </c>
      <c r="R5" s="25" t="s">
        <v>252</v>
      </c>
      <c r="S5" s="25" t="s">
        <v>253</v>
      </c>
      <c r="T5" s="25" t="s">
        <v>254</v>
      </c>
      <c r="U5" s="25" t="s">
        <v>252</v>
      </c>
      <c r="V5" s="25" t="s">
        <v>253</v>
      </c>
      <c r="W5" s="25" t="s">
        <v>254</v>
      </c>
      <c r="X5" s="131"/>
      <c r="Y5" s="28" t="s">
        <v>252</v>
      </c>
      <c r="Z5" s="25" t="s">
        <v>253</v>
      </c>
      <c r="AA5" s="25" t="s">
        <v>254</v>
      </c>
      <c r="AB5" s="28" t="s">
        <v>252</v>
      </c>
      <c r="AC5" s="25" t="s">
        <v>253</v>
      </c>
      <c r="AD5" s="25" t="s">
        <v>254</v>
      </c>
      <c r="AE5" s="25" t="s">
        <v>252</v>
      </c>
      <c r="AF5" s="25" t="s">
        <v>253</v>
      </c>
      <c r="AG5" s="25" t="s">
        <v>254</v>
      </c>
      <c r="AH5" s="28" t="s">
        <v>252</v>
      </c>
      <c r="AI5" s="28" t="s">
        <v>253</v>
      </c>
      <c r="AJ5" s="24" t="s">
        <v>254</v>
      </c>
      <c r="AK5" s="28" t="s">
        <v>252</v>
      </c>
      <c r="AL5" s="25" t="s">
        <v>253</v>
      </c>
      <c r="AM5" s="25" t="s">
        <v>254</v>
      </c>
      <c r="AN5" s="28" t="s">
        <v>252</v>
      </c>
      <c r="AO5" s="25" t="s">
        <v>253</v>
      </c>
      <c r="AP5" s="25" t="s">
        <v>254</v>
      </c>
      <c r="AQ5" s="28" t="s">
        <v>252</v>
      </c>
      <c r="AR5" s="25" t="s">
        <v>253</v>
      </c>
      <c r="AS5" s="25" t="s">
        <v>254</v>
      </c>
      <c r="AT5" s="131"/>
      <c r="AU5" s="28" t="s">
        <v>252</v>
      </c>
      <c r="AV5" s="25" t="s">
        <v>253</v>
      </c>
      <c r="AW5" s="25" t="s">
        <v>254</v>
      </c>
      <c r="AX5" s="28" t="s">
        <v>252</v>
      </c>
      <c r="AY5" s="25" t="s">
        <v>253</v>
      </c>
      <c r="AZ5" s="25" t="s">
        <v>254</v>
      </c>
      <c r="BA5" s="25" t="s">
        <v>252</v>
      </c>
      <c r="BB5" s="25" t="s">
        <v>253</v>
      </c>
      <c r="BC5" s="25" t="s">
        <v>254</v>
      </c>
      <c r="BD5" s="28" t="s">
        <v>252</v>
      </c>
      <c r="BE5" s="28" t="s">
        <v>253</v>
      </c>
      <c r="BF5" s="24" t="s">
        <v>254</v>
      </c>
      <c r="BG5" s="28" t="s">
        <v>252</v>
      </c>
      <c r="BH5" s="25" t="s">
        <v>253</v>
      </c>
      <c r="BI5" s="25" t="s">
        <v>254</v>
      </c>
      <c r="BJ5" s="28" t="s">
        <v>252</v>
      </c>
      <c r="BK5" s="25" t="s">
        <v>253</v>
      </c>
      <c r="BL5" s="25" t="s">
        <v>254</v>
      </c>
      <c r="BM5" s="25" t="s">
        <v>252</v>
      </c>
      <c r="BN5" s="25" t="s">
        <v>253</v>
      </c>
      <c r="BO5" s="25" t="s">
        <v>254</v>
      </c>
      <c r="BP5" s="134"/>
      <c r="BQ5" s="28" t="s">
        <v>252</v>
      </c>
      <c r="BR5" s="25" t="s">
        <v>253</v>
      </c>
      <c r="BS5" s="25" t="s">
        <v>254</v>
      </c>
      <c r="BT5" s="28" t="s">
        <v>252</v>
      </c>
      <c r="BU5" s="25" t="s">
        <v>253</v>
      </c>
      <c r="BV5" s="25" t="s">
        <v>254</v>
      </c>
      <c r="BW5" s="25" t="s">
        <v>252</v>
      </c>
      <c r="BX5" s="25" t="s">
        <v>253</v>
      </c>
      <c r="BY5" s="25" t="s">
        <v>254</v>
      </c>
      <c r="BZ5" s="28" t="s">
        <v>252</v>
      </c>
      <c r="CA5" s="28" t="s">
        <v>253</v>
      </c>
      <c r="CB5" s="28" t="s">
        <v>254</v>
      </c>
      <c r="CC5" s="28" t="s">
        <v>252</v>
      </c>
      <c r="CD5" s="25" t="s">
        <v>253</v>
      </c>
      <c r="CE5" s="25" t="s">
        <v>254</v>
      </c>
      <c r="CF5" s="28" t="s">
        <v>252</v>
      </c>
      <c r="CG5" s="25" t="s">
        <v>253</v>
      </c>
      <c r="CH5" s="25" t="s">
        <v>254</v>
      </c>
      <c r="CI5" s="28" t="s">
        <v>252</v>
      </c>
      <c r="CJ5" s="25" t="s">
        <v>253</v>
      </c>
      <c r="CK5" s="25" t="s">
        <v>254</v>
      </c>
      <c r="CL5" s="131"/>
      <c r="CM5" s="28" t="s">
        <v>252</v>
      </c>
      <c r="CN5" s="25" t="s">
        <v>253</v>
      </c>
      <c r="CO5" s="25" t="s">
        <v>254</v>
      </c>
      <c r="CP5" s="28" t="s">
        <v>252</v>
      </c>
      <c r="CQ5" s="25" t="s">
        <v>253</v>
      </c>
      <c r="CR5" s="25" t="s">
        <v>254</v>
      </c>
      <c r="CS5" s="28" t="s">
        <v>252</v>
      </c>
      <c r="CT5" s="25" t="s">
        <v>253</v>
      </c>
      <c r="CU5" s="25" t="s">
        <v>254</v>
      </c>
      <c r="CV5" s="28" t="s">
        <v>252</v>
      </c>
      <c r="CW5" s="28" t="s">
        <v>253</v>
      </c>
      <c r="CX5" s="24" t="s">
        <v>254</v>
      </c>
      <c r="CY5" s="28" t="s">
        <v>252</v>
      </c>
      <c r="CZ5" s="25" t="s">
        <v>253</v>
      </c>
      <c r="DA5" s="25" t="s">
        <v>254</v>
      </c>
      <c r="DB5" s="28" t="s">
        <v>252</v>
      </c>
      <c r="DC5" s="25" t="s">
        <v>253</v>
      </c>
      <c r="DD5" s="25" t="s">
        <v>254</v>
      </c>
      <c r="DE5" s="25" t="s">
        <v>252</v>
      </c>
      <c r="DF5" s="25" t="s">
        <v>253</v>
      </c>
      <c r="DG5" s="25" t="s">
        <v>254</v>
      </c>
      <c r="DH5" s="131"/>
      <c r="DI5" s="28" t="s">
        <v>252</v>
      </c>
      <c r="DJ5" s="25" t="s">
        <v>253</v>
      </c>
      <c r="DK5" s="25" t="s">
        <v>254</v>
      </c>
      <c r="DL5" s="25" t="s">
        <v>252</v>
      </c>
      <c r="DM5" s="25" t="s">
        <v>253</v>
      </c>
      <c r="DN5" s="25" t="s">
        <v>254</v>
      </c>
      <c r="DO5" s="28" t="s">
        <v>252</v>
      </c>
      <c r="DP5" s="25" t="s">
        <v>253</v>
      </c>
      <c r="DQ5" s="25" t="s">
        <v>254</v>
      </c>
      <c r="DR5" s="28" t="s">
        <v>252</v>
      </c>
      <c r="DS5" s="28" t="s">
        <v>253</v>
      </c>
      <c r="DT5" s="24" t="s">
        <v>254</v>
      </c>
      <c r="DU5" s="28" t="s">
        <v>252</v>
      </c>
      <c r="DV5" s="25" t="s">
        <v>253</v>
      </c>
      <c r="DW5" s="25" t="s">
        <v>254</v>
      </c>
      <c r="DX5" s="28" t="s">
        <v>252</v>
      </c>
      <c r="DY5" s="25" t="s">
        <v>253</v>
      </c>
      <c r="DZ5" s="25" t="s">
        <v>254</v>
      </c>
      <c r="EA5" s="28" t="s">
        <v>252</v>
      </c>
      <c r="EB5" s="25" t="s">
        <v>253</v>
      </c>
      <c r="EC5" s="25" t="s">
        <v>254</v>
      </c>
      <c r="ED5" s="131"/>
      <c r="EE5" s="28" t="s">
        <v>252</v>
      </c>
      <c r="EF5" s="25" t="s">
        <v>253</v>
      </c>
      <c r="EG5" s="25" t="s">
        <v>254</v>
      </c>
      <c r="EH5" s="28" t="s">
        <v>252</v>
      </c>
      <c r="EI5" s="25" t="s">
        <v>253</v>
      </c>
      <c r="EJ5" s="25" t="s">
        <v>254</v>
      </c>
      <c r="EK5" s="25" t="s">
        <v>252</v>
      </c>
      <c r="EL5" s="25" t="s">
        <v>253</v>
      </c>
      <c r="EM5" s="25" t="s">
        <v>254</v>
      </c>
      <c r="EN5" s="28" t="s">
        <v>252</v>
      </c>
      <c r="EO5" s="28" t="s">
        <v>253</v>
      </c>
      <c r="EP5" s="24" t="s">
        <v>254</v>
      </c>
      <c r="EQ5" s="28" t="s">
        <v>252</v>
      </c>
      <c r="ER5" s="25" t="s">
        <v>253</v>
      </c>
      <c r="ES5" s="25" t="s">
        <v>254</v>
      </c>
      <c r="ET5" s="28" t="s">
        <v>252</v>
      </c>
      <c r="EU5" s="25" t="s">
        <v>253</v>
      </c>
      <c r="EV5" s="25" t="s">
        <v>254</v>
      </c>
      <c r="EW5" s="28" t="s">
        <v>252</v>
      </c>
      <c r="EX5" s="27" t="s">
        <v>253</v>
      </c>
      <c r="EY5" s="27" t="s">
        <v>254</v>
      </c>
    </row>
    <row r="6" spans="1:155" ht="15.75" customHeight="1">
      <c r="A6" s="29" t="s">
        <v>437</v>
      </c>
      <c r="B6" s="17">
        <f>SUM(B7,B8,B9,B34:B47)</f>
        <v>52299</v>
      </c>
      <c r="C6" s="17">
        <f>SUM(C7,C8,C9,C34:C47)</f>
        <v>97062</v>
      </c>
      <c r="D6" s="17">
        <f>SUM(D7,D8,D9,D34:D47)</f>
        <v>86034</v>
      </c>
      <c r="E6" s="18">
        <f aca="true" t="shared" si="0" ref="E6:E47">IF(D6&gt;C6,999,IF(C6=0,0,D6/C6*100))</f>
        <v>88.63819002287198</v>
      </c>
      <c r="F6" s="17">
        <f>SUM(F7,F8,F9,F34:F47)</f>
        <v>45127</v>
      </c>
      <c r="G6" s="17">
        <f>SUM(G7,G8,G9,G34:G47)</f>
        <v>39276</v>
      </c>
      <c r="H6" s="18">
        <f aca="true" t="shared" si="1" ref="H6:H47">IF(G6&gt;F6,999,IF(F6=0,0,G6/F6*100))</f>
        <v>87.03436966782635</v>
      </c>
      <c r="I6" s="17">
        <f>SUM(I7,I8,I9,I34:I47)</f>
        <v>2447</v>
      </c>
      <c r="J6" s="17">
        <f>SUM(J7,J8,J9,J34:J47)</f>
        <v>1956</v>
      </c>
      <c r="K6" s="18">
        <f aca="true" t="shared" si="2" ref="K6:K47">IF(J6&gt;I6,999,IF(I6=0,0,J6/I6*100))</f>
        <v>79.93461381283204</v>
      </c>
      <c r="L6" s="17">
        <f>SUM(L7,L8,L9,L34:L47)</f>
        <v>736</v>
      </c>
      <c r="M6" s="17">
        <f>SUM(M7,M8,M9,M34:M47)</f>
        <v>672</v>
      </c>
      <c r="N6" s="18">
        <f aca="true" t="shared" si="3" ref="N6:N47">IF(M6&gt;L6,999,IF(L6=0,0,M6/L6*100))</f>
        <v>91.30434782608695</v>
      </c>
      <c r="O6" s="17">
        <f>SUM(O7,O8,O9,O34:O47)</f>
        <v>187</v>
      </c>
      <c r="P6" s="17">
        <f>SUM(P7,P8,P9,P34:P47)</f>
        <v>181</v>
      </c>
      <c r="Q6" s="18">
        <f aca="true" t="shared" si="4" ref="Q6:Q47">IF(P6&gt;O6,999,IF(O6=0,0,P6/O6*100))</f>
        <v>96.79144385026738</v>
      </c>
      <c r="R6" s="17">
        <f>SUM(R7,R8,R9,R34:R47)</f>
        <v>213</v>
      </c>
      <c r="S6" s="17">
        <f>SUM(S7,S8,S9,S34:S47)</f>
        <v>176</v>
      </c>
      <c r="T6" s="18">
        <f aca="true" t="shared" si="5" ref="T6:T47">IF(S6&gt;R6,999,IF(R6=0,0,S6/R6*100))</f>
        <v>82.62910798122066</v>
      </c>
      <c r="U6" s="17">
        <f>SUM(U7,U8,U9,U34:U47)</f>
        <v>3013</v>
      </c>
      <c r="V6" s="17">
        <f>SUM(V7,V8,V9,V34:V47)</f>
        <v>2635</v>
      </c>
      <c r="W6" s="18">
        <f aca="true" t="shared" si="6" ref="W6:W47">IF(V6&gt;U6,999,IF(U6=0,0,V6/U6*100))</f>
        <v>87.454364420843</v>
      </c>
      <c r="X6" s="29" t="s">
        <v>17</v>
      </c>
      <c r="Y6" s="17">
        <f>SUM(Y7,Y8,Y9,Y34:Y47)</f>
        <v>358</v>
      </c>
      <c r="Z6" s="17">
        <f>SUM(Z7,Z8,Z9,Z34:Z47)</f>
        <v>252</v>
      </c>
      <c r="AA6" s="18">
        <f aca="true" t="shared" si="7" ref="AA6:AA47">IF(Z6&gt;Y6,999,IF(Y6=0,0,Z6/Y6*100))</f>
        <v>70.39106145251397</v>
      </c>
      <c r="AB6" s="17">
        <f>SUM(AB7,AB8,AB9,AB34:AB47)</f>
        <v>781</v>
      </c>
      <c r="AC6" s="17">
        <f>SUM(AC7,AC8,AC9,AC34:AC47)</f>
        <v>595</v>
      </c>
      <c r="AD6" s="18">
        <f aca="true" t="shared" si="8" ref="AD6:AD47">IF(AC6&gt;AB6,999,IF(AB6=0,0,AC6/AB6*100))</f>
        <v>76.1843790012804</v>
      </c>
      <c r="AE6" s="17">
        <f>SUM(AE7,AE8,AE9,AE34:AE47)</f>
        <v>1072</v>
      </c>
      <c r="AF6" s="17">
        <f>SUM(AF7,AF8,AF9,AF34:AF47)</f>
        <v>673</v>
      </c>
      <c r="AG6" s="18">
        <f aca="true" t="shared" si="9" ref="AG6:AG47">IF(AF6&gt;AE6,999,IF(AE6=0,0,AF6/AE6*100))</f>
        <v>62.779850746268664</v>
      </c>
      <c r="AH6" s="17">
        <f>SUM(AH7,AH8,AH9,AH34:AH47)</f>
        <v>698</v>
      </c>
      <c r="AI6" s="17">
        <f>SUM(AI7,AI8,AI9,AI34:AI47)</f>
        <v>465</v>
      </c>
      <c r="AJ6" s="18">
        <f aca="true" t="shared" si="10" ref="AJ6:AJ47">IF(AI6&gt;AH6,999,IF(AH6=0,0,AI6/AH6*100))</f>
        <v>66.6189111747851</v>
      </c>
      <c r="AK6" s="17">
        <f>SUM(AK7,AK8,AK9,AK34:AK47)</f>
        <v>8650</v>
      </c>
      <c r="AL6" s="17">
        <f>SUM(AL7,AL8,AL9,AL34:AL47)</f>
        <v>8278</v>
      </c>
      <c r="AM6" s="18">
        <f aca="true" t="shared" si="11" ref="AM6:AM47">IF(AL6&gt;AK6,999,IF(AK6=0,0,AL6/AK6*100))</f>
        <v>95.69942196531792</v>
      </c>
      <c r="AN6" s="17">
        <f>SUM(AN7,AN8,AN9,AN34:AN47)</f>
        <v>1175</v>
      </c>
      <c r="AO6" s="17">
        <f>SUM(AO7,AO8,AO9,AO34:AO47)</f>
        <v>1029</v>
      </c>
      <c r="AP6" s="18">
        <f aca="true" t="shared" si="12" ref="AP6:AP47">IF(AO6&gt;AN6,999,IF(AN6=0,0,AO6/AN6*100))</f>
        <v>87.57446808510639</v>
      </c>
      <c r="AQ6" s="17">
        <f>SUM(AQ7,AQ8,AQ9,AQ34:AQ47)</f>
        <v>243</v>
      </c>
      <c r="AR6" s="17">
        <f>SUM(AR7,AR8,AR9,AR34:AR47)</f>
        <v>241</v>
      </c>
      <c r="AS6" s="18">
        <f aca="true" t="shared" si="13" ref="AS6:AS47">IF(AR6&gt;AQ6,999,IF(AQ6=0,0,AR6/AQ6*100))</f>
        <v>99.1769547325103</v>
      </c>
      <c r="AT6" s="29" t="s">
        <v>17</v>
      </c>
      <c r="AU6" s="17">
        <f>SUM(AU7,AU8,AU9,AU34:AU47)</f>
        <v>1618</v>
      </c>
      <c r="AV6" s="17">
        <f>SUM(AV7,AV8,AV9,AV34:AV47)</f>
        <v>1581</v>
      </c>
      <c r="AW6" s="18">
        <f aca="true" t="shared" si="14" ref="AW6:AW47">IF(AV6&gt;AU6,999,IF(AU6=0,0,AV6/AU6*100))</f>
        <v>97.71322620519159</v>
      </c>
      <c r="AX6" s="17">
        <f>SUM(AX7,AX8,AX9,AX34:AX47)</f>
        <v>13791</v>
      </c>
      <c r="AY6" s="17">
        <f>SUM(AY7,AY8,AY9,AY34:AY47)</f>
        <v>11223</v>
      </c>
      <c r="AZ6" s="18">
        <f aca="true" t="shared" si="15" ref="AZ6:AZ47">IF(AY6&gt;AX6,999,IF(AX6=0,0,AY6/AX6*100))</f>
        <v>81.3791603219491</v>
      </c>
      <c r="BA6" s="17">
        <f>SUM(BA7,BA8,BA9,BA34:BA47)</f>
        <v>6027</v>
      </c>
      <c r="BB6" s="17">
        <f>SUM(BB7,BB8,BB9,BB34:BB47)</f>
        <v>5847</v>
      </c>
      <c r="BC6" s="18">
        <f aca="true" t="shared" si="16" ref="BC6:BC47">IF(BB6&gt;BA6,999,IF(BA6=0,0,BB6/BA6*100))</f>
        <v>97.01343952215032</v>
      </c>
      <c r="BD6" s="17">
        <f>SUM(BD7,BD8,BD9,BD34:BD47)</f>
        <v>40</v>
      </c>
      <c r="BE6" s="17">
        <f>SUM(BE7,BE8,BE9,BE34:BE47)</f>
        <v>39</v>
      </c>
      <c r="BF6" s="18">
        <f aca="true" t="shared" si="17" ref="BF6:BF47">IF(BE6&gt;BD6,999,IF(BD6=0,0,BE6/BD6*100))</f>
        <v>97.5</v>
      </c>
      <c r="BG6" s="17">
        <f>SUM(BG7,BG8,BG9,BG34:BG47)</f>
        <v>161</v>
      </c>
      <c r="BH6" s="17">
        <f>SUM(BH7,BH8,BH9,BH34:BH47)</f>
        <v>110</v>
      </c>
      <c r="BI6" s="18">
        <f aca="true" t="shared" si="18" ref="BI6:BI47">IF(BH6&gt;BG6,999,IF(BG6=0,0,BH6/BG6*100))</f>
        <v>68.32298136645963</v>
      </c>
      <c r="BJ6" s="17">
        <f>SUM(BJ7,BJ8,BJ9,BJ34:BJ47)</f>
        <v>35</v>
      </c>
      <c r="BK6" s="17">
        <f>SUM(BK7,BK8,BK9,BK34:BK47)</f>
        <v>28</v>
      </c>
      <c r="BL6" s="18">
        <f aca="true" t="shared" si="19" ref="BL6:BL47">IF(BK6&gt;BJ6,999,IF(BJ6=0,0,BK6/BJ6*100))</f>
        <v>80</v>
      </c>
      <c r="BM6" s="17">
        <f>SUM(BM7,BM8,BM9,BM34:BM47)</f>
        <v>0</v>
      </c>
      <c r="BN6" s="17">
        <f>SUM(BN7,BN8,BN9,BN34:BN47)</f>
        <v>0</v>
      </c>
      <c r="BO6" s="18">
        <f aca="true" t="shared" si="20" ref="BO6:BO47">IF(BN6&gt;BM6,999,IF(BM6=0,0,BN6/BM6*100))</f>
        <v>0</v>
      </c>
      <c r="BP6" s="29" t="s">
        <v>16</v>
      </c>
      <c r="BQ6" s="17">
        <f>SUM(BQ7,BQ8,BQ9,BQ34:BQ47)</f>
        <v>0</v>
      </c>
      <c r="BR6" s="17">
        <f>SUM(BR7,BR8,BR9,BR34:BR47)</f>
        <v>0</v>
      </c>
      <c r="BS6" s="18">
        <f aca="true" t="shared" si="21" ref="BS6:BS47">IF(BR6&gt;BQ6,999,IF(BQ6=0,0,BR6/BQ6*100))</f>
        <v>0</v>
      </c>
      <c r="BT6" s="17">
        <f>SUM(BT7,BT8,BT9,BT34:BT47)</f>
        <v>23</v>
      </c>
      <c r="BU6" s="17">
        <f>SUM(BU7,BU8,BU9,BU34:BU47)</f>
        <v>23</v>
      </c>
      <c r="BV6" s="18">
        <f aca="true" t="shared" si="22" ref="BV6:BV47">IF(BU6&gt;BT6,999,IF(BT6=0,0,BU6/BT6*100))</f>
        <v>100</v>
      </c>
      <c r="BW6" s="17">
        <f>SUM(BW7,BW8,BW9,BW34:BW47)</f>
        <v>320</v>
      </c>
      <c r="BX6" s="17">
        <f>SUM(BX7,BX8,BX9,BX34:BX47)</f>
        <v>266</v>
      </c>
      <c r="BY6" s="18">
        <f aca="true" t="shared" si="23" ref="BY6:BY47">IF(BX6&gt;BW6,999,IF(BW6=0,0,BX6/BW6*100))</f>
        <v>83.125</v>
      </c>
      <c r="BZ6" s="17">
        <f>SUM(BZ7,BZ8,BZ9,BZ34:BZ47)</f>
        <v>346</v>
      </c>
      <c r="CA6" s="17">
        <f>SUM(CA7,CA8,CA9,CA34:CA47)</f>
        <v>271</v>
      </c>
      <c r="CB6" s="18">
        <f aca="true" t="shared" si="24" ref="CB6:CB47">IF(CA6&gt;BZ6,999,IF(BZ6=0,0,CA6/BZ6*100))</f>
        <v>78.32369942196532</v>
      </c>
      <c r="CC6" s="17">
        <f>SUM(CC7,CC8,CC9,CC34:CC47)</f>
        <v>20</v>
      </c>
      <c r="CD6" s="17">
        <f>SUM(CD7,CD8,CD9,CD34:CD47)</f>
        <v>18</v>
      </c>
      <c r="CE6" s="18">
        <f aca="true" t="shared" si="25" ref="CE6:CE47">IF(CD6&gt;CC6,999,IF(CC6=0,0,CD6/CC6*100))</f>
        <v>90</v>
      </c>
      <c r="CF6" s="17">
        <f>SUM(CF7,CF8,CF9,CF34:CF47)</f>
        <v>0</v>
      </c>
      <c r="CG6" s="17">
        <f>SUM(CG7,CG8,CG9,CG34:CG47)</f>
        <v>0</v>
      </c>
      <c r="CH6" s="18">
        <f aca="true" t="shared" si="26" ref="CH6:CH47">IF(CG6&gt;CF6,999,IF(CF6=0,0,CG6/CF6*100))</f>
        <v>0</v>
      </c>
      <c r="CI6" s="17">
        <f>SUM(CI7,CI8,CI9,CI34:CI47)</f>
        <v>0</v>
      </c>
      <c r="CJ6" s="17">
        <f>SUM(CJ7,CJ8,CJ9,CJ34:CJ47)</f>
        <v>0</v>
      </c>
      <c r="CK6" s="18">
        <f aca="true" t="shared" si="27" ref="CK6:CK47">IF(CJ6&gt;CI6,999,IF(CI6=0,0,CJ6/CI6*100))</f>
        <v>0</v>
      </c>
      <c r="CL6" s="29" t="s">
        <v>16</v>
      </c>
      <c r="CM6" s="17">
        <f>SUM(CM7,CM8,CM9,CM34:CM47)</f>
        <v>585</v>
      </c>
      <c r="CN6" s="17">
        <f>SUM(CN7,CN8,CN9,CN34:CN47)</f>
        <v>545</v>
      </c>
      <c r="CO6" s="18">
        <f aca="true" t="shared" si="28" ref="CO6:CO47">IF(CN6&gt;CM6,999,IF(CM6=0,0,CN6/CM6*100))</f>
        <v>93.16239316239316</v>
      </c>
      <c r="CP6" s="17">
        <f>SUM(CP7,CP8,CP9,CP34:CP47)</f>
        <v>405</v>
      </c>
      <c r="CQ6" s="17">
        <f>SUM(CQ7,CQ8,CQ9,CQ34:CQ47)</f>
        <v>386</v>
      </c>
      <c r="CR6" s="18">
        <f aca="true" t="shared" si="29" ref="CR6:CR47">IF(CQ6&gt;CP6,999,IF(CP6=0,0,CQ6/CP6*100))</f>
        <v>95.30864197530863</v>
      </c>
      <c r="CS6" s="17">
        <f>SUM(CS7,CS8,CS9,CS34:CS47)</f>
        <v>2183</v>
      </c>
      <c r="CT6" s="17">
        <f>SUM(CT7,CT8,CT9,CT34:CT47)</f>
        <v>1786</v>
      </c>
      <c r="CU6" s="18">
        <f aca="true" t="shared" si="30" ref="CU6:CU47">IF(CT6&gt;CS6,999,IF(CS6=0,0,CT6/CS6*100))</f>
        <v>81.81401740723774</v>
      </c>
      <c r="CV6" s="17">
        <f>SUM(CV7,CV8,CV9,CV34:CV47)</f>
        <v>322</v>
      </c>
      <c r="CW6" s="17">
        <f>SUM(CW7,CW8,CW9,CW34:CW47)</f>
        <v>231</v>
      </c>
      <c r="CX6" s="18">
        <f aca="true" t="shared" si="31" ref="CX6:CX47">IF(CW6&gt;CV6,999,IF(CV6=0,0,CW6/CV6*100))</f>
        <v>71.73913043478261</v>
      </c>
      <c r="CY6" s="17">
        <f>SUM(CY7,CY8,CY9,CY34:CY47)</f>
        <v>751</v>
      </c>
      <c r="CZ6" s="17">
        <f>SUM(CZ7,CZ8,CZ9,CZ34:CZ47)</f>
        <v>577</v>
      </c>
      <c r="DA6" s="18">
        <f aca="true" t="shared" si="32" ref="DA6:DA47">IF(CZ6&gt;CY6,999,IF(CY6=0,0,CZ6/CY6*100))</f>
        <v>76.83089214380826</v>
      </c>
      <c r="DB6" s="17">
        <f>SUM(DB7,DB8,DB9,DB34:DB47)</f>
        <v>188</v>
      </c>
      <c r="DC6" s="17">
        <f>SUM(DC7,DC8,DC9,DC34:DC47)</f>
        <v>133</v>
      </c>
      <c r="DD6" s="18">
        <f aca="true" t="shared" si="33" ref="DD6:DD47">IF(DC6&gt;DB6,999,IF(DB6=0,0,DC6/DB6*100))</f>
        <v>70.74468085106383</v>
      </c>
      <c r="DE6" s="17">
        <f>SUM(DE7,DE8,DE9,DE34:DE47)</f>
        <v>2</v>
      </c>
      <c r="DF6" s="17">
        <f>SUM(DF7,DF8,DF9,DF34:DF47)</f>
        <v>2</v>
      </c>
      <c r="DG6" s="18">
        <f aca="true" t="shared" si="34" ref="DG6:DG47">IF(DF6&gt;DE6,999,IF(DE6=0,0,DF6/DE6*100))</f>
        <v>100</v>
      </c>
      <c r="DH6" s="29" t="s">
        <v>16</v>
      </c>
      <c r="DI6" s="17">
        <f>SUM(DI7,DI8,DI9,DI34:DI47)</f>
        <v>1052</v>
      </c>
      <c r="DJ6" s="17">
        <f>SUM(DJ7,DJ8,DJ9,DJ34:DJ47)</f>
        <v>959</v>
      </c>
      <c r="DK6" s="18">
        <f aca="true" t="shared" si="35" ref="DK6:DK47">IF(DJ6&gt;DI6,999,IF(DI6=0,0,DJ6/DI6*100))</f>
        <v>91.15969581749049</v>
      </c>
      <c r="DL6" s="17">
        <f>SUM(DL7,DL8,DL9,DL34:DL47)</f>
        <v>4155</v>
      </c>
      <c r="DM6" s="17">
        <f>SUM(DM7,DM8,DM9,DM34:DM47)</f>
        <v>3706</v>
      </c>
      <c r="DN6" s="18">
        <f aca="true" t="shared" si="36" ref="DN6:DN47">IF(DM6&gt;DL6,999,IF(DL6=0,0,DM6/DL6*100))</f>
        <v>89.19374247894103</v>
      </c>
      <c r="DO6" s="17">
        <f>SUM(DO7,DO8,DO9,DO34:DO47)</f>
        <v>10853</v>
      </c>
      <c r="DP6" s="17">
        <f>SUM(DP7,DP8,DP9,DP34:DP47)</f>
        <v>8886</v>
      </c>
      <c r="DQ6" s="18">
        <f aca="true" t="shared" si="37" ref="DQ6:DQ47">IF(DP6&gt;DO6,999,IF(DO6=0,0,DP6/DO6*100))</f>
        <v>81.87597899198379</v>
      </c>
      <c r="DR6" s="17">
        <f>SUM(DR7,DR8,DR9,DR34:DR47)</f>
        <v>183</v>
      </c>
      <c r="DS6" s="17">
        <f>SUM(DS7,DS8,DS9,DS34:DS47)</f>
        <v>160</v>
      </c>
      <c r="DT6" s="18">
        <f aca="true" t="shared" si="38" ref="DT6:DT47">IF(DS6&gt;DR6,999,IF(DR6=0,0,DS6/DR6*100))</f>
        <v>87.43169398907104</v>
      </c>
      <c r="DU6" s="17">
        <f>SUM(DU7,DU8,DU9,DU34:DU47)</f>
        <v>1346</v>
      </c>
      <c r="DV6" s="17">
        <f>SUM(DV7,DV8,DV9,DV34:DV47)</f>
        <v>1277</v>
      </c>
      <c r="DW6" s="18">
        <f aca="true" t="shared" si="39" ref="DW6:DW47">IF(DV6&gt;DU6,999,IF(DU6=0,0,DV6/DU6*100))</f>
        <v>94.87369985141159</v>
      </c>
      <c r="DX6" s="17">
        <f>SUM(DX7,DX8,DX9,DX34:DX47)</f>
        <v>3974</v>
      </c>
      <c r="DY6" s="17">
        <f>SUM(DY7,DY8,DY9,DY34:DY47)</f>
        <v>3681</v>
      </c>
      <c r="DZ6" s="18">
        <f aca="true" t="shared" si="40" ref="DZ6:DZ47">IF(DY6&gt;DX6,999,IF(DX6=0,0,DY6/DX6*100))</f>
        <v>92.62707599396074</v>
      </c>
      <c r="EA6" s="17">
        <f>SUM(EA7,EA8,EA9,EA34:EA47)</f>
        <v>7</v>
      </c>
      <c r="EB6" s="17">
        <f>SUM(EB7,EB8,EB9,EB34:EB47)</f>
        <v>7</v>
      </c>
      <c r="EC6" s="18">
        <f aca="true" t="shared" si="41" ref="EC6:EC47">IF(EB6&gt;EA6,999,IF(EA6=0,0,EB6/EA6*100))</f>
        <v>100</v>
      </c>
      <c r="ED6" s="29" t="s">
        <v>16</v>
      </c>
      <c r="EE6" s="17">
        <f>SUM(EE7,EE8,EE9,EE34:EE47)</f>
        <v>0</v>
      </c>
      <c r="EF6" s="17">
        <f>SUM(EF7,EF8,EF9,EF34:EF47)</f>
        <v>0</v>
      </c>
      <c r="EG6" s="18">
        <f aca="true" t="shared" si="42" ref="EG6:EG47">IF(EF6&gt;EE6,999,IF(EE6=0,0,EF6/EE6*100))</f>
        <v>0</v>
      </c>
      <c r="EH6" s="17">
        <f>SUM(EH7,EH8,EH9,EH34:EH47)</f>
        <v>0</v>
      </c>
      <c r="EI6" s="17">
        <f>SUM(EI7,EI8,EI9,EI34:EI47)</f>
        <v>0</v>
      </c>
      <c r="EJ6" s="18">
        <f aca="true" t="shared" si="43" ref="EJ6:EJ47">IF(EI6&gt;EH6,999,IF(EH6=0,0,EI6/EH6*100))</f>
        <v>0</v>
      </c>
      <c r="EK6" s="17">
        <f>SUM(EK7,EK8,EK9,EK34:EK47)</f>
        <v>0</v>
      </c>
      <c r="EL6" s="17">
        <f>SUM(EL7,EL8,EL9,EL34:EL47)</f>
        <v>0</v>
      </c>
      <c r="EM6" s="18">
        <f aca="true" t="shared" si="44" ref="EM6:EM47">IF(EL6&gt;EK6,999,IF(EK6=0,0,EL6/EK6*100))</f>
        <v>0</v>
      </c>
      <c r="EN6" s="17">
        <f>SUM(EN7,EN8,EN9,EN34:EN47)</f>
        <v>18692</v>
      </c>
      <c r="EO6" s="17">
        <f>SUM(EO7,EO8,EO9,EO34:EO47)</f>
        <v>17147</v>
      </c>
      <c r="EP6" s="18">
        <f aca="true" t="shared" si="45" ref="EP6:EP47">IF(EO6&gt;EN6,999,IF(EN6=0,0,EO6/EN6*100))</f>
        <v>91.73443184249946</v>
      </c>
      <c r="EQ6" s="17">
        <f>SUM(EQ7,EQ8,EQ9,EQ34:EQ47)</f>
        <v>2</v>
      </c>
      <c r="ER6" s="17">
        <f>SUM(ER7,ER8,ER9,ER34:ER47)</f>
        <v>2</v>
      </c>
      <c r="ES6" s="18">
        <f aca="true" t="shared" si="46" ref="ES6:ES47">IF(ER6&gt;EQ6,999,IF(EQ6=0,0,ER6/EQ6*100))</f>
        <v>100</v>
      </c>
      <c r="ET6" s="17">
        <f>SUM(ET7,ET8,ET9,ET34:ET47)</f>
        <v>10285</v>
      </c>
      <c r="EU6" s="17">
        <f>SUM(EU7,EU8,EU9,EU34:EU47)</f>
        <v>9867</v>
      </c>
      <c r="EV6" s="18">
        <f aca="true" t="shared" si="47" ref="EV6:EV47">IF(EU6&gt;ET6,999,IF(ET6=0,0,EU6/ET6*100))</f>
        <v>95.93582887700535</v>
      </c>
      <c r="EW6" s="17">
        <f>SUM(EW7,EW8,EW9,EW34:EW47)</f>
        <v>123</v>
      </c>
      <c r="EX6" s="17">
        <f>SUM(EX7,EX8,EX9,EX34:EX47)</f>
        <v>123</v>
      </c>
      <c r="EY6" s="18">
        <f aca="true" t="shared" si="48" ref="EY6:EY47">IF(EX6&gt;EW6,999,IF(EW6=0,0,EX6/EW6*100))</f>
        <v>100</v>
      </c>
    </row>
    <row r="7" spans="1:155" ht="11.25" customHeight="1">
      <c r="A7" s="29" t="s">
        <v>197</v>
      </c>
      <c r="B7" s="17">
        <v>7</v>
      </c>
      <c r="C7" s="17">
        <f>SUM(F7,CV7+CY7+DB7+DE7+DI7+DL7+DO7+DR7+DU7+DX7+EA7+EE7+EH7+EK7+EN7+EQ7+ET7+EW7)</f>
        <v>19</v>
      </c>
      <c r="D7" s="17">
        <f>SUM(G7,CW7+CZ7+DC7+DF7+DJ7+DM7+DP7+DS7+DV7+DY7+EB7+EF7+EI7+EL7+EO7+ER7+EU7+EX7)</f>
        <v>19</v>
      </c>
      <c r="E7" s="18">
        <f t="shared" si="0"/>
        <v>100</v>
      </c>
      <c r="F7" s="17">
        <f>SUM(I7+L7+O7+R7+U7+Y7+AB7+AE7+AH7+AK7+AN7+AQ7+AU7+AX7+BA7+BD7+BG7+BJ7+BM7+BQ7+BT7+BW7+BZ7+CC7+CF7+CI7+CM7+CP7+CS7)</f>
        <v>4</v>
      </c>
      <c r="G7" s="17">
        <f>SUM(J7+M7+P7+S7+V7+Z7+AC7+AF7+AI7+AL7+AO7+AR7+AV7+AY7+BB7+BE7+BH7+BK7+BN7+BR7+BU7+BX7+CA7+CD7+CG7+CJ7+CN7+CQ7+CT7)</f>
        <v>4</v>
      </c>
      <c r="H7" s="18">
        <f t="shared" si="1"/>
        <v>100</v>
      </c>
      <c r="I7" s="17">
        <v>0</v>
      </c>
      <c r="J7" s="17">
        <v>0</v>
      </c>
      <c r="K7" s="18">
        <f t="shared" si="2"/>
        <v>0</v>
      </c>
      <c r="L7" s="17">
        <v>0</v>
      </c>
      <c r="M7" s="17">
        <v>0</v>
      </c>
      <c r="N7" s="18">
        <f t="shared" si="3"/>
        <v>0</v>
      </c>
      <c r="O7" s="17">
        <v>0</v>
      </c>
      <c r="P7" s="17">
        <v>0</v>
      </c>
      <c r="Q7" s="18">
        <f t="shared" si="4"/>
        <v>0</v>
      </c>
      <c r="R7" s="17">
        <v>0</v>
      </c>
      <c r="S7" s="17">
        <v>0</v>
      </c>
      <c r="T7" s="18">
        <f t="shared" si="5"/>
        <v>0</v>
      </c>
      <c r="U7" s="17">
        <v>2</v>
      </c>
      <c r="V7" s="17">
        <v>2</v>
      </c>
      <c r="W7" s="18">
        <f t="shared" si="6"/>
        <v>100</v>
      </c>
      <c r="X7" s="29" t="str">
        <f>A7</f>
        <v>農、林、漁、牧業</v>
      </c>
      <c r="Y7" s="17">
        <v>2</v>
      </c>
      <c r="Z7" s="17">
        <v>2</v>
      </c>
      <c r="AA7" s="18">
        <f t="shared" si="7"/>
        <v>100</v>
      </c>
      <c r="AB7" s="17">
        <v>0</v>
      </c>
      <c r="AC7" s="17">
        <v>0</v>
      </c>
      <c r="AD7" s="18">
        <f t="shared" si="8"/>
        <v>0</v>
      </c>
      <c r="AE7" s="17">
        <v>0</v>
      </c>
      <c r="AF7" s="17">
        <v>0</v>
      </c>
      <c r="AG7" s="18">
        <f t="shared" si="9"/>
        <v>0</v>
      </c>
      <c r="AH7" s="17">
        <v>0</v>
      </c>
      <c r="AI7" s="17">
        <v>0</v>
      </c>
      <c r="AJ7" s="18">
        <f t="shared" si="10"/>
        <v>0</v>
      </c>
      <c r="AK7" s="17">
        <v>0</v>
      </c>
      <c r="AL7" s="17">
        <v>0</v>
      </c>
      <c r="AM7" s="18">
        <f t="shared" si="11"/>
        <v>0</v>
      </c>
      <c r="AN7" s="17">
        <v>0</v>
      </c>
      <c r="AO7" s="17">
        <v>0</v>
      </c>
      <c r="AP7" s="18">
        <f t="shared" si="12"/>
        <v>0</v>
      </c>
      <c r="AQ7" s="17">
        <v>0</v>
      </c>
      <c r="AR7" s="17">
        <v>0</v>
      </c>
      <c r="AS7" s="18">
        <f t="shared" si="13"/>
        <v>0</v>
      </c>
      <c r="AT7" s="29" t="str">
        <f>A7</f>
        <v>農、林、漁、牧業</v>
      </c>
      <c r="AU7" s="17">
        <v>0</v>
      </c>
      <c r="AV7" s="17">
        <v>0</v>
      </c>
      <c r="AW7" s="18">
        <f t="shared" si="14"/>
        <v>0</v>
      </c>
      <c r="AX7" s="17">
        <v>0</v>
      </c>
      <c r="AY7" s="17">
        <v>0</v>
      </c>
      <c r="AZ7" s="18">
        <f t="shared" si="15"/>
        <v>0</v>
      </c>
      <c r="BA7" s="17">
        <v>0</v>
      </c>
      <c r="BB7" s="17">
        <v>0</v>
      </c>
      <c r="BC7" s="18">
        <f t="shared" si="16"/>
        <v>0</v>
      </c>
      <c r="BD7" s="17">
        <v>0</v>
      </c>
      <c r="BE7" s="17">
        <v>0</v>
      </c>
      <c r="BF7" s="18">
        <f t="shared" si="17"/>
        <v>0</v>
      </c>
      <c r="BG7" s="17">
        <v>0</v>
      </c>
      <c r="BH7" s="17">
        <v>0</v>
      </c>
      <c r="BI7" s="18">
        <f t="shared" si="18"/>
        <v>0</v>
      </c>
      <c r="BJ7" s="17">
        <v>0</v>
      </c>
      <c r="BK7" s="17">
        <v>0</v>
      </c>
      <c r="BL7" s="18">
        <f t="shared" si="19"/>
        <v>0</v>
      </c>
      <c r="BM7" s="17">
        <v>0</v>
      </c>
      <c r="BN7" s="17">
        <v>0</v>
      </c>
      <c r="BO7" s="18">
        <f t="shared" si="20"/>
        <v>0</v>
      </c>
      <c r="BP7" s="29" t="str">
        <f>A7</f>
        <v>農、林、漁、牧業</v>
      </c>
      <c r="BQ7" s="17">
        <v>0</v>
      </c>
      <c r="BR7" s="17">
        <v>0</v>
      </c>
      <c r="BS7" s="18">
        <f t="shared" si="21"/>
        <v>0</v>
      </c>
      <c r="BT7" s="17">
        <v>0</v>
      </c>
      <c r="BU7" s="17">
        <v>0</v>
      </c>
      <c r="BV7" s="18">
        <f t="shared" si="22"/>
        <v>0</v>
      </c>
      <c r="BW7" s="17">
        <v>0</v>
      </c>
      <c r="BX7" s="17">
        <v>0</v>
      </c>
      <c r="BY7" s="18">
        <f t="shared" si="23"/>
        <v>0</v>
      </c>
      <c r="BZ7" s="17">
        <v>0</v>
      </c>
      <c r="CA7" s="17">
        <v>0</v>
      </c>
      <c r="CB7" s="18">
        <f t="shared" si="24"/>
        <v>0</v>
      </c>
      <c r="CC7" s="17">
        <v>0</v>
      </c>
      <c r="CD7" s="17">
        <v>0</v>
      </c>
      <c r="CE7" s="18">
        <f t="shared" si="25"/>
        <v>0</v>
      </c>
      <c r="CF7" s="17">
        <v>0</v>
      </c>
      <c r="CG7" s="17">
        <v>0</v>
      </c>
      <c r="CH7" s="18">
        <f t="shared" si="26"/>
        <v>0</v>
      </c>
      <c r="CI7" s="17">
        <v>0</v>
      </c>
      <c r="CJ7" s="17">
        <v>0</v>
      </c>
      <c r="CK7" s="18">
        <f t="shared" si="27"/>
        <v>0</v>
      </c>
      <c r="CL7" s="29" t="str">
        <f>A7</f>
        <v>農、林、漁、牧業</v>
      </c>
      <c r="CM7" s="17">
        <v>0</v>
      </c>
      <c r="CN7" s="17">
        <v>0</v>
      </c>
      <c r="CO7" s="18">
        <f t="shared" si="28"/>
        <v>0</v>
      </c>
      <c r="CP7" s="17">
        <v>0</v>
      </c>
      <c r="CQ7" s="17">
        <v>0</v>
      </c>
      <c r="CR7" s="18">
        <f t="shared" si="29"/>
        <v>0</v>
      </c>
      <c r="CS7" s="17">
        <v>0</v>
      </c>
      <c r="CT7" s="17">
        <v>0</v>
      </c>
      <c r="CU7" s="18">
        <f t="shared" si="30"/>
        <v>0</v>
      </c>
      <c r="CV7" s="17">
        <v>0</v>
      </c>
      <c r="CW7" s="17">
        <v>0</v>
      </c>
      <c r="CX7" s="18">
        <f t="shared" si="31"/>
        <v>0</v>
      </c>
      <c r="CY7" s="17">
        <v>0</v>
      </c>
      <c r="CZ7" s="17">
        <v>0</v>
      </c>
      <c r="DA7" s="18">
        <f t="shared" si="32"/>
        <v>0</v>
      </c>
      <c r="DB7" s="17">
        <v>0</v>
      </c>
      <c r="DC7" s="17">
        <v>0</v>
      </c>
      <c r="DD7" s="18">
        <f t="shared" si="33"/>
        <v>0</v>
      </c>
      <c r="DE7" s="17">
        <v>0</v>
      </c>
      <c r="DF7" s="17">
        <v>0</v>
      </c>
      <c r="DG7" s="18">
        <f t="shared" si="34"/>
        <v>0</v>
      </c>
      <c r="DH7" s="29" t="str">
        <f>A7</f>
        <v>農、林、漁、牧業</v>
      </c>
      <c r="DI7" s="17">
        <v>0</v>
      </c>
      <c r="DJ7" s="17">
        <v>0</v>
      </c>
      <c r="DK7" s="18">
        <f t="shared" si="35"/>
        <v>0</v>
      </c>
      <c r="DL7" s="17">
        <v>2</v>
      </c>
      <c r="DM7" s="17">
        <v>2</v>
      </c>
      <c r="DN7" s="18">
        <f t="shared" si="36"/>
        <v>100</v>
      </c>
      <c r="DO7" s="17">
        <v>10</v>
      </c>
      <c r="DP7" s="17">
        <v>10</v>
      </c>
      <c r="DQ7" s="18">
        <f t="shared" si="37"/>
        <v>100</v>
      </c>
      <c r="DR7" s="17">
        <v>0</v>
      </c>
      <c r="DS7" s="17">
        <v>0</v>
      </c>
      <c r="DT7" s="18">
        <f t="shared" si="38"/>
        <v>0</v>
      </c>
      <c r="DU7" s="17">
        <v>0</v>
      </c>
      <c r="DV7" s="17">
        <v>0</v>
      </c>
      <c r="DW7" s="18">
        <f t="shared" si="39"/>
        <v>0</v>
      </c>
      <c r="DX7" s="17">
        <v>0</v>
      </c>
      <c r="DY7" s="17">
        <v>0</v>
      </c>
      <c r="DZ7" s="18">
        <f t="shared" si="40"/>
        <v>0</v>
      </c>
      <c r="EA7" s="17">
        <v>0</v>
      </c>
      <c r="EB7" s="17">
        <v>0</v>
      </c>
      <c r="EC7" s="18">
        <f t="shared" si="41"/>
        <v>0</v>
      </c>
      <c r="ED7" s="29" t="str">
        <f>A7</f>
        <v>農、林、漁、牧業</v>
      </c>
      <c r="EE7" s="17">
        <v>0</v>
      </c>
      <c r="EF7" s="17">
        <v>0</v>
      </c>
      <c r="EG7" s="18">
        <f t="shared" si="42"/>
        <v>0</v>
      </c>
      <c r="EH7" s="17">
        <v>0</v>
      </c>
      <c r="EI7" s="17">
        <v>0</v>
      </c>
      <c r="EJ7" s="18">
        <f t="shared" si="43"/>
        <v>0</v>
      </c>
      <c r="EK7" s="17">
        <v>0</v>
      </c>
      <c r="EL7" s="17">
        <v>0</v>
      </c>
      <c r="EM7" s="18">
        <f t="shared" si="44"/>
        <v>0</v>
      </c>
      <c r="EN7" s="17">
        <v>3</v>
      </c>
      <c r="EO7" s="17">
        <v>3</v>
      </c>
      <c r="EP7" s="18">
        <f t="shared" si="45"/>
        <v>100</v>
      </c>
      <c r="EQ7" s="17">
        <v>0</v>
      </c>
      <c r="ER7" s="17">
        <v>0</v>
      </c>
      <c r="ES7" s="18">
        <f t="shared" si="46"/>
        <v>0</v>
      </c>
      <c r="ET7" s="17">
        <v>0</v>
      </c>
      <c r="EU7" s="17">
        <v>0</v>
      </c>
      <c r="EV7" s="18">
        <f t="shared" si="47"/>
        <v>0</v>
      </c>
      <c r="EW7" s="17">
        <v>0</v>
      </c>
      <c r="EX7" s="17">
        <v>0</v>
      </c>
      <c r="EY7" s="18">
        <f t="shared" si="48"/>
        <v>0</v>
      </c>
    </row>
    <row r="8" spans="1:155" ht="11.25" customHeight="1">
      <c r="A8" s="29" t="s">
        <v>198</v>
      </c>
      <c r="B8" s="17">
        <v>2</v>
      </c>
      <c r="C8" s="17">
        <f>SUM(F8,CV8+CY8+DB8+DE8+DI8+DL8+DO8+DR8+DU8+DX8+EA8+EE8+EH8+EK8+EN8+EQ8+ET8+EW8)</f>
        <v>4</v>
      </c>
      <c r="D8" s="17">
        <f>SUM(G8,CW8+CZ8+DC8+DF8+DJ8+DM8+DP8+DS8+DV8+DY8+EB8+EF8+EI8+EL8+EO8+ER8+EU8+EX8)</f>
        <v>4</v>
      </c>
      <c r="E8" s="18">
        <f t="shared" si="0"/>
        <v>100</v>
      </c>
      <c r="F8" s="17">
        <f>SUM(I8+L8+O8+R8+U8+Y8+AB8+AE8+AH8+AK8+AN8+AQ8+AU8+AX8+BA8+BD8+BG8+BJ8+BM8+BQ8+BT8+BW8+BZ8+CC8+CF8+CI8+CM8+CP8+CS8)</f>
        <v>4</v>
      </c>
      <c r="G8" s="17">
        <f>SUM(J8+M8+P8+S8+V8+Z8+AC8+AF8+AI8+AL8+AO8+AR8+AV8+AY8+BB8+BE8+BH8+BK8+BN8+BR8+BU8+BX8+CA8+CD8+CG8+CJ8+CN8+CQ8+CT8)</f>
        <v>4</v>
      </c>
      <c r="H8" s="18">
        <f t="shared" si="1"/>
        <v>100</v>
      </c>
      <c r="I8" s="17">
        <v>0</v>
      </c>
      <c r="J8" s="17">
        <v>0</v>
      </c>
      <c r="K8" s="18">
        <f t="shared" si="2"/>
        <v>0</v>
      </c>
      <c r="L8" s="17">
        <v>0</v>
      </c>
      <c r="M8" s="17">
        <v>0</v>
      </c>
      <c r="N8" s="18">
        <f t="shared" si="3"/>
        <v>0</v>
      </c>
      <c r="O8" s="17">
        <v>0</v>
      </c>
      <c r="P8" s="17">
        <v>0</v>
      </c>
      <c r="Q8" s="18">
        <f t="shared" si="4"/>
        <v>0</v>
      </c>
      <c r="R8" s="17">
        <v>0</v>
      </c>
      <c r="S8" s="17">
        <v>0</v>
      </c>
      <c r="T8" s="18">
        <f t="shared" si="5"/>
        <v>0</v>
      </c>
      <c r="U8" s="17">
        <v>0</v>
      </c>
      <c r="V8" s="17">
        <v>0</v>
      </c>
      <c r="W8" s="18">
        <f t="shared" si="6"/>
        <v>0</v>
      </c>
      <c r="X8" s="29" t="str">
        <f aca="true" t="shared" si="49" ref="X8:X47">A8</f>
        <v>礦業及土石採取業</v>
      </c>
      <c r="Y8" s="17">
        <v>0</v>
      </c>
      <c r="Z8" s="17">
        <v>0</v>
      </c>
      <c r="AA8" s="18">
        <f t="shared" si="7"/>
        <v>0</v>
      </c>
      <c r="AB8" s="17">
        <v>0</v>
      </c>
      <c r="AC8" s="17">
        <v>0</v>
      </c>
      <c r="AD8" s="18">
        <f t="shared" si="8"/>
        <v>0</v>
      </c>
      <c r="AE8" s="17">
        <v>0</v>
      </c>
      <c r="AF8" s="17">
        <v>0</v>
      </c>
      <c r="AG8" s="18">
        <f t="shared" si="9"/>
        <v>0</v>
      </c>
      <c r="AH8" s="17">
        <v>1</v>
      </c>
      <c r="AI8" s="17">
        <v>1</v>
      </c>
      <c r="AJ8" s="18">
        <f t="shared" si="10"/>
        <v>100</v>
      </c>
      <c r="AK8" s="17">
        <v>0</v>
      </c>
      <c r="AL8" s="17">
        <v>0</v>
      </c>
      <c r="AM8" s="18">
        <f t="shared" si="11"/>
        <v>0</v>
      </c>
      <c r="AN8" s="17">
        <v>0</v>
      </c>
      <c r="AO8" s="17">
        <v>0</v>
      </c>
      <c r="AP8" s="18">
        <f t="shared" si="12"/>
        <v>0</v>
      </c>
      <c r="AQ8" s="17">
        <v>0</v>
      </c>
      <c r="AR8" s="17">
        <v>0</v>
      </c>
      <c r="AS8" s="18">
        <f t="shared" si="13"/>
        <v>0</v>
      </c>
      <c r="AT8" s="29" t="str">
        <f aca="true" t="shared" si="50" ref="AT8:AT47">A8</f>
        <v>礦業及土石採取業</v>
      </c>
      <c r="AU8" s="17">
        <v>0</v>
      </c>
      <c r="AV8" s="17">
        <v>0</v>
      </c>
      <c r="AW8" s="18">
        <f t="shared" si="14"/>
        <v>0</v>
      </c>
      <c r="AX8" s="17">
        <v>1</v>
      </c>
      <c r="AY8" s="17">
        <v>1</v>
      </c>
      <c r="AZ8" s="18">
        <f t="shared" si="15"/>
        <v>100</v>
      </c>
      <c r="BA8" s="17">
        <v>0</v>
      </c>
      <c r="BB8" s="17">
        <v>0</v>
      </c>
      <c r="BC8" s="18">
        <f t="shared" si="16"/>
        <v>0</v>
      </c>
      <c r="BD8" s="17">
        <v>0</v>
      </c>
      <c r="BE8" s="17">
        <v>0</v>
      </c>
      <c r="BF8" s="18">
        <f t="shared" si="17"/>
        <v>0</v>
      </c>
      <c r="BG8" s="17">
        <v>0</v>
      </c>
      <c r="BH8" s="17">
        <v>0</v>
      </c>
      <c r="BI8" s="18">
        <f t="shared" si="18"/>
        <v>0</v>
      </c>
      <c r="BJ8" s="17">
        <v>0</v>
      </c>
      <c r="BK8" s="17">
        <v>0</v>
      </c>
      <c r="BL8" s="18">
        <f t="shared" si="19"/>
        <v>0</v>
      </c>
      <c r="BM8" s="17">
        <v>0</v>
      </c>
      <c r="BN8" s="17">
        <v>0</v>
      </c>
      <c r="BO8" s="18">
        <f t="shared" si="20"/>
        <v>0</v>
      </c>
      <c r="BP8" s="29" t="str">
        <f aca="true" t="shared" si="51" ref="BP8:BP47">A8</f>
        <v>礦業及土石採取業</v>
      </c>
      <c r="BQ8" s="17">
        <v>0</v>
      </c>
      <c r="BR8" s="17">
        <v>0</v>
      </c>
      <c r="BS8" s="18">
        <f t="shared" si="21"/>
        <v>0</v>
      </c>
      <c r="BT8" s="17">
        <v>0</v>
      </c>
      <c r="BU8" s="17">
        <v>0</v>
      </c>
      <c r="BV8" s="18">
        <f t="shared" si="22"/>
        <v>0</v>
      </c>
      <c r="BW8" s="17">
        <v>0</v>
      </c>
      <c r="BX8" s="17">
        <v>0</v>
      </c>
      <c r="BY8" s="18">
        <f t="shared" si="23"/>
        <v>0</v>
      </c>
      <c r="BZ8" s="17">
        <v>0</v>
      </c>
      <c r="CA8" s="17">
        <v>0</v>
      </c>
      <c r="CB8" s="18">
        <f t="shared" si="24"/>
        <v>0</v>
      </c>
      <c r="CC8" s="17">
        <v>0</v>
      </c>
      <c r="CD8" s="17">
        <v>0</v>
      </c>
      <c r="CE8" s="18">
        <f t="shared" si="25"/>
        <v>0</v>
      </c>
      <c r="CF8" s="17">
        <v>0</v>
      </c>
      <c r="CG8" s="17">
        <v>0</v>
      </c>
      <c r="CH8" s="18">
        <f t="shared" si="26"/>
        <v>0</v>
      </c>
      <c r="CI8" s="17">
        <v>0</v>
      </c>
      <c r="CJ8" s="17">
        <v>0</v>
      </c>
      <c r="CK8" s="18">
        <f t="shared" si="27"/>
        <v>0</v>
      </c>
      <c r="CL8" s="29" t="str">
        <f aca="true" t="shared" si="52" ref="CL8:CL47">A8</f>
        <v>礦業及土石採取業</v>
      </c>
      <c r="CM8" s="17">
        <v>0</v>
      </c>
      <c r="CN8" s="17">
        <v>0</v>
      </c>
      <c r="CO8" s="18">
        <f t="shared" si="28"/>
        <v>0</v>
      </c>
      <c r="CP8" s="17">
        <v>0</v>
      </c>
      <c r="CQ8" s="17">
        <v>0</v>
      </c>
      <c r="CR8" s="18">
        <f t="shared" si="29"/>
        <v>0</v>
      </c>
      <c r="CS8" s="17">
        <v>2</v>
      </c>
      <c r="CT8" s="17">
        <v>2</v>
      </c>
      <c r="CU8" s="18">
        <f t="shared" si="30"/>
        <v>100</v>
      </c>
      <c r="CV8" s="17">
        <v>0</v>
      </c>
      <c r="CW8" s="17">
        <v>0</v>
      </c>
      <c r="CX8" s="18">
        <f t="shared" si="31"/>
        <v>0</v>
      </c>
      <c r="CY8" s="17">
        <v>0</v>
      </c>
      <c r="CZ8" s="17">
        <v>0</v>
      </c>
      <c r="DA8" s="18">
        <f t="shared" si="32"/>
        <v>0</v>
      </c>
      <c r="DB8" s="17">
        <v>0</v>
      </c>
      <c r="DC8" s="17">
        <v>0</v>
      </c>
      <c r="DD8" s="18">
        <f t="shared" si="33"/>
        <v>0</v>
      </c>
      <c r="DE8" s="17">
        <v>0</v>
      </c>
      <c r="DF8" s="17">
        <v>0</v>
      </c>
      <c r="DG8" s="18">
        <f t="shared" si="34"/>
        <v>0</v>
      </c>
      <c r="DH8" s="29" t="str">
        <f aca="true" t="shared" si="53" ref="DH8:DH47">A8</f>
        <v>礦業及土石採取業</v>
      </c>
      <c r="DI8" s="17">
        <v>0</v>
      </c>
      <c r="DJ8" s="17">
        <v>0</v>
      </c>
      <c r="DK8" s="18">
        <f t="shared" si="35"/>
        <v>0</v>
      </c>
      <c r="DL8" s="17">
        <v>0</v>
      </c>
      <c r="DM8" s="17">
        <v>0</v>
      </c>
      <c r="DN8" s="18">
        <f t="shared" si="36"/>
        <v>0</v>
      </c>
      <c r="DO8" s="17">
        <v>0</v>
      </c>
      <c r="DP8" s="17">
        <v>0</v>
      </c>
      <c r="DQ8" s="18">
        <f t="shared" si="37"/>
        <v>0</v>
      </c>
      <c r="DR8" s="17">
        <v>0</v>
      </c>
      <c r="DS8" s="17">
        <v>0</v>
      </c>
      <c r="DT8" s="18">
        <f t="shared" si="38"/>
        <v>0</v>
      </c>
      <c r="DU8" s="17">
        <v>0</v>
      </c>
      <c r="DV8" s="17">
        <v>0</v>
      </c>
      <c r="DW8" s="18">
        <f t="shared" si="39"/>
        <v>0</v>
      </c>
      <c r="DX8" s="17">
        <v>0</v>
      </c>
      <c r="DY8" s="17">
        <v>0</v>
      </c>
      <c r="DZ8" s="18">
        <f t="shared" si="40"/>
        <v>0</v>
      </c>
      <c r="EA8" s="17">
        <v>0</v>
      </c>
      <c r="EB8" s="17">
        <v>0</v>
      </c>
      <c r="EC8" s="18">
        <f t="shared" si="41"/>
        <v>0</v>
      </c>
      <c r="ED8" s="29" t="str">
        <f aca="true" t="shared" si="54" ref="ED8:ED47">A8</f>
        <v>礦業及土石採取業</v>
      </c>
      <c r="EE8" s="17">
        <v>0</v>
      </c>
      <c r="EF8" s="17">
        <v>0</v>
      </c>
      <c r="EG8" s="18">
        <f t="shared" si="42"/>
        <v>0</v>
      </c>
      <c r="EH8" s="17">
        <v>0</v>
      </c>
      <c r="EI8" s="17">
        <v>0</v>
      </c>
      <c r="EJ8" s="18">
        <f t="shared" si="43"/>
        <v>0</v>
      </c>
      <c r="EK8" s="17">
        <v>0</v>
      </c>
      <c r="EL8" s="17">
        <v>0</v>
      </c>
      <c r="EM8" s="18">
        <f t="shared" si="44"/>
        <v>0</v>
      </c>
      <c r="EN8" s="17">
        <v>0</v>
      </c>
      <c r="EO8" s="17">
        <v>0</v>
      </c>
      <c r="EP8" s="18">
        <f t="shared" si="45"/>
        <v>0</v>
      </c>
      <c r="EQ8" s="17">
        <v>0</v>
      </c>
      <c r="ER8" s="17">
        <v>0</v>
      </c>
      <c r="ES8" s="18">
        <f t="shared" si="46"/>
        <v>0</v>
      </c>
      <c r="ET8" s="17">
        <v>0</v>
      </c>
      <c r="EU8" s="17">
        <v>0</v>
      </c>
      <c r="EV8" s="18">
        <f t="shared" si="47"/>
        <v>0</v>
      </c>
      <c r="EW8" s="17">
        <v>0</v>
      </c>
      <c r="EX8" s="17">
        <v>0</v>
      </c>
      <c r="EY8" s="18">
        <f t="shared" si="48"/>
        <v>0</v>
      </c>
    </row>
    <row r="9" spans="1:155" ht="18" customHeight="1">
      <c r="A9" s="29" t="s">
        <v>199</v>
      </c>
      <c r="B9" s="17">
        <f>SUM(B10:B33)</f>
        <v>8596</v>
      </c>
      <c r="C9" s="17">
        <f>SUM(C10:C33)</f>
        <v>17118</v>
      </c>
      <c r="D9" s="17">
        <f>SUM(D10:D33)</f>
        <v>12377</v>
      </c>
      <c r="E9" s="18">
        <f t="shared" si="0"/>
        <v>72.30400747750906</v>
      </c>
      <c r="F9" s="17">
        <f>SUM(F10:F33)</f>
        <v>10089</v>
      </c>
      <c r="G9" s="17">
        <f>SUM(G10:G33)</f>
        <v>7180</v>
      </c>
      <c r="H9" s="18">
        <f t="shared" si="1"/>
        <v>71.1666171077411</v>
      </c>
      <c r="I9" s="17">
        <f>SUM(I10:I33)</f>
        <v>2284</v>
      </c>
      <c r="J9" s="17">
        <f>SUM(J10:J33)</f>
        <v>1802</v>
      </c>
      <c r="K9" s="18">
        <f t="shared" si="2"/>
        <v>78.89667250437829</v>
      </c>
      <c r="L9" s="17">
        <f>SUM(L10:L33)</f>
        <v>699</v>
      </c>
      <c r="M9" s="17">
        <f>SUM(M10:M33)</f>
        <v>637</v>
      </c>
      <c r="N9" s="18">
        <f t="shared" si="3"/>
        <v>91.13018597997139</v>
      </c>
      <c r="O9" s="17">
        <f>SUM(O10:O33)</f>
        <v>187</v>
      </c>
      <c r="P9" s="17">
        <f>SUM(P10:P33)</f>
        <v>181</v>
      </c>
      <c r="Q9" s="18">
        <f t="shared" si="4"/>
        <v>96.79144385026738</v>
      </c>
      <c r="R9" s="17">
        <f>SUM(R10:R33)</f>
        <v>196</v>
      </c>
      <c r="S9" s="17">
        <f>SUM(S10:S33)</f>
        <v>160</v>
      </c>
      <c r="T9" s="18">
        <f t="shared" si="5"/>
        <v>81.63265306122449</v>
      </c>
      <c r="U9" s="17">
        <f>SUM(U10:U33)</f>
        <v>795</v>
      </c>
      <c r="V9" s="17">
        <f>SUM(V10:V33)</f>
        <v>531</v>
      </c>
      <c r="W9" s="18">
        <f t="shared" si="6"/>
        <v>66.79245283018868</v>
      </c>
      <c r="X9" s="29" t="str">
        <f t="shared" si="49"/>
        <v>製      造      業</v>
      </c>
      <c r="Y9" s="17">
        <f>SUM(Y10:Y33)</f>
        <v>259</v>
      </c>
      <c r="Z9" s="17">
        <f>SUM(Z10:Z33)</f>
        <v>153</v>
      </c>
      <c r="AA9" s="18">
        <f t="shared" si="7"/>
        <v>59.07335907335908</v>
      </c>
      <c r="AB9" s="17">
        <f>SUM(AB10:AB33)</f>
        <v>47</v>
      </c>
      <c r="AC9" s="17">
        <f>SUM(AC10:AC33)</f>
        <v>40</v>
      </c>
      <c r="AD9" s="18">
        <f t="shared" si="8"/>
        <v>85.1063829787234</v>
      </c>
      <c r="AE9" s="17">
        <f>SUM(AE10:AE33)</f>
        <v>779</v>
      </c>
      <c r="AF9" s="17">
        <f>SUM(AF10:AF33)</f>
        <v>409</v>
      </c>
      <c r="AG9" s="18">
        <f t="shared" si="9"/>
        <v>52.503209242618745</v>
      </c>
      <c r="AH9" s="17">
        <f>SUM(AH10:AH33)</f>
        <v>555</v>
      </c>
      <c r="AI9" s="17">
        <f>SUM(AI10:AI33)</f>
        <v>329</v>
      </c>
      <c r="AJ9" s="18">
        <f t="shared" si="10"/>
        <v>59.27927927927929</v>
      </c>
      <c r="AK9" s="17">
        <f>SUM(AK10:AK33)</f>
        <v>490</v>
      </c>
      <c r="AL9" s="17">
        <f>SUM(AL10:AL33)</f>
        <v>402</v>
      </c>
      <c r="AM9" s="18">
        <f t="shared" si="11"/>
        <v>82.0408163265306</v>
      </c>
      <c r="AN9" s="17">
        <f>SUM(AN10:AN33)</f>
        <v>1</v>
      </c>
      <c r="AO9" s="17">
        <f>SUM(AO10:AO33)</f>
        <v>1</v>
      </c>
      <c r="AP9" s="18">
        <f t="shared" si="12"/>
        <v>100</v>
      </c>
      <c r="AQ9" s="17">
        <f>SUM(AQ10:AQ33)</f>
        <v>0</v>
      </c>
      <c r="AR9" s="17">
        <f>SUM(AR10:AR33)</f>
        <v>0</v>
      </c>
      <c r="AS9" s="18">
        <f t="shared" si="13"/>
        <v>0</v>
      </c>
      <c r="AT9" s="29" t="str">
        <f t="shared" si="50"/>
        <v>製      造      業</v>
      </c>
      <c r="AU9" s="17">
        <f>SUM(AU10:AU33)</f>
        <v>0</v>
      </c>
      <c r="AV9" s="17">
        <f>SUM(AV10:AV33)</f>
        <v>0</v>
      </c>
      <c r="AW9" s="18">
        <f t="shared" si="14"/>
        <v>0</v>
      </c>
      <c r="AX9" s="17">
        <f>SUM(AX10:AX33)</f>
        <v>2223</v>
      </c>
      <c r="AY9" s="17">
        <f>SUM(AY10:AY33)</f>
        <v>1513</v>
      </c>
      <c r="AZ9" s="18">
        <f t="shared" si="15"/>
        <v>68.06117858749438</v>
      </c>
      <c r="BA9" s="17">
        <f>SUM(BA10:BA33)</f>
        <v>116</v>
      </c>
      <c r="BB9" s="17">
        <f>SUM(BB10:BB33)</f>
        <v>95</v>
      </c>
      <c r="BC9" s="18">
        <f t="shared" si="16"/>
        <v>81.89655172413794</v>
      </c>
      <c r="BD9" s="17">
        <f>SUM(BD10:BD33)</f>
        <v>1</v>
      </c>
      <c r="BE9" s="17">
        <f>SUM(BE10:BE33)</f>
        <v>1</v>
      </c>
      <c r="BF9" s="18">
        <f t="shared" si="17"/>
        <v>100</v>
      </c>
      <c r="BG9" s="17">
        <f>SUM(BG10:BG33)</f>
        <v>123</v>
      </c>
      <c r="BH9" s="17">
        <f>SUM(BH10:BH33)</f>
        <v>72</v>
      </c>
      <c r="BI9" s="18">
        <f t="shared" si="18"/>
        <v>58.536585365853654</v>
      </c>
      <c r="BJ9" s="17">
        <f>SUM(BJ10:BJ33)</f>
        <v>23</v>
      </c>
      <c r="BK9" s="17">
        <f>SUM(BK10:BK33)</f>
        <v>17</v>
      </c>
      <c r="BL9" s="18">
        <f t="shared" si="19"/>
        <v>73.91304347826086</v>
      </c>
      <c r="BM9" s="17">
        <f>SUM(BM10:BM33)</f>
        <v>0</v>
      </c>
      <c r="BN9" s="17">
        <f>SUM(BN10:BN33)</f>
        <v>0</v>
      </c>
      <c r="BO9" s="18">
        <f t="shared" si="20"/>
        <v>0</v>
      </c>
      <c r="BP9" s="29" t="str">
        <f t="shared" si="51"/>
        <v>製      造      業</v>
      </c>
      <c r="BQ9" s="17">
        <f>SUM(BQ10:BQ33)</f>
        <v>0</v>
      </c>
      <c r="BR9" s="17">
        <f>SUM(BR10:BR33)</f>
        <v>0</v>
      </c>
      <c r="BS9" s="18">
        <f t="shared" si="21"/>
        <v>0</v>
      </c>
      <c r="BT9" s="17">
        <f>SUM(BT10:BT33)</f>
        <v>2</v>
      </c>
      <c r="BU9" s="17">
        <f>SUM(BU10:BU33)</f>
        <v>2</v>
      </c>
      <c r="BV9" s="18">
        <f t="shared" si="22"/>
        <v>100</v>
      </c>
      <c r="BW9" s="17">
        <f>SUM(BW10:BW33)</f>
        <v>264</v>
      </c>
      <c r="BX9" s="17">
        <f>SUM(BX10:BX33)</f>
        <v>213</v>
      </c>
      <c r="BY9" s="18">
        <f t="shared" si="23"/>
        <v>80.68181818181817</v>
      </c>
      <c r="BZ9" s="17">
        <f>SUM(BZ10:BZ33)</f>
        <v>187</v>
      </c>
      <c r="CA9" s="17">
        <f>SUM(CA10:CA33)</f>
        <v>119</v>
      </c>
      <c r="CB9" s="18">
        <f t="shared" si="24"/>
        <v>63.63636363636363</v>
      </c>
      <c r="CC9" s="17">
        <f>SUM(CC10:CC33)</f>
        <v>3</v>
      </c>
      <c r="CD9" s="17">
        <f>SUM(CD10:CD33)</f>
        <v>2</v>
      </c>
      <c r="CE9" s="18">
        <f t="shared" si="25"/>
        <v>66.66666666666666</v>
      </c>
      <c r="CF9" s="17">
        <f>SUM(CF10:CF33)</f>
        <v>0</v>
      </c>
      <c r="CG9" s="17">
        <f>SUM(CG10:CG33)</f>
        <v>0</v>
      </c>
      <c r="CH9" s="18">
        <f t="shared" si="26"/>
        <v>0</v>
      </c>
      <c r="CI9" s="17">
        <f>SUM(CI10:CI33)</f>
        <v>0</v>
      </c>
      <c r="CJ9" s="17">
        <f>SUM(CJ10:CJ33)</f>
        <v>0</v>
      </c>
      <c r="CK9" s="18">
        <f t="shared" si="27"/>
        <v>0</v>
      </c>
      <c r="CL9" s="29" t="str">
        <f t="shared" si="52"/>
        <v>製      造      業</v>
      </c>
      <c r="CM9" s="17">
        <f>SUM(CM10:CM33)</f>
        <v>0</v>
      </c>
      <c r="CN9" s="17">
        <f>SUM(CN10:CN33)</f>
        <v>0</v>
      </c>
      <c r="CO9" s="18">
        <f t="shared" si="28"/>
        <v>0</v>
      </c>
      <c r="CP9" s="17">
        <f>SUM(CP10:CP33)</f>
        <v>108</v>
      </c>
      <c r="CQ9" s="17">
        <f>SUM(CQ10:CQ33)</f>
        <v>96</v>
      </c>
      <c r="CR9" s="18">
        <f t="shared" si="29"/>
        <v>88.88888888888889</v>
      </c>
      <c r="CS9" s="17">
        <f>SUM(CS10:CS33)</f>
        <v>747</v>
      </c>
      <c r="CT9" s="17">
        <f>SUM(CT10:CT33)</f>
        <v>405</v>
      </c>
      <c r="CU9" s="18">
        <f t="shared" si="30"/>
        <v>54.21686746987952</v>
      </c>
      <c r="CV9" s="17">
        <f>SUM(CV10:CV33)</f>
        <v>314</v>
      </c>
      <c r="CW9" s="17">
        <f>SUM(CW10:CW33)</f>
        <v>223</v>
      </c>
      <c r="CX9" s="18">
        <f t="shared" si="31"/>
        <v>71.01910828025477</v>
      </c>
      <c r="CY9" s="17">
        <f>SUM(CY10:CY33)</f>
        <v>595</v>
      </c>
      <c r="CZ9" s="17">
        <f>SUM(CZ10:CZ33)</f>
        <v>423</v>
      </c>
      <c r="DA9" s="18">
        <f t="shared" si="32"/>
        <v>71.09243697478992</v>
      </c>
      <c r="DB9" s="17">
        <f>SUM(DB10:DB33)</f>
        <v>113</v>
      </c>
      <c r="DC9" s="17">
        <f>SUM(DC10:DC33)</f>
        <v>64</v>
      </c>
      <c r="DD9" s="18">
        <f t="shared" si="33"/>
        <v>56.63716814159292</v>
      </c>
      <c r="DE9" s="17">
        <f>SUM(DE10:DE33)</f>
        <v>2</v>
      </c>
      <c r="DF9" s="17">
        <f>SUM(DF10:DF33)</f>
        <v>2</v>
      </c>
      <c r="DG9" s="18">
        <f t="shared" si="34"/>
        <v>100</v>
      </c>
      <c r="DH9" s="29" t="str">
        <f t="shared" si="53"/>
        <v>製      造      業</v>
      </c>
      <c r="DI9" s="17">
        <f>SUM(DI10:DI33)</f>
        <v>874</v>
      </c>
      <c r="DJ9" s="17">
        <f>SUM(DJ10:DJ33)</f>
        <v>788</v>
      </c>
      <c r="DK9" s="18">
        <f t="shared" si="35"/>
        <v>90.16018306636155</v>
      </c>
      <c r="DL9" s="17">
        <f>SUM(DL10:DL33)</f>
        <v>940</v>
      </c>
      <c r="DM9" s="17">
        <f>SUM(DM10:DM33)</f>
        <v>717</v>
      </c>
      <c r="DN9" s="18">
        <f t="shared" si="36"/>
        <v>76.27659574468085</v>
      </c>
      <c r="DO9" s="17">
        <f>SUM(DO10:DO33)</f>
        <v>2043</v>
      </c>
      <c r="DP9" s="17">
        <f>SUM(DP10:DP33)</f>
        <v>1261</v>
      </c>
      <c r="DQ9" s="18">
        <f t="shared" si="37"/>
        <v>61.72295643661282</v>
      </c>
      <c r="DR9" s="17">
        <f>SUM(DR10:DR33)</f>
        <v>125</v>
      </c>
      <c r="DS9" s="17">
        <f>SUM(DS10:DS33)</f>
        <v>107</v>
      </c>
      <c r="DT9" s="18">
        <f t="shared" si="38"/>
        <v>85.6</v>
      </c>
      <c r="DU9" s="17">
        <f>SUM(DU10:DU33)</f>
        <v>11</v>
      </c>
      <c r="DV9" s="17">
        <f>SUM(DV10:DV33)</f>
        <v>7</v>
      </c>
      <c r="DW9" s="18">
        <f t="shared" si="39"/>
        <v>63.63636363636363</v>
      </c>
      <c r="DX9" s="17">
        <f>SUM(DX10:DX33)</f>
        <v>55</v>
      </c>
      <c r="DY9" s="17">
        <f>SUM(DY10:DY33)</f>
        <v>30</v>
      </c>
      <c r="DZ9" s="18">
        <f t="shared" si="40"/>
        <v>54.54545454545454</v>
      </c>
      <c r="EA9" s="17">
        <f>SUM(EA10:EA33)</f>
        <v>1</v>
      </c>
      <c r="EB9" s="17">
        <f>SUM(EB10:EB33)</f>
        <v>1</v>
      </c>
      <c r="EC9" s="18">
        <f t="shared" si="41"/>
        <v>100</v>
      </c>
      <c r="ED9" s="29" t="str">
        <f t="shared" si="54"/>
        <v>製      造      業</v>
      </c>
      <c r="EE9" s="17">
        <f>SUM(EE10:EE33)</f>
        <v>0</v>
      </c>
      <c r="EF9" s="17">
        <f>SUM(EF10:EF33)</f>
        <v>0</v>
      </c>
      <c r="EG9" s="18">
        <f t="shared" si="42"/>
        <v>0</v>
      </c>
      <c r="EH9" s="17">
        <f>SUM(EH10:EH33)</f>
        <v>0</v>
      </c>
      <c r="EI9" s="17">
        <f>SUM(EI10:EI33)</f>
        <v>0</v>
      </c>
      <c r="EJ9" s="18">
        <f t="shared" si="43"/>
        <v>0</v>
      </c>
      <c r="EK9" s="17">
        <f>SUM(EK10:EK33)</f>
        <v>0</v>
      </c>
      <c r="EL9" s="17">
        <f>SUM(EL10:EL33)</f>
        <v>0</v>
      </c>
      <c r="EM9" s="18">
        <f t="shared" si="44"/>
        <v>0</v>
      </c>
      <c r="EN9" s="17">
        <f>SUM(EN10:EN33)</f>
        <v>1286</v>
      </c>
      <c r="EO9" s="17">
        <f>SUM(EO10:EO33)</f>
        <v>998</v>
      </c>
      <c r="EP9" s="18">
        <f t="shared" si="45"/>
        <v>77.60497667185071</v>
      </c>
      <c r="EQ9" s="17">
        <f>SUM(EQ10:EQ33)</f>
        <v>0</v>
      </c>
      <c r="ER9" s="17">
        <f>SUM(ER10:ER33)</f>
        <v>0</v>
      </c>
      <c r="ES9" s="18">
        <f t="shared" si="46"/>
        <v>0</v>
      </c>
      <c r="ET9" s="17">
        <f>SUM(ET10:ET33)</f>
        <v>576</v>
      </c>
      <c r="EU9" s="17">
        <f>SUM(EU10:EU33)</f>
        <v>482</v>
      </c>
      <c r="EV9" s="18">
        <f t="shared" si="47"/>
        <v>83.68055555555556</v>
      </c>
      <c r="EW9" s="17">
        <f>SUM(EW10:EW33)</f>
        <v>94</v>
      </c>
      <c r="EX9" s="17">
        <f>SUM(EX10:EX33)</f>
        <v>94</v>
      </c>
      <c r="EY9" s="18">
        <f t="shared" si="48"/>
        <v>100</v>
      </c>
    </row>
    <row r="10" spans="1:155" ht="11.25" customHeight="1">
      <c r="A10" s="29" t="s">
        <v>438</v>
      </c>
      <c r="B10" s="17">
        <v>203</v>
      </c>
      <c r="C10" s="17">
        <f aca="true" t="shared" si="55" ref="C10:C44">SUM(F10,CV10+CY10+DB10+DE10+DI10+DL10+DO10+DR10+DU10+DX10+EA10+EE10+EH10+EK10+EN10+EQ10+ET10+EW10)</f>
        <v>509</v>
      </c>
      <c r="D10" s="17">
        <f aca="true" t="shared" si="56" ref="D10:D44">SUM(G10,CW10+CZ10+DC10+DF10+DJ10+DM10+DP10+DS10+DV10+DY10+EB10+EF10+EI10+EL10+EO10+ER10+EU10+EX10)</f>
        <v>372</v>
      </c>
      <c r="E10" s="18">
        <f t="shared" si="0"/>
        <v>73.0844793713163</v>
      </c>
      <c r="F10" s="17">
        <f aca="true" t="shared" si="57" ref="F10:F43">SUM(I10+L10+O10+R10+U10+Y10+AB10+AE10+AH10+AK10+AN10+AQ10+AU10+AX10+BA10+BD10+BG10+BJ10+BM10+BQ10+BT10+BW10+BZ10+CC10+CF10+CI10+CM10+CP10+CS10)</f>
        <v>307</v>
      </c>
      <c r="G10" s="17">
        <f aca="true" t="shared" si="58" ref="G10:G43">SUM(J10+M10+P10+S10+V10+Z10+AC10+AF10+AI10+AL10+AO10+AR10+AV10+AY10+BB10+BE10+BH10+BK10+BN10+BR10+BU10+BX10+CA10+CD10+CG10+CJ10+CN10+CQ10+CT10)</f>
        <v>217</v>
      </c>
      <c r="H10" s="18">
        <f t="shared" si="1"/>
        <v>70.68403908794788</v>
      </c>
      <c r="I10" s="17">
        <v>63</v>
      </c>
      <c r="J10" s="17">
        <v>37</v>
      </c>
      <c r="K10" s="18">
        <f t="shared" si="2"/>
        <v>58.730158730158735</v>
      </c>
      <c r="L10" s="17">
        <v>13</v>
      </c>
      <c r="M10" s="17">
        <v>13</v>
      </c>
      <c r="N10" s="18">
        <f t="shared" si="3"/>
        <v>100</v>
      </c>
      <c r="O10" s="17">
        <v>0</v>
      </c>
      <c r="P10" s="17">
        <v>0</v>
      </c>
      <c r="Q10" s="18">
        <f t="shared" si="4"/>
        <v>0</v>
      </c>
      <c r="R10" s="17">
        <v>10</v>
      </c>
      <c r="S10" s="17">
        <v>10</v>
      </c>
      <c r="T10" s="18">
        <f t="shared" si="5"/>
        <v>100</v>
      </c>
      <c r="U10" s="17">
        <v>29</v>
      </c>
      <c r="V10" s="17">
        <v>22</v>
      </c>
      <c r="W10" s="18">
        <f t="shared" si="6"/>
        <v>75.86206896551724</v>
      </c>
      <c r="X10" s="29" t="str">
        <f t="shared" si="49"/>
        <v>    食品及飲料製造業</v>
      </c>
      <c r="Y10" s="17">
        <v>32</v>
      </c>
      <c r="Z10" s="17">
        <v>21</v>
      </c>
      <c r="AA10" s="18">
        <f t="shared" si="7"/>
        <v>65.625</v>
      </c>
      <c r="AB10" s="17">
        <v>1</v>
      </c>
      <c r="AC10" s="17">
        <v>1</v>
      </c>
      <c r="AD10" s="18">
        <f t="shared" si="8"/>
        <v>100</v>
      </c>
      <c r="AE10" s="17">
        <v>16</v>
      </c>
      <c r="AF10" s="17">
        <v>8</v>
      </c>
      <c r="AG10" s="18">
        <f t="shared" si="9"/>
        <v>50</v>
      </c>
      <c r="AH10" s="17">
        <v>10</v>
      </c>
      <c r="AI10" s="17">
        <v>7</v>
      </c>
      <c r="AJ10" s="18">
        <f t="shared" si="10"/>
        <v>70</v>
      </c>
      <c r="AK10" s="17">
        <v>17</v>
      </c>
      <c r="AL10" s="17">
        <v>13</v>
      </c>
      <c r="AM10" s="18">
        <f t="shared" si="11"/>
        <v>76.47058823529412</v>
      </c>
      <c r="AN10" s="17">
        <v>0</v>
      </c>
      <c r="AO10" s="17">
        <v>0</v>
      </c>
      <c r="AP10" s="18">
        <f t="shared" si="12"/>
        <v>0</v>
      </c>
      <c r="AQ10" s="17">
        <v>0</v>
      </c>
      <c r="AR10" s="17">
        <v>0</v>
      </c>
      <c r="AS10" s="18">
        <f t="shared" si="13"/>
        <v>0</v>
      </c>
      <c r="AT10" s="29" t="str">
        <f t="shared" si="50"/>
        <v>    食品及飲料製造業</v>
      </c>
      <c r="AU10" s="17">
        <v>0</v>
      </c>
      <c r="AV10" s="17">
        <v>0</v>
      </c>
      <c r="AW10" s="18">
        <f t="shared" si="14"/>
        <v>0</v>
      </c>
      <c r="AX10" s="17">
        <v>67</v>
      </c>
      <c r="AY10" s="17">
        <v>46</v>
      </c>
      <c r="AZ10" s="18">
        <f t="shared" si="15"/>
        <v>68.65671641791045</v>
      </c>
      <c r="BA10" s="17">
        <v>4</v>
      </c>
      <c r="BB10" s="17">
        <v>4</v>
      </c>
      <c r="BC10" s="18">
        <f t="shared" si="16"/>
        <v>100</v>
      </c>
      <c r="BD10" s="17">
        <v>1</v>
      </c>
      <c r="BE10" s="17">
        <v>1</v>
      </c>
      <c r="BF10" s="18">
        <f t="shared" si="17"/>
        <v>100</v>
      </c>
      <c r="BG10" s="17">
        <v>2</v>
      </c>
      <c r="BH10" s="17">
        <v>0</v>
      </c>
      <c r="BI10" s="18">
        <f t="shared" si="18"/>
        <v>0</v>
      </c>
      <c r="BJ10" s="17">
        <v>0</v>
      </c>
      <c r="BK10" s="17">
        <v>0</v>
      </c>
      <c r="BL10" s="18">
        <f t="shared" si="19"/>
        <v>0</v>
      </c>
      <c r="BM10" s="17">
        <v>0</v>
      </c>
      <c r="BN10" s="17">
        <v>0</v>
      </c>
      <c r="BO10" s="18">
        <f t="shared" si="20"/>
        <v>0</v>
      </c>
      <c r="BP10" s="29" t="str">
        <f t="shared" si="51"/>
        <v>    食品及飲料製造業</v>
      </c>
      <c r="BQ10" s="17">
        <v>0</v>
      </c>
      <c r="BR10" s="17">
        <v>0</v>
      </c>
      <c r="BS10" s="18">
        <f t="shared" si="21"/>
        <v>0</v>
      </c>
      <c r="BT10" s="17">
        <v>0</v>
      </c>
      <c r="BU10" s="17">
        <v>0</v>
      </c>
      <c r="BV10" s="18">
        <f t="shared" si="22"/>
        <v>0</v>
      </c>
      <c r="BW10" s="17">
        <v>21</v>
      </c>
      <c r="BX10" s="17">
        <v>16</v>
      </c>
      <c r="BY10" s="18">
        <f t="shared" si="23"/>
        <v>76.19047619047619</v>
      </c>
      <c r="BZ10" s="17">
        <v>7</v>
      </c>
      <c r="CA10" s="17">
        <v>7</v>
      </c>
      <c r="CB10" s="18">
        <f t="shared" si="24"/>
        <v>100</v>
      </c>
      <c r="CC10" s="17">
        <v>0</v>
      </c>
      <c r="CD10" s="17">
        <v>0</v>
      </c>
      <c r="CE10" s="18">
        <f t="shared" si="25"/>
        <v>0</v>
      </c>
      <c r="CF10" s="17">
        <v>0</v>
      </c>
      <c r="CG10" s="17">
        <v>0</v>
      </c>
      <c r="CH10" s="18">
        <f t="shared" si="26"/>
        <v>0</v>
      </c>
      <c r="CI10" s="17">
        <v>0</v>
      </c>
      <c r="CJ10" s="17">
        <v>0</v>
      </c>
      <c r="CK10" s="18">
        <f t="shared" si="27"/>
        <v>0</v>
      </c>
      <c r="CL10" s="29" t="str">
        <f t="shared" si="52"/>
        <v>    食品及飲料製造業</v>
      </c>
      <c r="CM10" s="17">
        <v>0</v>
      </c>
      <c r="CN10" s="17">
        <v>0</v>
      </c>
      <c r="CO10" s="18">
        <f t="shared" si="28"/>
        <v>0</v>
      </c>
      <c r="CP10" s="17">
        <v>6</v>
      </c>
      <c r="CQ10" s="17">
        <v>4</v>
      </c>
      <c r="CR10" s="18">
        <f t="shared" si="29"/>
        <v>66.66666666666666</v>
      </c>
      <c r="CS10" s="17">
        <v>8</v>
      </c>
      <c r="CT10" s="17">
        <v>7</v>
      </c>
      <c r="CU10" s="18">
        <f t="shared" si="30"/>
        <v>87.5</v>
      </c>
      <c r="CV10" s="17">
        <v>27</v>
      </c>
      <c r="CW10" s="17">
        <v>17</v>
      </c>
      <c r="CX10" s="18">
        <f t="shared" si="31"/>
        <v>62.96296296296296</v>
      </c>
      <c r="CY10" s="17">
        <v>19</v>
      </c>
      <c r="CZ10" s="17">
        <v>16</v>
      </c>
      <c r="DA10" s="18">
        <f t="shared" si="32"/>
        <v>84.21052631578947</v>
      </c>
      <c r="DB10" s="17">
        <v>1</v>
      </c>
      <c r="DC10" s="17">
        <v>1</v>
      </c>
      <c r="DD10" s="18">
        <f t="shared" si="33"/>
        <v>100</v>
      </c>
      <c r="DE10" s="17">
        <v>0</v>
      </c>
      <c r="DF10" s="17">
        <v>0</v>
      </c>
      <c r="DG10" s="18">
        <f t="shared" si="34"/>
        <v>0</v>
      </c>
      <c r="DH10" s="29" t="str">
        <f t="shared" si="53"/>
        <v>    食品及飲料製造業</v>
      </c>
      <c r="DI10" s="17">
        <v>3</v>
      </c>
      <c r="DJ10" s="17">
        <v>3</v>
      </c>
      <c r="DK10" s="18">
        <f t="shared" si="35"/>
        <v>100</v>
      </c>
      <c r="DL10" s="17">
        <v>52</v>
      </c>
      <c r="DM10" s="17">
        <v>38</v>
      </c>
      <c r="DN10" s="18">
        <f t="shared" si="36"/>
        <v>73.07692307692307</v>
      </c>
      <c r="DO10" s="17">
        <v>53</v>
      </c>
      <c r="DP10" s="17">
        <v>46</v>
      </c>
      <c r="DQ10" s="18">
        <f t="shared" si="37"/>
        <v>86.79245283018868</v>
      </c>
      <c r="DR10" s="17">
        <v>0</v>
      </c>
      <c r="DS10" s="17">
        <v>0</v>
      </c>
      <c r="DT10" s="18">
        <f t="shared" si="38"/>
        <v>0</v>
      </c>
      <c r="DU10" s="17">
        <v>1</v>
      </c>
      <c r="DV10" s="17">
        <v>1</v>
      </c>
      <c r="DW10" s="18">
        <f t="shared" si="39"/>
        <v>100</v>
      </c>
      <c r="DX10" s="17">
        <v>3</v>
      </c>
      <c r="DY10" s="17">
        <v>2</v>
      </c>
      <c r="DZ10" s="18">
        <f t="shared" si="40"/>
        <v>66.66666666666666</v>
      </c>
      <c r="EA10" s="17">
        <v>0</v>
      </c>
      <c r="EB10" s="17">
        <v>0</v>
      </c>
      <c r="EC10" s="18">
        <f t="shared" si="41"/>
        <v>0</v>
      </c>
      <c r="ED10" s="29" t="str">
        <f t="shared" si="54"/>
        <v>    食品及飲料製造業</v>
      </c>
      <c r="EE10" s="17">
        <v>0</v>
      </c>
      <c r="EF10" s="17">
        <v>0</v>
      </c>
      <c r="EG10" s="18">
        <f t="shared" si="42"/>
        <v>0</v>
      </c>
      <c r="EH10" s="17">
        <v>0</v>
      </c>
      <c r="EI10" s="17">
        <v>0</v>
      </c>
      <c r="EJ10" s="18">
        <f t="shared" si="43"/>
        <v>0</v>
      </c>
      <c r="EK10" s="17">
        <v>0</v>
      </c>
      <c r="EL10" s="17">
        <v>0</v>
      </c>
      <c r="EM10" s="18">
        <f t="shared" si="44"/>
        <v>0</v>
      </c>
      <c r="EN10" s="17">
        <v>25</v>
      </c>
      <c r="EO10" s="17">
        <v>17</v>
      </c>
      <c r="EP10" s="18">
        <f t="shared" si="45"/>
        <v>68</v>
      </c>
      <c r="EQ10" s="17">
        <v>0</v>
      </c>
      <c r="ER10" s="17">
        <v>0</v>
      </c>
      <c r="ES10" s="18">
        <f t="shared" si="46"/>
        <v>0</v>
      </c>
      <c r="ET10" s="17">
        <v>18</v>
      </c>
      <c r="EU10" s="17">
        <v>14</v>
      </c>
      <c r="EV10" s="18">
        <f t="shared" si="47"/>
        <v>77.77777777777779</v>
      </c>
      <c r="EW10" s="17">
        <v>0</v>
      </c>
      <c r="EX10" s="17">
        <v>0</v>
      </c>
      <c r="EY10" s="18">
        <f t="shared" si="48"/>
        <v>0</v>
      </c>
    </row>
    <row r="11" spans="1:155" ht="11.25" customHeight="1">
      <c r="A11" s="29" t="s">
        <v>439</v>
      </c>
      <c r="B11" s="17">
        <v>15</v>
      </c>
      <c r="C11" s="17">
        <f t="shared" si="55"/>
        <v>39</v>
      </c>
      <c r="D11" s="17">
        <f t="shared" si="56"/>
        <v>26</v>
      </c>
      <c r="E11" s="18">
        <f t="shared" si="0"/>
        <v>66.66666666666666</v>
      </c>
      <c r="F11" s="17">
        <f t="shared" si="57"/>
        <v>10</v>
      </c>
      <c r="G11" s="17">
        <f t="shared" si="58"/>
        <v>9</v>
      </c>
      <c r="H11" s="18">
        <f t="shared" si="1"/>
        <v>90</v>
      </c>
      <c r="I11" s="17">
        <v>8</v>
      </c>
      <c r="J11" s="17">
        <v>7</v>
      </c>
      <c r="K11" s="18">
        <f t="shared" si="2"/>
        <v>87.5</v>
      </c>
      <c r="L11" s="17">
        <v>0</v>
      </c>
      <c r="M11" s="17">
        <v>0</v>
      </c>
      <c r="N11" s="18">
        <f t="shared" si="3"/>
        <v>0</v>
      </c>
      <c r="O11" s="17">
        <v>0</v>
      </c>
      <c r="P11" s="17">
        <v>0</v>
      </c>
      <c r="Q11" s="18">
        <f t="shared" si="4"/>
        <v>0</v>
      </c>
      <c r="R11" s="17">
        <v>0</v>
      </c>
      <c r="S11" s="17">
        <v>0</v>
      </c>
      <c r="T11" s="18">
        <f t="shared" si="5"/>
        <v>0</v>
      </c>
      <c r="U11" s="17">
        <v>0</v>
      </c>
      <c r="V11" s="17">
        <v>0</v>
      </c>
      <c r="W11" s="18">
        <f t="shared" si="6"/>
        <v>0</v>
      </c>
      <c r="X11" s="29" t="str">
        <f t="shared" si="49"/>
        <v>    菸草製造業</v>
      </c>
      <c r="Y11" s="17">
        <v>0</v>
      </c>
      <c r="Z11" s="17">
        <v>0</v>
      </c>
      <c r="AA11" s="18">
        <f t="shared" si="7"/>
        <v>0</v>
      </c>
      <c r="AB11" s="17">
        <v>0</v>
      </c>
      <c r="AC11" s="17">
        <v>0</v>
      </c>
      <c r="AD11" s="18">
        <f t="shared" si="8"/>
        <v>0</v>
      </c>
      <c r="AE11" s="17">
        <v>0</v>
      </c>
      <c r="AF11" s="17">
        <v>0</v>
      </c>
      <c r="AG11" s="18">
        <f t="shared" si="9"/>
        <v>0</v>
      </c>
      <c r="AH11" s="17">
        <v>0</v>
      </c>
      <c r="AI11" s="17">
        <v>0</v>
      </c>
      <c r="AJ11" s="18">
        <f t="shared" si="10"/>
        <v>0</v>
      </c>
      <c r="AK11" s="17">
        <v>0</v>
      </c>
      <c r="AL11" s="17">
        <v>0</v>
      </c>
      <c r="AM11" s="18">
        <f t="shared" si="11"/>
        <v>0</v>
      </c>
      <c r="AN11" s="17">
        <v>0</v>
      </c>
      <c r="AO11" s="17">
        <v>0</v>
      </c>
      <c r="AP11" s="18">
        <f t="shared" si="12"/>
        <v>0</v>
      </c>
      <c r="AQ11" s="17">
        <v>0</v>
      </c>
      <c r="AR11" s="17">
        <v>0</v>
      </c>
      <c r="AS11" s="18">
        <f t="shared" si="13"/>
        <v>0</v>
      </c>
      <c r="AT11" s="29" t="str">
        <f t="shared" si="50"/>
        <v>    菸草製造業</v>
      </c>
      <c r="AU11" s="17">
        <v>0</v>
      </c>
      <c r="AV11" s="17">
        <v>0</v>
      </c>
      <c r="AW11" s="18">
        <f t="shared" si="14"/>
        <v>0</v>
      </c>
      <c r="AX11" s="17">
        <v>2</v>
      </c>
      <c r="AY11" s="17">
        <v>2</v>
      </c>
      <c r="AZ11" s="18">
        <f t="shared" si="15"/>
        <v>100</v>
      </c>
      <c r="BA11" s="17">
        <v>0</v>
      </c>
      <c r="BB11" s="17">
        <v>0</v>
      </c>
      <c r="BC11" s="18">
        <f t="shared" si="16"/>
        <v>0</v>
      </c>
      <c r="BD11" s="17">
        <v>0</v>
      </c>
      <c r="BE11" s="17">
        <v>0</v>
      </c>
      <c r="BF11" s="18">
        <f t="shared" si="17"/>
        <v>0</v>
      </c>
      <c r="BG11" s="17">
        <v>0</v>
      </c>
      <c r="BH11" s="17">
        <v>0</v>
      </c>
      <c r="BI11" s="18">
        <f t="shared" si="18"/>
        <v>0</v>
      </c>
      <c r="BJ11" s="17">
        <v>0</v>
      </c>
      <c r="BK11" s="17">
        <v>0</v>
      </c>
      <c r="BL11" s="18">
        <f t="shared" si="19"/>
        <v>0</v>
      </c>
      <c r="BM11" s="17">
        <v>0</v>
      </c>
      <c r="BN11" s="17">
        <v>0</v>
      </c>
      <c r="BO11" s="18">
        <f t="shared" si="20"/>
        <v>0</v>
      </c>
      <c r="BP11" s="29" t="str">
        <f t="shared" si="51"/>
        <v>    菸草製造業</v>
      </c>
      <c r="BQ11" s="17">
        <v>0</v>
      </c>
      <c r="BR11" s="17">
        <v>0</v>
      </c>
      <c r="BS11" s="18">
        <f t="shared" si="21"/>
        <v>0</v>
      </c>
      <c r="BT11" s="17">
        <v>0</v>
      </c>
      <c r="BU11" s="17">
        <v>0</v>
      </c>
      <c r="BV11" s="18">
        <f t="shared" si="22"/>
        <v>0</v>
      </c>
      <c r="BW11" s="17">
        <v>0</v>
      </c>
      <c r="BX11" s="17">
        <v>0</v>
      </c>
      <c r="BY11" s="18">
        <f t="shared" si="23"/>
        <v>0</v>
      </c>
      <c r="BZ11" s="17">
        <v>0</v>
      </c>
      <c r="CA11" s="17">
        <v>0</v>
      </c>
      <c r="CB11" s="18">
        <f t="shared" si="24"/>
        <v>0</v>
      </c>
      <c r="CC11" s="17">
        <v>0</v>
      </c>
      <c r="CD11" s="17">
        <v>0</v>
      </c>
      <c r="CE11" s="18">
        <f t="shared" si="25"/>
        <v>0</v>
      </c>
      <c r="CF11" s="17">
        <v>0</v>
      </c>
      <c r="CG11" s="17">
        <v>0</v>
      </c>
      <c r="CH11" s="18">
        <f t="shared" si="26"/>
        <v>0</v>
      </c>
      <c r="CI11" s="17">
        <v>0</v>
      </c>
      <c r="CJ11" s="17">
        <v>0</v>
      </c>
      <c r="CK11" s="18">
        <f t="shared" si="27"/>
        <v>0</v>
      </c>
      <c r="CL11" s="29" t="str">
        <f t="shared" si="52"/>
        <v>    菸草製造業</v>
      </c>
      <c r="CM11" s="17">
        <v>0</v>
      </c>
      <c r="CN11" s="17">
        <v>0</v>
      </c>
      <c r="CO11" s="18">
        <f t="shared" si="28"/>
        <v>0</v>
      </c>
      <c r="CP11" s="17">
        <v>0</v>
      </c>
      <c r="CQ11" s="17">
        <v>0</v>
      </c>
      <c r="CR11" s="18">
        <f t="shared" si="29"/>
        <v>0</v>
      </c>
      <c r="CS11" s="17">
        <v>0</v>
      </c>
      <c r="CT11" s="17">
        <v>0</v>
      </c>
      <c r="CU11" s="18">
        <f t="shared" si="30"/>
        <v>0</v>
      </c>
      <c r="CV11" s="17">
        <v>0</v>
      </c>
      <c r="CW11" s="17">
        <v>0</v>
      </c>
      <c r="CX11" s="18">
        <f t="shared" si="31"/>
        <v>0</v>
      </c>
      <c r="CY11" s="17">
        <v>0</v>
      </c>
      <c r="CZ11" s="17">
        <v>0</v>
      </c>
      <c r="DA11" s="18">
        <f t="shared" si="32"/>
        <v>0</v>
      </c>
      <c r="DB11" s="17">
        <v>0</v>
      </c>
      <c r="DC11" s="17">
        <v>0</v>
      </c>
      <c r="DD11" s="18">
        <f t="shared" si="33"/>
        <v>0</v>
      </c>
      <c r="DE11" s="17">
        <v>0</v>
      </c>
      <c r="DF11" s="17">
        <v>0</v>
      </c>
      <c r="DG11" s="18">
        <f t="shared" si="34"/>
        <v>0</v>
      </c>
      <c r="DH11" s="29" t="str">
        <f t="shared" si="53"/>
        <v>    菸草製造業</v>
      </c>
      <c r="DI11" s="17">
        <v>3</v>
      </c>
      <c r="DJ11" s="17">
        <v>3</v>
      </c>
      <c r="DK11" s="18">
        <f t="shared" si="35"/>
        <v>100</v>
      </c>
      <c r="DL11" s="17">
        <v>0</v>
      </c>
      <c r="DM11" s="17">
        <v>0</v>
      </c>
      <c r="DN11" s="18">
        <f t="shared" si="36"/>
        <v>0</v>
      </c>
      <c r="DO11" s="17">
        <v>21</v>
      </c>
      <c r="DP11" s="17">
        <v>9</v>
      </c>
      <c r="DQ11" s="18">
        <f t="shared" si="37"/>
        <v>42.857142857142854</v>
      </c>
      <c r="DR11" s="17">
        <v>3</v>
      </c>
      <c r="DS11" s="17">
        <v>3</v>
      </c>
      <c r="DT11" s="18">
        <f t="shared" si="38"/>
        <v>100</v>
      </c>
      <c r="DU11" s="17">
        <v>0</v>
      </c>
      <c r="DV11" s="17">
        <v>0</v>
      </c>
      <c r="DW11" s="18">
        <f t="shared" si="39"/>
        <v>0</v>
      </c>
      <c r="DX11" s="17">
        <v>0</v>
      </c>
      <c r="DY11" s="17">
        <v>0</v>
      </c>
      <c r="DZ11" s="18">
        <f t="shared" si="40"/>
        <v>0</v>
      </c>
      <c r="EA11" s="17">
        <v>0</v>
      </c>
      <c r="EB11" s="17">
        <v>0</v>
      </c>
      <c r="EC11" s="18">
        <f t="shared" si="41"/>
        <v>0</v>
      </c>
      <c r="ED11" s="29" t="str">
        <f t="shared" si="54"/>
        <v>    菸草製造業</v>
      </c>
      <c r="EE11" s="17">
        <v>0</v>
      </c>
      <c r="EF11" s="17">
        <v>0</v>
      </c>
      <c r="EG11" s="18">
        <f t="shared" si="42"/>
        <v>0</v>
      </c>
      <c r="EH11" s="17">
        <v>0</v>
      </c>
      <c r="EI11" s="17">
        <v>0</v>
      </c>
      <c r="EJ11" s="18">
        <f t="shared" si="43"/>
        <v>0</v>
      </c>
      <c r="EK11" s="17">
        <v>0</v>
      </c>
      <c r="EL11" s="17">
        <v>0</v>
      </c>
      <c r="EM11" s="18">
        <f t="shared" si="44"/>
        <v>0</v>
      </c>
      <c r="EN11" s="17">
        <v>2</v>
      </c>
      <c r="EO11" s="17">
        <v>2</v>
      </c>
      <c r="EP11" s="18">
        <f t="shared" si="45"/>
        <v>100</v>
      </c>
      <c r="EQ11" s="17">
        <v>0</v>
      </c>
      <c r="ER11" s="17">
        <v>0</v>
      </c>
      <c r="ES11" s="18">
        <f t="shared" si="46"/>
        <v>0</v>
      </c>
      <c r="ET11" s="17">
        <v>0</v>
      </c>
      <c r="EU11" s="17">
        <v>0</v>
      </c>
      <c r="EV11" s="18">
        <f t="shared" si="47"/>
        <v>0</v>
      </c>
      <c r="EW11" s="17">
        <v>0</v>
      </c>
      <c r="EX11" s="17">
        <v>0</v>
      </c>
      <c r="EY11" s="18">
        <f t="shared" si="48"/>
        <v>0</v>
      </c>
    </row>
    <row r="12" spans="1:155" ht="11.25" customHeight="1">
      <c r="A12" s="29" t="s">
        <v>440</v>
      </c>
      <c r="B12" s="17">
        <v>435</v>
      </c>
      <c r="C12" s="17">
        <f t="shared" si="55"/>
        <v>789</v>
      </c>
      <c r="D12" s="17">
        <f t="shared" si="56"/>
        <v>596</v>
      </c>
      <c r="E12" s="18">
        <f t="shared" si="0"/>
        <v>75.53865652724969</v>
      </c>
      <c r="F12" s="17">
        <f t="shared" si="57"/>
        <v>579</v>
      </c>
      <c r="G12" s="17">
        <f t="shared" si="58"/>
        <v>443</v>
      </c>
      <c r="H12" s="18">
        <f t="shared" si="1"/>
        <v>76.51122625215889</v>
      </c>
      <c r="I12" s="17">
        <v>216</v>
      </c>
      <c r="J12" s="17">
        <v>180</v>
      </c>
      <c r="K12" s="18">
        <f t="shared" si="2"/>
        <v>83.33333333333334</v>
      </c>
      <c r="L12" s="17">
        <v>67</v>
      </c>
      <c r="M12" s="17">
        <v>63</v>
      </c>
      <c r="N12" s="18">
        <f t="shared" si="3"/>
        <v>94.02985074626866</v>
      </c>
      <c r="O12" s="17">
        <v>0</v>
      </c>
      <c r="P12" s="17">
        <v>0</v>
      </c>
      <c r="Q12" s="18">
        <f t="shared" si="4"/>
        <v>0</v>
      </c>
      <c r="R12" s="17">
        <v>19</v>
      </c>
      <c r="S12" s="17">
        <v>16</v>
      </c>
      <c r="T12" s="18">
        <f t="shared" si="5"/>
        <v>84.21052631578947</v>
      </c>
      <c r="U12" s="17">
        <v>36</v>
      </c>
      <c r="V12" s="17">
        <v>25</v>
      </c>
      <c r="W12" s="18">
        <f t="shared" si="6"/>
        <v>69.44444444444444</v>
      </c>
      <c r="X12" s="29" t="str">
        <f t="shared" si="49"/>
        <v>    紡    織    業</v>
      </c>
      <c r="Y12" s="17">
        <v>25</v>
      </c>
      <c r="Z12" s="17">
        <v>17</v>
      </c>
      <c r="AA12" s="18">
        <f t="shared" si="7"/>
        <v>68</v>
      </c>
      <c r="AB12" s="17">
        <v>3</v>
      </c>
      <c r="AC12" s="17">
        <v>3</v>
      </c>
      <c r="AD12" s="18">
        <f t="shared" si="8"/>
        <v>100</v>
      </c>
      <c r="AE12" s="17">
        <v>17</v>
      </c>
      <c r="AF12" s="17">
        <v>10</v>
      </c>
      <c r="AG12" s="18">
        <f t="shared" si="9"/>
        <v>58.82352941176471</v>
      </c>
      <c r="AH12" s="17">
        <v>15</v>
      </c>
      <c r="AI12" s="17">
        <v>7</v>
      </c>
      <c r="AJ12" s="18">
        <f t="shared" si="10"/>
        <v>46.666666666666664</v>
      </c>
      <c r="AK12" s="17">
        <v>25</v>
      </c>
      <c r="AL12" s="17">
        <v>22</v>
      </c>
      <c r="AM12" s="18">
        <f t="shared" si="11"/>
        <v>88</v>
      </c>
      <c r="AN12" s="17">
        <v>0</v>
      </c>
      <c r="AO12" s="17">
        <v>0</v>
      </c>
      <c r="AP12" s="18">
        <f t="shared" si="12"/>
        <v>0</v>
      </c>
      <c r="AQ12" s="17">
        <v>0</v>
      </c>
      <c r="AR12" s="17">
        <v>0</v>
      </c>
      <c r="AS12" s="18">
        <f t="shared" si="13"/>
        <v>0</v>
      </c>
      <c r="AT12" s="29" t="str">
        <f t="shared" si="50"/>
        <v>    紡    織    業</v>
      </c>
      <c r="AU12" s="17">
        <v>0</v>
      </c>
      <c r="AV12" s="17">
        <v>0</v>
      </c>
      <c r="AW12" s="18">
        <f t="shared" si="14"/>
        <v>0</v>
      </c>
      <c r="AX12" s="17">
        <v>110</v>
      </c>
      <c r="AY12" s="17">
        <v>69</v>
      </c>
      <c r="AZ12" s="18">
        <f t="shared" si="15"/>
        <v>62.727272727272734</v>
      </c>
      <c r="BA12" s="17">
        <v>8</v>
      </c>
      <c r="BB12" s="17">
        <v>8</v>
      </c>
      <c r="BC12" s="18">
        <f t="shared" si="16"/>
        <v>100</v>
      </c>
      <c r="BD12" s="17">
        <v>0</v>
      </c>
      <c r="BE12" s="17">
        <v>0</v>
      </c>
      <c r="BF12" s="18">
        <f t="shared" si="17"/>
        <v>0</v>
      </c>
      <c r="BG12" s="17">
        <v>2</v>
      </c>
      <c r="BH12" s="17">
        <v>0</v>
      </c>
      <c r="BI12" s="18">
        <f t="shared" si="18"/>
        <v>0</v>
      </c>
      <c r="BJ12" s="17">
        <v>0</v>
      </c>
      <c r="BK12" s="17">
        <v>0</v>
      </c>
      <c r="BL12" s="18">
        <f t="shared" si="19"/>
        <v>0</v>
      </c>
      <c r="BM12" s="17">
        <v>0</v>
      </c>
      <c r="BN12" s="17">
        <v>0</v>
      </c>
      <c r="BO12" s="18">
        <f t="shared" si="20"/>
        <v>0</v>
      </c>
      <c r="BP12" s="29" t="str">
        <f t="shared" si="51"/>
        <v>    紡    織    業</v>
      </c>
      <c r="BQ12" s="17">
        <v>0</v>
      </c>
      <c r="BR12" s="17">
        <v>0</v>
      </c>
      <c r="BS12" s="18">
        <f t="shared" si="21"/>
        <v>0</v>
      </c>
      <c r="BT12" s="17">
        <v>0</v>
      </c>
      <c r="BU12" s="17">
        <v>0</v>
      </c>
      <c r="BV12" s="18">
        <f t="shared" si="22"/>
        <v>0</v>
      </c>
      <c r="BW12" s="17">
        <v>10</v>
      </c>
      <c r="BX12" s="17">
        <v>9</v>
      </c>
      <c r="BY12" s="18">
        <f t="shared" si="23"/>
        <v>90</v>
      </c>
      <c r="BZ12" s="17">
        <v>8</v>
      </c>
      <c r="CA12" s="17">
        <v>5</v>
      </c>
      <c r="CB12" s="18">
        <f t="shared" si="24"/>
        <v>62.5</v>
      </c>
      <c r="CC12" s="17">
        <v>0</v>
      </c>
      <c r="CD12" s="17">
        <v>0</v>
      </c>
      <c r="CE12" s="18">
        <f t="shared" si="25"/>
        <v>0</v>
      </c>
      <c r="CF12" s="17">
        <v>0</v>
      </c>
      <c r="CG12" s="17">
        <v>0</v>
      </c>
      <c r="CH12" s="18">
        <f t="shared" si="26"/>
        <v>0</v>
      </c>
      <c r="CI12" s="17">
        <v>0</v>
      </c>
      <c r="CJ12" s="17">
        <v>0</v>
      </c>
      <c r="CK12" s="18">
        <f t="shared" si="27"/>
        <v>0</v>
      </c>
      <c r="CL12" s="29" t="str">
        <f t="shared" si="52"/>
        <v>    紡    織    業</v>
      </c>
      <c r="CM12" s="17">
        <v>0</v>
      </c>
      <c r="CN12" s="17">
        <v>0</v>
      </c>
      <c r="CO12" s="18">
        <f t="shared" si="28"/>
        <v>0</v>
      </c>
      <c r="CP12" s="17">
        <v>3</v>
      </c>
      <c r="CQ12" s="17">
        <v>2</v>
      </c>
      <c r="CR12" s="18">
        <f t="shared" si="29"/>
        <v>66.66666666666666</v>
      </c>
      <c r="CS12" s="17">
        <v>15</v>
      </c>
      <c r="CT12" s="17">
        <v>7</v>
      </c>
      <c r="CU12" s="18">
        <f t="shared" si="30"/>
        <v>46.666666666666664</v>
      </c>
      <c r="CV12" s="17">
        <v>28</v>
      </c>
      <c r="CW12" s="17">
        <v>18</v>
      </c>
      <c r="CX12" s="18">
        <f t="shared" si="31"/>
        <v>64.28571428571429</v>
      </c>
      <c r="CY12" s="17">
        <v>11</v>
      </c>
      <c r="CZ12" s="17">
        <v>8</v>
      </c>
      <c r="DA12" s="18">
        <f t="shared" si="32"/>
        <v>72.72727272727273</v>
      </c>
      <c r="DB12" s="17">
        <v>2</v>
      </c>
      <c r="DC12" s="17">
        <v>2</v>
      </c>
      <c r="DD12" s="18">
        <f t="shared" si="33"/>
        <v>100</v>
      </c>
      <c r="DE12" s="17">
        <v>0</v>
      </c>
      <c r="DF12" s="17">
        <v>0</v>
      </c>
      <c r="DG12" s="18">
        <f t="shared" si="34"/>
        <v>0</v>
      </c>
      <c r="DH12" s="29" t="str">
        <f t="shared" si="53"/>
        <v>    紡    織    業</v>
      </c>
      <c r="DI12" s="17">
        <v>4</v>
      </c>
      <c r="DJ12" s="17">
        <v>3</v>
      </c>
      <c r="DK12" s="18">
        <f t="shared" si="35"/>
        <v>75</v>
      </c>
      <c r="DL12" s="17">
        <v>56</v>
      </c>
      <c r="DM12" s="17">
        <v>40</v>
      </c>
      <c r="DN12" s="18">
        <f t="shared" si="36"/>
        <v>71.42857142857143</v>
      </c>
      <c r="DO12" s="17">
        <v>24</v>
      </c>
      <c r="DP12" s="17">
        <v>22</v>
      </c>
      <c r="DQ12" s="18">
        <f t="shared" si="37"/>
        <v>91.66666666666666</v>
      </c>
      <c r="DR12" s="17">
        <v>3</v>
      </c>
      <c r="DS12" s="17">
        <v>3</v>
      </c>
      <c r="DT12" s="18">
        <f t="shared" si="38"/>
        <v>100</v>
      </c>
      <c r="DU12" s="17">
        <v>0</v>
      </c>
      <c r="DV12" s="17">
        <v>0</v>
      </c>
      <c r="DW12" s="18">
        <f t="shared" si="39"/>
        <v>0</v>
      </c>
      <c r="DX12" s="17">
        <v>0</v>
      </c>
      <c r="DY12" s="17">
        <v>0</v>
      </c>
      <c r="DZ12" s="18">
        <f t="shared" si="40"/>
        <v>0</v>
      </c>
      <c r="EA12" s="17">
        <v>0</v>
      </c>
      <c r="EB12" s="17">
        <v>0</v>
      </c>
      <c r="EC12" s="18">
        <f t="shared" si="41"/>
        <v>0</v>
      </c>
      <c r="ED12" s="29" t="str">
        <f t="shared" si="54"/>
        <v>    紡    織    業</v>
      </c>
      <c r="EE12" s="17">
        <v>0</v>
      </c>
      <c r="EF12" s="17">
        <v>0</v>
      </c>
      <c r="EG12" s="18">
        <f t="shared" si="42"/>
        <v>0</v>
      </c>
      <c r="EH12" s="17">
        <v>0</v>
      </c>
      <c r="EI12" s="17">
        <v>0</v>
      </c>
      <c r="EJ12" s="18">
        <f t="shared" si="43"/>
        <v>0</v>
      </c>
      <c r="EK12" s="17">
        <v>0</v>
      </c>
      <c r="EL12" s="17">
        <v>0</v>
      </c>
      <c r="EM12" s="18">
        <f t="shared" si="44"/>
        <v>0</v>
      </c>
      <c r="EN12" s="17">
        <v>44</v>
      </c>
      <c r="EO12" s="17">
        <v>23</v>
      </c>
      <c r="EP12" s="18">
        <f t="shared" si="45"/>
        <v>52.27272727272727</v>
      </c>
      <c r="EQ12" s="17">
        <v>0</v>
      </c>
      <c r="ER12" s="17">
        <v>0</v>
      </c>
      <c r="ES12" s="18">
        <f t="shared" si="46"/>
        <v>0</v>
      </c>
      <c r="ET12" s="17">
        <v>33</v>
      </c>
      <c r="EU12" s="17">
        <v>29</v>
      </c>
      <c r="EV12" s="18">
        <f t="shared" si="47"/>
        <v>87.87878787878788</v>
      </c>
      <c r="EW12" s="17">
        <v>5</v>
      </c>
      <c r="EX12" s="17">
        <v>5</v>
      </c>
      <c r="EY12" s="18">
        <f t="shared" si="48"/>
        <v>100</v>
      </c>
    </row>
    <row r="13" spans="1:155" ht="11.25" customHeight="1">
      <c r="A13" s="29" t="s">
        <v>441</v>
      </c>
      <c r="B13" s="17">
        <v>69</v>
      </c>
      <c r="C13" s="17">
        <f t="shared" si="55"/>
        <v>172</v>
      </c>
      <c r="D13" s="17">
        <f t="shared" si="56"/>
        <v>133</v>
      </c>
      <c r="E13" s="18">
        <f t="shared" si="0"/>
        <v>77.32558139534885</v>
      </c>
      <c r="F13" s="17">
        <f t="shared" si="57"/>
        <v>66</v>
      </c>
      <c r="G13" s="17">
        <f t="shared" si="58"/>
        <v>57</v>
      </c>
      <c r="H13" s="18">
        <f t="shared" si="1"/>
        <v>86.36363636363636</v>
      </c>
      <c r="I13" s="17">
        <v>29</v>
      </c>
      <c r="J13" s="17">
        <v>29</v>
      </c>
      <c r="K13" s="18">
        <f t="shared" si="2"/>
        <v>100</v>
      </c>
      <c r="L13" s="17">
        <v>14</v>
      </c>
      <c r="M13" s="17">
        <v>13</v>
      </c>
      <c r="N13" s="18">
        <f t="shared" si="3"/>
        <v>92.85714285714286</v>
      </c>
      <c r="O13" s="17">
        <v>0</v>
      </c>
      <c r="P13" s="17">
        <v>0</v>
      </c>
      <c r="Q13" s="18">
        <f t="shared" si="4"/>
        <v>0</v>
      </c>
      <c r="R13" s="17">
        <v>1</v>
      </c>
      <c r="S13" s="17">
        <v>1</v>
      </c>
      <c r="T13" s="18">
        <f t="shared" si="5"/>
        <v>100</v>
      </c>
      <c r="U13" s="17">
        <v>3</v>
      </c>
      <c r="V13" s="17">
        <v>3</v>
      </c>
      <c r="W13" s="18">
        <f t="shared" si="6"/>
        <v>100</v>
      </c>
      <c r="X13" s="29" t="str">
        <f t="shared" si="49"/>
        <v>    成衣、服飾品及其他紡織製品製造業</v>
      </c>
      <c r="Y13" s="17">
        <v>4</v>
      </c>
      <c r="Z13" s="17">
        <v>2</v>
      </c>
      <c r="AA13" s="18">
        <f t="shared" si="7"/>
        <v>50</v>
      </c>
      <c r="AB13" s="17">
        <v>0</v>
      </c>
      <c r="AC13" s="17">
        <v>0</v>
      </c>
      <c r="AD13" s="18">
        <f t="shared" si="8"/>
        <v>0</v>
      </c>
      <c r="AE13" s="17">
        <v>1</v>
      </c>
      <c r="AF13" s="17">
        <v>0</v>
      </c>
      <c r="AG13" s="18">
        <f t="shared" si="9"/>
        <v>0</v>
      </c>
      <c r="AH13" s="17">
        <v>1</v>
      </c>
      <c r="AI13" s="17">
        <v>0</v>
      </c>
      <c r="AJ13" s="18">
        <f t="shared" si="10"/>
        <v>0</v>
      </c>
      <c r="AK13" s="17">
        <v>3</v>
      </c>
      <c r="AL13" s="17">
        <v>3</v>
      </c>
      <c r="AM13" s="18">
        <f t="shared" si="11"/>
        <v>100</v>
      </c>
      <c r="AN13" s="17">
        <v>0</v>
      </c>
      <c r="AO13" s="17">
        <v>0</v>
      </c>
      <c r="AP13" s="18">
        <f t="shared" si="12"/>
        <v>0</v>
      </c>
      <c r="AQ13" s="17">
        <v>0</v>
      </c>
      <c r="AR13" s="17">
        <v>0</v>
      </c>
      <c r="AS13" s="18">
        <f t="shared" si="13"/>
        <v>0</v>
      </c>
      <c r="AT13" s="29" t="str">
        <f t="shared" si="50"/>
        <v>    成衣、服飾品及其他紡織製品製造業</v>
      </c>
      <c r="AU13" s="17">
        <v>0</v>
      </c>
      <c r="AV13" s="17">
        <v>0</v>
      </c>
      <c r="AW13" s="18">
        <f t="shared" si="14"/>
        <v>0</v>
      </c>
      <c r="AX13" s="17">
        <v>8</v>
      </c>
      <c r="AY13" s="17">
        <v>5</v>
      </c>
      <c r="AZ13" s="18">
        <f t="shared" si="15"/>
        <v>62.5</v>
      </c>
      <c r="BA13" s="17">
        <v>0</v>
      </c>
      <c r="BB13" s="17">
        <v>0</v>
      </c>
      <c r="BC13" s="18">
        <f t="shared" si="16"/>
        <v>0</v>
      </c>
      <c r="BD13" s="17">
        <v>0</v>
      </c>
      <c r="BE13" s="17">
        <v>0</v>
      </c>
      <c r="BF13" s="18">
        <f t="shared" si="17"/>
        <v>0</v>
      </c>
      <c r="BG13" s="17">
        <v>0</v>
      </c>
      <c r="BH13" s="17">
        <v>0</v>
      </c>
      <c r="BI13" s="18">
        <f t="shared" si="18"/>
        <v>0</v>
      </c>
      <c r="BJ13" s="17">
        <v>1</v>
      </c>
      <c r="BK13" s="17">
        <v>1</v>
      </c>
      <c r="BL13" s="18">
        <f t="shared" si="19"/>
        <v>100</v>
      </c>
      <c r="BM13" s="17">
        <v>0</v>
      </c>
      <c r="BN13" s="17">
        <v>0</v>
      </c>
      <c r="BO13" s="18">
        <f t="shared" si="20"/>
        <v>0</v>
      </c>
      <c r="BP13" s="29" t="str">
        <f t="shared" si="51"/>
        <v>    成衣、服飾品及其他紡織製品製造業</v>
      </c>
      <c r="BQ13" s="17">
        <v>0</v>
      </c>
      <c r="BR13" s="17">
        <v>0</v>
      </c>
      <c r="BS13" s="18">
        <f t="shared" si="21"/>
        <v>0</v>
      </c>
      <c r="BT13" s="17">
        <v>0</v>
      </c>
      <c r="BU13" s="17">
        <v>0</v>
      </c>
      <c r="BV13" s="18">
        <f t="shared" si="22"/>
        <v>0</v>
      </c>
      <c r="BW13" s="17">
        <v>0</v>
      </c>
      <c r="BX13" s="17">
        <v>0</v>
      </c>
      <c r="BY13" s="18">
        <f t="shared" si="23"/>
        <v>0</v>
      </c>
      <c r="BZ13" s="17">
        <v>0</v>
      </c>
      <c r="CA13" s="17">
        <v>0</v>
      </c>
      <c r="CB13" s="18">
        <f t="shared" si="24"/>
        <v>0</v>
      </c>
      <c r="CC13" s="17">
        <v>0</v>
      </c>
      <c r="CD13" s="17">
        <v>0</v>
      </c>
      <c r="CE13" s="18">
        <f t="shared" si="25"/>
        <v>0</v>
      </c>
      <c r="CF13" s="17">
        <v>0</v>
      </c>
      <c r="CG13" s="17">
        <v>0</v>
      </c>
      <c r="CH13" s="18">
        <f t="shared" si="26"/>
        <v>0</v>
      </c>
      <c r="CI13" s="17">
        <v>0</v>
      </c>
      <c r="CJ13" s="17">
        <v>0</v>
      </c>
      <c r="CK13" s="18">
        <f t="shared" si="27"/>
        <v>0</v>
      </c>
      <c r="CL13" s="29" t="str">
        <f t="shared" si="52"/>
        <v>    成衣、服飾品及其他紡織製品製造業</v>
      </c>
      <c r="CM13" s="17">
        <v>0</v>
      </c>
      <c r="CN13" s="17">
        <v>0</v>
      </c>
      <c r="CO13" s="18">
        <f t="shared" si="28"/>
        <v>0</v>
      </c>
      <c r="CP13" s="17">
        <v>0</v>
      </c>
      <c r="CQ13" s="17">
        <v>0</v>
      </c>
      <c r="CR13" s="18">
        <f t="shared" si="29"/>
        <v>0</v>
      </c>
      <c r="CS13" s="17">
        <v>1</v>
      </c>
      <c r="CT13" s="17">
        <v>0</v>
      </c>
      <c r="CU13" s="18">
        <f t="shared" si="30"/>
        <v>0</v>
      </c>
      <c r="CV13" s="17">
        <v>2</v>
      </c>
      <c r="CW13" s="17">
        <v>1</v>
      </c>
      <c r="CX13" s="18">
        <f t="shared" si="31"/>
        <v>50</v>
      </c>
      <c r="CY13" s="17">
        <v>0</v>
      </c>
      <c r="CZ13" s="17">
        <v>0</v>
      </c>
      <c r="DA13" s="18">
        <f t="shared" si="32"/>
        <v>0</v>
      </c>
      <c r="DB13" s="17">
        <v>0</v>
      </c>
      <c r="DC13" s="17">
        <v>0</v>
      </c>
      <c r="DD13" s="18">
        <f t="shared" si="33"/>
        <v>0</v>
      </c>
      <c r="DE13" s="17">
        <v>0</v>
      </c>
      <c r="DF13" s="17">
        <v>0</v>
      </c>
      <c r="DG13" s="18">
        <f t="shared" si="34"/>
        <v>0</v>
      </c>
      <c r="DH13" s="29" t="str">
        <f t="shared" si="53"/>
        <v>    成衣、服飾品及其他紡織製品製造業</v>
      </c>
      <c r="DI13" s="17">
        <v>2</v>
      </c>
      <c r="DJ13" s="17">
        <v>2</v>
      </c>
      <c r="DK13" s="18">
        <f t="shared" si="35"/>
        <v>100</v>
      </c>
      <c r="DL13" s="17">
        <v>10</v>
      </c>
      <c r="DM13" s="17">
        <v>8</v>
      </c>
      <c r="DN13" s="18">
        <f t="shared" si="36"/>
        <v>80</v>
      </c>
      <c r="DO13" s="17">
        <v>72</v>
      </c>
      <c r="DP13" s="17">
        <v>46</v>
      </c>
      <c r="DQ13" s="18">
        <f t="shared" si="37"/>
        <v>63.888888888888886</v>
      </c>
      <c r="DR13" s="17">
        <v>4</v>
      </c>
      <c r="DS13" s="17">
        <v>4</v>
      </c>
      <c r="DT13" s="18">
        <f t="shared" si="38"/>
        <v>100</v>
      </c>
      <c r="DU13" s="17">
        <v>0</v>
      </c>
      <c r="DV13" s="17">
        <v>0</v>
      </c>
      <c r="DW13" s="18">
        <f t="shared" si="39"/>
        <v>0</v>
      </c>
      <c r="DX13" s="17">
        <v>0</v>
      </c>
      <c r="DY13" s="17">
        <v>0</v>
      </c>
      <c r="DZ13" s="18">
        <f t="shared" si="40"/>
        <v>0</v>
      </c>
      <c r="EA13" s="17">
        <v>0</v>
      </c>
      <c r="EB13" s="17">
        <v>0</v>
      </c>
      <c r="EC13" s="18">
        <f t="shared" si="41"/>
        <v>0</v>
      </c>
      <c r="ED13" s="29" t="str">
        <f t="shared" si="54"/>
        <v>    成衣、服飾品及其他紡織製品製造業</v>
      </c>
      <c r="EE13" s="17">
        <v>0</v>
      </c>
      <c r="EF13" s="17">
        <v>0</v>
      </c>
      <c r="EG13" s="18">
        <f t="shared" si="42"/>
        <v>0</v>
      </c>
      <c r="EH13" s="17">
        <v>0</v>
      </c>
      <c r="EI13" s="17">
        <v>0</v>
      </c>
      <c r="EJ13" s="18">
        <f t="shared" si="43"/>
        <v>0</v>
      </c>
      <c r="EK13" s="17">
        <v>0</v>
      </c>
      <c r="EL13" s="17">
        <v>0</v>
      </c>
      <c r="EM13" s="18">
        <f t="shared" si="44"/>
        <v>0</v>
      </c>
      <c r="EN13" s="17">
        <v>5</v>
      </c>
      <c r="EO13" s="17">
        <v>4</v>
      </c>
      <c r="EP13" s="18">
        <f t="shared" si="45"/>
        <v>80</v>
      </c>
      <c r="EQ13" s="17">
        <v>0</v>
      </c>
      <c r="ER13" s="17">
        <v>0</v>
      </c>
      <c r="ES13" s="18">
        <f t="shared" si="46"/>
        <v>0</v>
      </c>
      <c r="ET13" s="17">
        <v>8</v>
      </c>
      <c r="EU13" s="17">
        <v>8</v>
      </c>
      <c r="EV13" s="18">
        <f t="shared" si="47"/>
        <v>100</v>
      </c>
      <c r="EW13" s="17">
        <v>3</v>
      </c>
      <c r="EX13" s="17">
        <v>3</v>
      </c>
      <c r="EY13" s="18">
        <f t="shared" si="48"/>
        <v>100</v>
      </c>
    </row>
    <row r="14" spans="1:155" ht="11.25" customHeight="1">
      <c r="A14" s="29" t="s">
        <v>442</v>
      </c>
      <c r="B14" s="17">
        <v>30</v>
      </c>
      <c r="C14" s="17">
        <f t="shared" si="55"/>
        <v>97</v>
      </c>
      <c r="D14" s="17">
        <f t="shared" si="56"/>
        <v>72</v>
      </c>
      <c r="E14" s="18">
        <f t="shared" si="0"/>
        <v>74.22680412371135</v>
      </c>
      <c r="F14" s="17">
        <f t="shared" si="57"/>
        <v>56</v>
      </c>
      <c r="G14" s="17">
        <f t="shared" si="58"/>
        <v>40</v>
      </c>
      <c r="H14" s="18">
        <f t="shared" si="1"/>
        <v>71.42857142857143</v>
      </c>
      <c r="I14" s="17">
        <v>3</v>
      </c>
      <c r="J14" s="17">
        <v>2</v>
      </c>
      <c r="K14" s="18">
        <f t="shared" si="2"/>
        <v>66.66666666666666</v>
      </c>
      <c r="L14" s="17">
        <v>0</v>
      </c>
      <c r="M14" s="17">
        <v>0</v>
      </c>
      <c r="N14" s="18">
        <f t="shared" si="3"/>
        <v>0</v>
      </c>
      <c r="O14" s="17">
        <v>0</v>
      </c>
      <c r="P14" s="17">
        <v>0</v>
      </c>
      <c r="Q14" s="18">
        <f t="shared" si="4"/>
        <v>0</v>
      </c>
      <c r="R14" s="17">
        <v>1</v>
      </c>
      <c r="S14" s="17">
        <v>1</v>
      </c>
      <c r="T14" s="18">
        <f t="shared" si="5"/>
        <v>100</v>
      </c>
      <c r="U14" s="17">
        <v>10</v>
      </c>
      <c r="V14" s="17">
        <v>6</v>
      </c>
      <c r="W14" s="18">
        <f t="shared" si="6"/>
        <v>60</v>
      </c>
      <c r="X14" s="29" t="str">
        <f t="shared" si="49"/>
        <v>    皮革、毛皮及其製品製造業</v>
      </c>
      <c r="Y14" s="17">
        <v>6</v>
      </c>
      <c r="Z14" s="17">
        <v>5</v>
      </c>
      <c r="AA14" s="18">
        <f t="shared" si="7"/>
        <v>83.33333333333334</v>
      </c>
      <c r="AB14" s="17">
        <v>0</v>
      </c>
      <c r="AC14" s="17">
        <v>0</v>
      </c>
      <c r="AD14" s="18">
        <f t="shared" si="8"/>
        <v>0</v>
      </c>
      <c r="AE14" s="17">
        <v>0</v>
      </c>
      <c r="AF14" s="17">
        <v>0</v>
      </c>
      <c r="AG14" s="18">
        <f t="shared" si="9"/>
        <v>0</v>
      </c>
      <c r="AH14" s="17">
        <v>3</v>
      </c>
      <c r="AI14" s="17">
        <v>2</v>
      </c>
      <c r="AJ14" s="18">
        <f t="shared" si="10"/>
        <v>66.66666666666666</v>
      </c>
      <c r="AK14" s="17">
        <v>3</v>
      </c>
      <c r="AL14" s="17">
        <v>3</v>
      </c>
      <c r="AM14" s="18">
        <f t="shared" si="11"/>
        <v>100</v>
      </c>
      <c r="AN14" s="17">
        <v>0</v>
      </c>
      <c r="AO14" s="17">
        <v>0</v>
      </c>
      <c r="AP14" s="18">
        <f t="shared" si="12"/>
        <v>0</v>
      </c>
      <c r="AQ14" s="17">
        <v>0</v>
      </c>
      <c r="AR14" s="17">
        <v>0</v>
      </c>
      <c r="AS14" s="18">
        <f t="shared" si="13"/>
        <v>0</v>
      </c>
      <c r="AT14" s="29" t="str">
        <f t="shared" si="50"/>
        <v>    皮革、毛皮及其製品製造業</v>
      </c>
      <c r="AU14" s="17">
        <v>0</v>
      </c>
      <c r="AV14" s="17">
        <v>0</v>
      </c>
      <c r="AW14" s="18">
        <f t="shared" si="14"/>
        <v>0</v>
      </c>
      <c r="AX14" s="17">
        <v>17</v>
      </c>
      <c r="AY14" s="17">
        <v>13</v>
      </c>
      <c r="AZ14" s="18">
        <f t="shared" si="15"/>
        <v>76.47058823529412</v>
      </c>
      <c r="BA14" s="17">
        <v>2</v>
      </c>
      <c r="BB14" s="17">
        <v>1</v>
      </c>
      <c r="BC14" s="18">
        <f t="shared" si="16"/>
        <v>50</v>
      </c>
      <c r="BD14" s="17">
        <v>0</v>
      </c>
      <c r="BE14" s="17">
        <v>0</v>
      </c>
      <c r="BF14" s="18">
        <f t="shared" si="17"/>
        <v>0</v>
      </c>
      <c r="BG14" s="17">
        <v>0</v>
      </c>
      <c r="BH14" s="17">
        <v>0</v>
      </c>
      <c r="BI14" s="18">
        <f t="shared" si="18"/>
        <v>0</v>
      </c>
      <c r="BJ14" s="17">
        <v>0</v>
      </c>
      <c r="BK14" s="17">
        <v>0</v>
      </c>
      <c r="BL14" s="18">
        <f t="shared" si="19"/>
        <v>0</v>
      </c>
      <c r="BM14" s="17">
        <v>0</v>
      </c>
      <c r="BN14" s="17">
        <v>0</v>
      </c>
      <c r="BO14" s="18">
        <f t="shared" si="20"/>
        <v>0</v>
      </c>
      <c r="BP14" s="29" t="str">
        <f t="shared" si="51"/>
        <v>    皮革、毛皮及其製品製造業</v>
      </c>
      <c r="BQ14" s="17">
        <v>0</v>
      </c>
      <c r="BR14" s="17">
        <v>0</v>
      </c>
      <c r="BS14" s="18">
        <f t="shared" si="21"/>
        <v>0</v>
      </c>
      <c r="BT14" s="17">
        <v>0</v>
      </c>
      <c r="BU14" s="17">
        <v>0</v>
      </c>
      <c r="BV14" s="18">
        <f t="shared" si="22"/>
        <v>0</v>
      </c>
      <c r="BW14" s="17">
        <v>6</v>
      </c>
      <c r="BX14" s="17">
        <v>4</v>
      </c>
      <c r="BY14" s="18">
        <f t="shared" si="23"/>
        <v>66.66666666666666</v>
      </c>
      <c r="BZ14" s="17">
        <v>4</v>
      </c>
      <c r="CA14" s="17">
        <v>3</v>
      </c>
      <c r="CB14" s="18">
        <f t="shared" si="24"/>
        <v>75</v>
      </c>
      <c r="CC14" s="17">
        <v>0</v>
      </c>
      <c r="CD14" s="17">
        <v>0</v>
      </c>
      <c r="CE14" s="18">
        <f t="shared" si="25"/>
        <v>0</v>
      </c>
      <c r="CF14" s="17">
        <v>0</v>
      </c>
      <c r="CG14" s="17">
        <v>0</v>
      </c>
      <c r="CH14" s="18">
        <f t="shared" si="26"/>
        <v>0</v>
      </c>
      <c r="CI14" s="17">
        <v>0</v>
      </c>
      <c r="CJ14" s="17">
        <v>0</v>
      </c>
      <c r="CK14" s="18">
        <f t="shared" si="27"/>
        <v>0</v>
      </c>
      <c r="CL14" s="29" t="str">
        <f t="shared" si="52"/>
        <v>    皮革、毛皮及其製品製造業</v>
      </c>
      <c r="CM14" s="17">
        <v>0</v>
      </c>
      <c r="CN14" s="17">
        <v>0</v>
      </c>
      <c r="CO14" s="18">
        <f t="shared" si="28"/>
        <v>0</v>
      </c>
      <c r="CP14" s="17">
        <v>0</v>
      </c>
      <c r="CQ14" s="17">
        <v>0</v>
      </c>
      <c r="CR14" s="18">
        <f t="shared" si="29"/>
        <v>0</v>
      </c>
      <c r="CS14" s="17">
        <v>1</v>
      </c>
      <c r="CT14" s="17">
        <v>0</v>
      </c>
      <c r="CU14" s="18">
        <f t="shared" si="30"/>
        <v>0</v>
      </c>
      <c r="CV14" s="17">
        <v>5</v>
      </c>
      <c r="CW14" s="17">
        <v>3</v>
      </c>
      <c r="CX14" s="18">
        <f t="shared" si="31"/>
        <v>60</v>
      </c>
      <c r="CY14" s="17">
        <v>4</v>
      </c>
      <c r="CZ14" s="17">
        <v>3</v>
      </c>
      <c r="DA14" s="18">
        <f t="shared" si="32"/>
        <v>75</v>
      </c>
      <c r="DB14" s="17">
        <v>1</v>
      </c>
      <c r="DC14" s="17">
        <v>1</v>
      </c>
      <c r="DD14" s="18">
        <f t="shared" si="33"/>
        <v>100</v>
      </c>
      <c r="DE14" s="17">
        <v>0</v>
      </c>
      <c r="DF14" s="17">
        <v>0</v>
      </c>
      <c r="DG14" s="18">
        <f t="shared" si="34"/>
        <v>0</v>
      </c>
      <c r="DH14" s="29" t="str">
        <f t="shared" si="53"/>
        <v>    皮革、毛皮及其製品製造業</v>
      </c>
      <c r="DI14" s="17">
        <v>2</v>
      </c>
      <c r="DJ14" s="17">
        <v>2</v>
      </c>
      <c r="DK14" s="18">
        <f t="shared" si="35"/>
        <v>100</v>
      </c>
      <c r="DL14" s="17">
        <v>7</v>
      </c>
      <c r="DM14" s="17">
        <v>6</v>
      </c>
      <c r="DN14" s="18">
        <f t="shared" si="36"/>
        <v>85.71428571428571</v>
      </c>
      <c r="DO14" s="17">
        <v>10</v>
      </c>
      <c r="DP14" s="17">
        <v>8</v>
      </c>
      <c r="DQ14" s="18">
        <f t="shared" si="37"/>
        <v>80</v>
      </c>
      <c r="DR14" s="17">
        <v>2</v>
      </c>
      <c r="DS14" s="17">
        <v>2</v>
      </c>
      <c r="DT14" s="18">
        <f t="shared" si="38"/>
        <v>100</v>
      </c>
      <c r="DU14" s="17">
        <v>0</v>
      </c>
      <c r="DV14" s="17">
        <v>0</v>
      </c>
      <c r="DW14" s="18">
        <f t="shared" si="39"/>
        <v>0</v>
      </c>
      <c r="DX14" s="17">
        <v>4</v>
      </c>
      <c r="DY14" s="17">
        <v>2</v>
      </c>
      <c r="DZ14" s="18">
        <f t="shared" si="40"/>
        <v>50</v>
      </c>
      <c r="EA14" s="17">
        <v>0</v>
      </c>
      <c r="EB14" s="17">
        <v>0</v>
      </c>
      <c r="EC14" s="18">
        <f t="shared" si="41"/>
        <v>0</v>
      </c>
      <c r="ED14" s="29" t="str">
        <f t="shared" si="54"/>
        <v>    皮革、毛皮及其製品製造業</v>
      </c>
      <c r="EE14" s="17">
        <v>0</v>
      </c>
      <c r="EF14" s="17">
        <v>0</v>
      </c>
      <c r="EG14" s="18">
        <f t="shared" si="42"/>
        <v>0</v>
      </c>
      <c r="EH14" s="17">
        <v>0</v>
      </c>
      <c r="EI14" s="17">
        <v>0</v>
      </c>
      <c r="EJ14" s="18">
        <f t="shared" si="43"/>
        <v>0</v>
      </c>
      <c r="EK14" s="17">
        <v>0</v>
      </c>
      <c r="EL14" s="17">
        <v>0</v>
      </c>
      <c r="EM14" s="18">
        <f t="shared" si="44"/>
        <v>0</v>
      </c>
      <c r="EN14" s="17">
        <v>4</v>
      </c>
      <c r="EO14" s="17">
        <v>4</v>
      </c>
      <c r="EP14" s="18">
        <f t="shared" si="45"/>
        <v>100</v>
      </c>
      <c r="EQ14" s="17">
        <v>0</v>
      </c>
      <c r="ER14" s="17">
        <v>0</v>
      </c>
      <c r="ES14" s="18">
        <f t="shared" si="46"/>
        <v>0</v>
      </c>
      <c r="ET14" s="17">
        <v>2</v>
      </c>
      <c r="EU14" s="17">
        <v>1</v>
      </c>
      <c r="EV14" s="18">
        <f t="shared" si="47"/>
        <v>50</v>
      </c>
      <c r="EW14" s="17">
        <v>0</v>
      </c>
      <c r="EX14" s="17">
        <v>0</v>
      </c>
      <c r="EY14" s="18">
        <f t="shared" si="48"/>
        <v>0</v>
      </c>
    </row>
    <row r="15" spans="1:155" ht="11.25" customHeight="1">
      <c r="A15" s="29" t="s">
        <v>443</v>
      </c>
      <c r="B15" s="17">
        <v>15</v>
      </c>
      <c r="C15" s="17">
        <f t="shared" si="55"/>
        <v>32</v>
      </c>
      <c r="D15" s="17">
        <f t="shared" si="56"/>
        <v>24</v>
      </c>
      <c r="E15" s="18">
        <f t="shared" si="0"/>
        <v>75</v>
      </c>
      <c r="F15" s="17">
        <f t="shared" si="57"/>
        <v>13</v>
      </c>
      <c r="G15" s="17">
        <f t="shared" si="58"/>
        <v>10</v>
      </c>
      <c r="H15" s="18">
        <f t="shared" si="1"/>
        <v>76.92307692307693</v>
      </c>
      <c r="I15" s="17">
        <v>0</v>
      </c>
      <c r="J15" s="17">
        <v>0</v>
      </c>
      <c r="K15" s="18">
        <f t="shared" si="2"/>
        <v>0</v>
      </c>
      <c r="L15" s="17">
        <v>0</v>
      </c>
      <c r="M15" s="17">
        <v>0</v>
      </c>
      <c r="N15" s="18">
        <f t="shared" si="3"/>
        <v>0</v>
      </c>
      <c r="O15" s="17">
        <v>0</v>
      </c>
      <c r="P15" s="17">
        <v>0</v>
      </c>
      <c r="Q15" s="18">
        <f t="shared" si="4"/>
        <v>0</v>
      </c>
      <c r="R15" s="17">
        <v>0</v>
      </c>
      <c r="S15" s="17">
        <v>0</v>
      </c>
      <c r="T15" s="18">
        <f t="shared" si="5"/>
        <v>0</v>
      </c>
      <c r="U15" s="17">
        <v>1</v>
      </c>
      <c r="V15" s="17">
        <v>1</v>
      </c>
      <c r="W15" s="18">
        <f t="shared" si="6"/>
        <v>100</v>
      </c>
      <c r="X15" s="29" t="str">
        <f t="shared" si="49"/>
        <v>    木竹製品製造業</v>
      </c>
      <c r="Y15" s="17">
        <v>0</v>
      </c>
      <c r="Z15" s="17">
        <v>0</v>
      </c>
      <c r="AA15" s="18">
        <f t="shared" si="7"/>
        <v>0</v>
      </c>
      <c r="AB15" s="17">
        <v>0</v>
      </c>
      <c r="AC15" s="17">
        <v>0</v>
      </c>
      <c r="AD15" s="18">
        <f t="shared" si="8"/>
        <v>0</v>
      </c>
      <c r="AE15" s="17">
        <v>0</v>
      </c>
      <c r="AF15" s="17">
        <v>0</v>
      </c>
      <c r="AG15" s="18">
        <f t="shared" si="9"/>
        <v>0</v>
      </c>
      <c r="AH15" s="17">
        <v>3</v>
      </c>
      <c r="AI15" s="17">
        <v>1</v>
      </c>
      <c r="AJ15" s="18">
        <f t="shared" si="10"/>
        <v>33.33333333333333</v>
      </c>
      <c r="AK15" s="17">
        <v>0</v>
      </c>
      <c r="AL15" s="17">
        <v>0</v>
      </c>
      <c r="AM15" s="18">
        <f t="shared" si="11"/>
        <v>0</v>
      </c>
      <c r="AN15" s="17">
        <v>0</v>
      </c>
      <c r="AO15" s="17">
        <v>0</v>
      </c>
      <c r="AP15" s="18">
        <f t="shared" si="12"/>
        <v>0</v>
      </c>
      <c r="AQ15" s="17">
        <v>0</v>
      </c>
      <c r="AR15" s="17">
        <v>0</v>
      </c>
      <c r="AS15" s="18">
        <f t="shared" si="13"/>
        <v>0</v>
      </c>
      <c r="AT15" s="29" t="str">
        <f t="shared" si="50"/>
        <v>    木竹製品製造業</v>
      </c>
      <c r="AU15" s="17">
        <v>0</v>
      </c>
      <c r="AV15" s="17">
        <v>0</v>
      </c>
      <c r="AW15" s="18">
        <f t="shared" si="14"/>
        <v>0</v>
      </c>
      <c r="AX15" s="17">
        <v>5</v>
      </c>
      <c r="AY15" s="17">
        <v>5</v>
      </c>
      <c r="AZ15" s="18">
        <f t="shared" si="15"/>
        <v>100</v>
      </c>
      <c r="BA15" s="17">
        <v>0</v>
      </c>
      <c r="BB15" s="17">
        <v>0</v>
      </c>
      <c r="BC15" s="18">
        <f t="shared" si="16"/>
        <v>0</v>
      </c>
      <c r="BD15" s="17">
        <v>0</v>
      </c>
      <c r="BE15" s="17">
        <v>0</v>
      </c>
      <c r="BF15" s="18">
        <f t="shared" si="17"/>
        <v>0</v>
      </c>
      <c r="BG15" s="17">
        <v>0</v>
      </c>
      <c r="BH15" s="17">
        <v>0</v>
      </c>
      <c r="BI15" s="18">
        <f t="shared" si="18"/>
        <v>0</v>
      </c>
      <c r="BJ15" s="17">
        <v>0</v>
      </c>
      <c r="BK15" s="17">
        <v>0</v>
      </c>
      <c r="BL15" s="18">
        <f t="shared" si="19"/>
        <v>0</v>
      </c>
      <c r="BM15" s="17">
        <v>0</v>
      </c>
      <c r="BN15" s="17">
        <v>0</v>
      </c>
      <c r="BO15" s="18">
        <f t="shared" si="20"/>
        <v>0</v>
      </c>
      <c r="BP15" s="29" t="str">
        <f t="shared" si="51"/>
        <v>    木竹製品製造業</v>
      </c>
      <c r="BQ15" s="17">
        <v>0</v>
      </c>
      <c r="BR15" s="17">
        <v>0</v>
      </c>
      <c r="BS15" s="18">
        <f t="shared" si="21"/>
        <v>0</v>
      </c>
      <c r="BT15" s="17">
        <v>0</v>
      </c>
      <c r="BU15" s="17">
        <v>0</v>
      </c>
      <c r="BV15" s="18">
        <f t="shared" si="22"/>
        <v>0</v>
      </c>
      <c r="BW15" s="17">
        <v>1</v>
      </c>
      <c r="BX15" s="17">
        <v>0</v>
      </c>
      <c r="BY15" s="18">
        <f t="shared" si="23"/>
        <v>0</v>
      </c>
      <c r="BZ15" s="17">
        <v>0</v>
      </c>
      <c r="CA15" s="17">
        <v>0</v>
      </c>
      <c r="CB15" s="18">
        <f t="shared" si="24"/>
        <v>0</v>
      </c>
      <c r="CC15" s="17">
        <v>0</v>
      </c>
      <c r="CD15" s="17">
        <v>0</v>
      </c>
      <c r="CE15" s="18">
        <f t="shared" si="25"/>
        <v>0</v>
      </c>
      <c r="CF15" s="17">
        <v>0</v>
      </c>
      <c r="CG15" s="17">
        <v>0</v>
      </c>
      <c r="CH15" s="18">
        <f t="shared" si="26"/>
        <v>0</v>
      </c>
      <c r="CI15" s="17">
        <v>0</v>
      </c>
      <c r="CJ15" s="17">
        <v>0</v>
      </c>
      <c r="CK15" s="18">
        <f t="shared" si="27"/>
        <v>0</v>
      </c>
      <c r="CL15" s="29" t="str">
        <f t="shared" si="52"/>
        <v>    木竹製品製造業</v>
      </c>
      <c r="CM15" s="17">
        <v>0</v>
      </c>
      <c r="CN15" s="17">
        <v>0</v>
      </c>
      <c r="CO15" s="18">
        <f t="shared" si="28"/>
        <v>0</v>
      </c>
      <c r="CP15" s="17">
        <v>2</v>
      </c>
      <c r="CQ15" s="17">
        <v>2</v>
      </c>
      <c r="CR15" s="18">
        <f t="shared" si="29"/>
        <v>100</v>
      </c>
      <c r="CS15" s="17">
        <v>1</v>
      </c>
      <c r="CT15" s="17">
        <v>1</v>
      </c>
      <c r="CU15" s="18">
        <f t="shared" si="30"/>
        <v>100</v>
      </c>
      <c r="CV15" s="17">
        <v>0</v>
      </c>
      <c r="CW15" s="17">
        <v>0</v>
      </c>
      <c r="CX15" s="18">
        <f t="shared" si="31"/>
        <v>0</v>
      </c>
      <c r="CY15" s="17">
        <v>1</v>
      </c>
      <c r="CZ15" s="17">
        <v>1</v>
      </c>
      <c r="DA15" s="18">
        <f t="shared" si="32"/>
        <v>100</v>
      </c>
      <c r="DB15" s="17">
        <v>0</v>
      </c>
      <c r="DC15" s="17">
        <v>0</v>
      </c>
      <c r="DD15" s="18">
        <f t="shared" si="33"/>
        <v>0</v>
      </c>
      <c r="DE15" s="17">
        <v>0</v>
      </c>
      <c r="DF15" s="17">
        <v>0</v>
      </c>
      <c r="DG15" s="18">
        <f t="shared" si="34"/>
        <v>0</v>
      </c>
      <c r="DH15" s="29" t="str">
        <f t="shared" si="53"/>
        <v>    木竹製品製造業</v>
      </c>
      <c r="DI15" s="17">
        <v>3</v>
      </c>
      <c r="DJ15" s="17">
        <v>3</v>
      </c>
      <c r="DK15" s="18">
        <f t="shared" si="35"/>
        <v>100</v>
      </c>
      <c r="DL15" s="17">
        <v>1</v>
      </c>
      <c r="DM15" s="17">
        <v>1</v>
      </c>
      <c r="DN15" s="18">
        <f t="shared" si="36"/>
        <v>100</v>
      </c>
      <c r="DO15" s="17">
        <v>6</v>
      </c>
      <c r="DP15" s="17">
        <v>2</v>
      </c>
      <c r="DQ15" s="18">
        <f t="shared" si="37"/>
        <v>33.33333333333333</v>
      </c>
      <c r="DR15" s="17">
        <v>3</v>
      </c>
      <c r="DS15" s="17">
        <v>3</v>
      </c>
      <c r="DT15" s="18">
        <f t="shared" si="38"/>
        <v>100</v>
      </c>
      <c r="DU15" s="17">
        <v>0</v>
      </c>
      <c r="DV15" s="17">
        <v>0</v>
      </c>
      <c r="DW15" s="18">
        <f t="shared" si="39"/>
        <v>0</v>
      </c>
      <c r="DX15" s="17">
        <v>0</v>
      </c>
      <c r="DY15" s="17">
        <v>0</v>
      </c>
      <c r="DZ15" s="18">
        <f t="shared" si="40"/>
        <v>0</v>
      </c>
      <c r="EA15" s="17">
        <v>0</v>
      </c>
      <c r="EB15" s="17">
        <v>0</v>
      </c>
      <c r="EC15" s="18">
        <f t="shared" si="41"/>
        <v>0</v>
      </c>
      <c r="ED15" s="29" t="str">
        <f t="shared" si="54"/>
        <v>    木竹製品製造業</v>
      </c>
      <c r="EE15" s="17">
        <v>0</v>
      </c>
      <c r="EF15" s="17">
        <v>0</v>
      </c>
      <c r="EG15" s="18">
        <f t="shared" si="42"/>
        <v>0</v>
      </c>
      <c r="EH15" s="17">
        <v>0</v>
      </c>
      <c r="EI15" s="17">
        <v>0</v>
      </c>
      <c r="EJ15" s="18">
        <f t="shared" si="43"/>
        <v>0</v>
      </c>
      <c r="EK15" s="17">
        <v>0</v>
      </c>
      <c r="EL15" s="17">
        <v>0</v>
      </c>
      <c r="EM15" s="18">
        <f t="shared" si="44"/>
        <v>0</v>
      </c>
      <c r="EN15" s="17">
        <v>3</v>
      </c>
      <c r="EO15" s="17">
        <v>2</v>
      </c>
      <c r="EP15" s="18">
        <f t="shared" si="45"/>
        <v>66.66666666666666</v>
      </c>
      <c r="EQ15" s="17">
        <v>0</v>
      </c>
      <c r="ER15" s="17">
        <v>0</v>
      </c>
      <c r="ES15" s="18">
        <f t="shared" si="46"/>
        <v>0</v>
      </c>
      <c r="ET15" s="17">
        <v>2</v>
      </c>
      <c r="EU15" s="17">
        <v>2</v>
      </c>
      <c r="EV15" s="18">
        <f t="shared" si="47"/>
        <v>100</v>
      </c>
      <c r="EW15" s="17">
        <v>0</v>
      </c>
      <c r="EX15" s="17">
        <v>0</v>
      </c>
      <c r="EY15" s="18">
        <f t="shared" si="48"/>
        <v>0</v>
      </c>
    </row>
    <row r="16" spans="1:155" ht="11.25" customHeight="1">
      <c r="A16" s="29" t="s">
        <v>444</v>
      </c>
      <c r="B16" s="17">
        <v>95</v>
      </c>
      <c r="C16" s="17">
        <f t="shared" si="55"/>
        <v>193</v>
      </c>
      <c r="D16" s="17">
        <f t="shared" si="56"/>
        <v>133</v>
      </c>
      <c r="E16" s="18">
        <f t="shared" si="0"/>
        <v>68.9119170984456</v>
      </c>
      <c r="F16" s="17">
        <f t="shared" si="57"/>
        <v>120</v>
      </c>
      <c r="G16" s="17">
        <f t="shared" si="58"/>
        <v>80</v>
      </c>
      <c r="H16" s="18">
        <f t="shared" si="1"/>
        <v>66.66666666666666</v>
      </c>
      <c r="I16" s="17">
        <v>19</v>
      </c>
      <c r="J16" s="17">
        <v>12</v>
      </c>
      <c r="K16" s="18">
        <f t="shared" si="2"/>
        <v>63.1578947368421</v>
      </c>
      <c r="L16" s="17">
        <v>0</v>
      </c>
      <c r="M16" s="17">
        <v>0</v>
      </c>
      <c r="N16" s="18">
        <f t="shared" si="3"/>
        <v>0</v>
      </c>
      <c r="O16" s="17">
        <v>0</v>
      </c>
      <c r="P16" s="17">
        <v>0</v>
      </c>
      <c r="Q16" s="18">
        <f t="shared" si="4"/>
        <v>0</v>
      </c>
      <c r="R16" s="17">
        <v>1</v>
      </c>
      <c r="S16" s="17">
        <v>1</v>
      </c>
      <c r="T16" s="18">
        <f t="shared" si="5"/>
        <v>100</v>
      </c>
      <c r="U16" s="17">
        <v>21</v>
      </c>
      <c r="V16" s="17">
        <v>14</v>
      </c>
      <c r="W16" s="18">
        <f t="shared" si="6"/>
        <v>66.66666666666666</v>
      </c>
      <c r="X16" s="29" t="str">
        <f t="shared" si="49"/>
        <v>    家具及裝設品製造業</v>
      </c>
      <c r="Y16" s="17">
        <v>1</v>
      </c>
      <c r="Z16" s="17">
        <v>0</v>
      </c>
      <c r="AA16" s="18">
        <f t="shared" si="7"/>
        <v>0</v>
      </c>
      <c r="AB16" s="17">
        <v>0</v>
      </c>
      <c r="AC16" s="17">
        <v>0</v>
      </c>
      <c r="AD16" s="18">
        <f t="shared" si="8"/>
        <v>0</v>
      </c>
      <c r="AE16" s="17">
        <v>13</v>
      </c>
      <c r="AF16" s="17">
        <v>6</v>
      </c>
      <c r="AG16" s="18">
        <f t="shared" si="9"/>
        <v>46.15384615384615</v>
      </c>
      <c r="AH16" s="17">
        <v>8</v>
      </c>
      <c r="AI16" s="17">
        <v>5</v>
      </c>
      <c r="AJ16" s="18">
        <f t="shared" si="10"/>
        <v>62.5</v>
      </c>
      <c r="AK16" s="17">
        <v>7</v>
      </c>
      <c r="AL16" s="17">
        <v>6</v>
      </c>
      <c r="AM16" s="18">
        <f t="shared" si="11"/>
        <v>85.71428571428571</v>
      </c>
      <c r="AN16" s="17">
        <v>0</v>
      </c>
      <c r="AO16" s="17">
        <v>0</v>
      </c>
      <c r="AP16" s="18">
        <f t="shared" si="12"/>
        <v>0</v>
      </c>
      <c r="AQ16" s="17">
        <v>0</v>
      </c>
      <c r="AR16" s="17">
        <v>0</v>
      </c>
      <c r="AS16" s="18">
        <f t="shared" si="13"/>
        <v>0</v>
      </c>
      <c r="AT16" s="29" t="str">
        <f t="shared" si="50"/>
        <v>    家具及裝設品製造業</v>
      </c>
      <c r="AU16" s="17">
        <v>0</v>
      </c>
      <c r="AV16" s="17">
        <v>0</v>
      </c>
      <c r="AW16" s="18">
        <f t="shared" si="14"/>
        <v>0</v>
      </c>
      <c r="AX16" s="17">
        <v>33</v>
      </c>
      <c r="AY16" s="17">
        <v>23</v>
      </c>
      <c r="AZ16" s="18">
        <f t="shared" si="15"/>
        <v>69.6969696969697</v>
      </c>
      <c r="BA16" s="17">
        <v>1</v>
      </c>
      <c r="BB16" s="17">
        <v>1</v>
      </c>
      <c r="BC16" s="18">
        <f t="shared" si="16"/>
        <v>100</v>
      </c>
      <c r="BD16" s="17">
        <v>0</v>
      </c>
      <c r="BE16" s="17">
        <v>0</v>
      </c>
      <c r="BF16" s="18">
        <f t="shared" si="17"/>
        <v>0</v>
      </c>
      <c r="BG16" s="17">
        <v>0</v>
      </c>
      <c r="BH16" s="17">
        <v>0</v>
      </c>
      <c r="BI16" s="18">
        <f t="shared" si="18"/>
        <v>0</v>
      </c>
      <c r="BJ16" s="17">
        <v>1</v>
      </c>
      <c r="BK16" s="17">
        <v>1</v>
      </c>
      <c r="BL16" s="18">
        <f t="shared" si="19"/>
        <v>100</v>
      </c>
      <c r="BM16" s="17">
        <v>0</v>
      </c>
      <c r="BN16" s="17">
        <v>0</v>
      </c>
      <c r="BO16" s="18">
        <f t="shared" si="20"/>
        <v>0</v>
      </c>
      <c r="BP16" s="29" t="str">
        <f t="shared" si="51"/>
        <v>    家具及裝設品製造業</v>
      </c>
      <c r="BQ16" s="17">
        <v>0</v>
      </c>
      <c r="BR16" s="17">
        <v>0</v>
      </c>
      <c r="BS16" s="18">
        <f t="shared" si="21"/>
        <v>0</v>
      </c>
      <c r="BT16" s="17">
        <v>0</v>
      </c>
      <c r="BU16" s="17">
        <v>0</v>
      </c>
      <c r="BV16" s="18">
        <f t="shared" si="22"/>
        <v>0</v>
      </c>
      <c r="BW16" s="17">
        <v>5</v>
      </c>
      <c r="BX16" s="17">
        <v>5</v>
      </c>
      <c r="BY16" s="18">
        <f t="shared" si="23"/>
        <v>100</v>
      </c>
      <c r="BZ16" s="17">
        <v>0</v>
      </c>
      <c r="CA16" s="17">
        <v>0</v>
      </c>
      <c r="CB16" s="18">
        <f t="shared" si="24"/>
        <v>0</v>
      </c>
      <c r="CC16" s="17">
        <v>0</v>
      </c>
      <c r="CD16" s="17">
        <v>0</v>
      </c>
      <c r="CE16" s="18">
        <f t="shared" si="25"/>
        <v>0</v>
      </c>
      <c r="CF16" s="17">
        <v>0</v>
      </c>
      <c r="CG16" s="17">
        <v>0</v>
      </c>
      <c r="CH16" s="18">
        <f t="shared" si="26"/>
        <v>0</v>
      </c>
      <c r="CI16" s="17">
        <v>0</v>
      </c>
      <c r="CJ16" s="17">
        <v>0</v>
      </c>
      <c r="CK16" s="18">
        <f t="shared" si="27"/>
        <v>0</v>
      </c>
      <c r="CL16" s="29" t="str">
        <f t="shared" si="52"/>
        <v>    家具及裝設品製造業</v>
      </c>
      <c r="CM16" s="17">
        <v>0</v>
      </c>
      <c r="CN16" s="17">
        <v>0</v>
      </c>
      <c r="CO16" s="18">
        <f t="shared" si="28"/>
        <v>0</v>
      </c>
      <c r="CP16" s="17">
        <v>4</v>
      </c>
      <c r="CQ16" s="17">
        <v>3</v>
      </c>
      <c r="CR16" s="18">
        <f t="shared" si="29"/>
        <v>75</v>
      </c>
      <c r="CS16" s="17">
        <v>6</v>
      </c>
      <c r="CT16" s="17">
        <v>3</v>
      </c>
      <c r="CU16" s="18">
        <f t="shared" si="30"/>
        <v>50</v>
      </c>
      <c r="CV16" s="17">
        <v>10</v>
      </c>
      <c r="CW16" s="17">
        <v>8</v>
      </c>
      <c r="CX16" s="18">
        <f t="shared" si="31"/>
        <v>80</v>
      </c>
      <c r="CY16" s="17">
        <v>7</v>
      </c>
      <c r="CZ16" s="17">
        <v>5</v>
      </c>
      <c r="DA16" s="18">
        <f t="shared" si="32"/>
        <v>71.42857142857143</v>
      </c>
      <c r="DB16" s="17">
        <v>1</v>
      </c>
      <c r="DC16" s="17">
        <v>1</v>
      </c>
      <c r="DD16" s="18">
        <f t="shared" si="33"/>
        <v>100</v>
      </c>
      <c r="DE16" s="17">
        <v>0</v>
      </c>
      <c r="DF16" s="17">
        <v>0</v>
      </c>
      <c r="DG16" s="18">
        <f t="shared" si="34"/>
        <v>0</v>
      </c>
      <c r="DH16" s="29" t="str">
        <f t="shared" si="53"/>
        <v>    家具及裝設品製造業</v>
      </c>
      <c r="DI16" s="17">
        <v>3</v>
      </c>
      <c r="DJ16" s="17">
        <v>3</v>
      </c>
      <c r="DK16" s="18">
        <f t="shared" si="35"/>
        <v>100</v>
      </c>
      <c r="DL16" s="17">
        <v>11</v>
      </c>
      <c r="DM16" s="17">
        <v>7</v>
      </c>
      <c r="DN16" s="18">
        <f t="shared" si="36"/>
        <v>63.63636363636363</v>
      </c>
      <c r="DO16" s="17">
        <v>14</v>
      </c>
      <c r="DP16" s="17">
        <v>8</v>
      </c>
      <c r="DQ16" s="18">
        <f t="shared" si="37"/>
        <v>57.14285714285714</v>
      </c>
      <c r="DR16" s="17">
        <v>3</v>
      </c>
      <c r="DS16" s="17">
        <v>3</v>
      </c>
      <c r="DT16" s="18">
        <f t="shared" si="38"/>
        <v>100</v>
      </c>
      <c r="DU16" s="17">
        <v>0</v>
      </c>
      <c r="DV16" s="17">
        <v>0</v>
      </c>
      <c r="DW16" s="18">
        <f t="shared" si="39"/>
        <v>0</v>
      </c>
      <c r="DX16" s="17">
        <v>0</v>
      </c>
      <c r="DY16" s="17">
        <v>0</v>
      </c>
      <c r="DZ16" s="18">
        <f t="shared" si="40"/>
        <v>0</v>
      </c>
      <c r="EA16" s="17">
        <v>0</v>
      </c>
      <c r="EB16" s="17">
        <v>0</v>
      </c>
      <c r="EC16" s="18">
        <f t="shared" si="41"/>
        <v>0</v>
      </c>
      <c r="ED16" s="29" t="str">
        <f t="shared" si="54"/>
        <v>    家具及裝設品製造業</v>
      </c>
      <c r="EE16" s="17">
        <v>0</v>
      </c>
      <c r="EF16" s="17">
        <v>0</v>
      </c>
      <c r="EG16" s="18">
        <f t="shared" si="42"/>
        <v>0</v>
      </c>
      <c r="EH16" s="17">
        <v>0</v>
      </c>
      <c r="EI16" s="17">
        <v>0</v>
      </c>
      <c r="EJ16" s="18">
        <f t="shared" si="43"/>
        <v>0</v>
      </c>
      <c r="EK16" s="17">
        <v>0</v>
      </c>
      <c r="EL16" s="17">
        <v>0</v>
      </c>
      <c r="EM16" s="18">
        <f t="shared" si="44"/>
        <v>0</v>
      </c>
      <c r="EN16" s="17">
        <v>15</v>
      </c>
      <c r="EO16" s="17">
        <v>11</v>
      </c>
      <c r="EP16" s="18">
        <f t="shared" si="45"/>
        <v>73.33333333333333</v>
      </c>
      <c r="EQ16" s="17">
        <v>0</v>
      </c>
      <c r="ER16" s="17">
        <v>0</v>
      </c>
      <c r="ES16" s="18">
        <f t="shared" si="46"/>
        <v>0</v>
      </c>
      <c r="ET16" s="17">
        <v>9</v>
      </c>
      <c r="EU16" s="17">
        <v>7</v>
      </c>
      <c r="EV16" s="18">
        <f t="shared" si="47"/>
        <v>77.77777777777779</v>
      </c>
      <c r="EW16" s="17">
        <v>0</v>
      </c>
      <c r="EX16" s="17">
        <v>0</v>
      </c>
      <c r="EY16" s="18">
        <f t="shared" si="48"/>
        <v>0</v>
      </c>
    </row>
    <row r="17" spans="1:155" ht="11.25" customHeight="1">
      <c r="A17" s="29" t="s">
        <v>445</v>
      </c>
      <c r="B17" s="17">
        <v>161</v>
      </c>
      <c r="C17" s="17">
        <f t="shared" si="55"/>
        <v>361</v>
      </c>
      <c r="D17" s="17">
        <f t="shared" si="56"/>
        <v>261</v>
      </c>
      <c r="E17" s="18">
        <f t="shared" si="0"/>
        <v>72.29916897506925</v>
      </c>
      <c r="F17" s="17">
        <f t="shared" si="57"/>
        <v>237</v>
      </c>
      <c r="G17" s="17">
        <f t="shared" si="58"/>
        <v>173</v>
      </c>
      <c r="H17" s="18">
        <f t="shared" si="1"/>
        <v>72.9957805907173</v>
      </c>
      <c r="I17" s="17">
        <v>65</v>
      </c>
      <c r="J17" s="17">
        <v>47</v>
      </c>
      <c r="K17" s="18">
        <f t="shared" si="2"/>
        <v>72.3076923076923</v>
      </c>
      <c r="L17" s="17">
        <v>28</v>
      </c>
      <c r="M17" s="17">
        <v>24</v>
      </c>
      <c r="N17" s="18">
        <f t="shared" si="3"/>
        <v>85.71428571428571</v>
      </c>
      <c r="O17" s="17">
        <v>0</v>
      </c>
      <c r="P17" s="17">
        <v>0</v>
      </c>
      <c r="Q17" s="18">
        <f t="shared" si="4"/>
        <v>0</v>
      </c>
      <c r="R17" s="17">
        <v>9</v>
      </c>
      <c r="S17" s="17">
        <v>7</v>
      </c>
      <c r="T17" s="18">
        <f t="shared" si="5"/>
        <v>77.77777777777779</v>
      </c>
      <c r="U17" s="17">
        <v>24</v>
      </c>
      <c r="V17" s="17">
        <v>16</v>
      </c>
      <c r="W17" s="18">
        <f t="shared" si="6"/>
        <v>66.66666666666666</v>
      </c>
      <c r="X17" s="29" t="str">
        <f t="shared" si="49"/>
        <v>    紙漿、紙及紙製品製造業</v>
      </c>
      <c r="Y17" s="17">
        <v>5</v>
      </c>
      <c r="Z17" s="17">
        <v>2</v>
      </c>
      <c r="AA17" s="18">
        <f t="shared" si="7"/>
        <v>40</v>
      </c>
      <c r="AB17" s="17">
        <v>0</v>
      </c>
      <c r="AC17" s="17">
        <v>0</v>
      </c>
      <c r="AD17" s="18">
        <f t="shared" si="8"/>
        <v>0</v>
      </c>
      <c r="AE17" s="17">
        <v>15</v>
      </c>
      <c r="AF17" s="17">
        <v>11</v>
      </c>
      <c r="AG17" s="18">
        <f t="shared" si="9"/>
        <v>73.33333333333333</v>
      </c>
      <c r="AH17" s="17">
        <v>4</v>
      </c>
      <c r="AI17" s="17">
        <v>2</v>
      </c>
      <c r="AJ17" s="18">
        <f t="shared" si="10"/>
        <v>50</v>
      </c>
      <c r="AK17" s="17">
        <v>20</v>
      </c>
      <c r="AL17" s="17">
        <v>19</v>
      </c>
      <c r="AM17" s="18">
        <f t="shared" si="11"/>
        <v>95</v>
      </c>
      <c r="AN17" s="17">
        <v>0</v>
      </c>
      <c r="AO17" s="17">
        <v>0</v>
      </c>
      <c r="AP17" s="18">
        <f t="shared" si="12"/>
        <v>0</v>
      </c>
      <c r="AQ17" s="17">
        <v>0</v>
      </c>
      <c r="AR17" s="17">
        <v>0</v>
      </c>
      <c r="AS17" s="18">
        <f t="shared" si="13"/>
        <v>0</v>
      </c>
      <c r="AT17" s="29" t="str">
        <f t="shared" si="50"/>
        <v>    紙漿、紙及紙製品製造業</v>
      </c>
      <c r="AU17" s="17">
        <v>0</v>
      </c>
      <c r="AV17" s="17">
        <v>0</v>
      </c>
      <c r="AW17" s="18">
        <f t="shared" si="14"/>
        <v>0</v>
      </c>
      <c r="AX17" s="17">
        <v>41</v>
      </c>
      <c r="AY17" s="17">
        <v>27</v>
      </c>
      <c r="AZ17" s="18">
        <f t="shared" si="15"/>
        <v>65.85365853658537</v>
      </c>
      <c r="BA17" s="17">
        <v>0</v>
      </c>
      <c r="BB17" s="17">
        <v>0</v>
      </c>
      <c r="BC17" s="18">
        <f t="shared" si="16"/>
        <v>0</v>
      </c>
      <c r="BD17" s="17">
        <v>0</v>
      </c>
      <c r="BE17" s="17">
        <v>0</v>
      </c>
      <c r="BF17" s="18">
        <f t="shared" si="17"/>
        <v>0</v>
      </c>
      <c r="BG17" s="17">
        <v>0</v>
      </c>
      <c r="BH17" s="17">
        <v>0</v>
      </c>
      <c r="BI17" s="18">
        <f t="shared" si="18"/>
        <v>0</v>
      </c>
      <c r="BJ17" s="17">
        <v>0</v>
      </c>
      <c r="BK17" s="17">
        <v>0</v>
      </c>
      <c r="BL17" s="18">
        <f t="shared" si="19"/>
        <v>0</v>
      </c>
      <c r="BM17" s="17">
        <v>0</v>
      </c>
      <c r="BN17" s="17">
        <v>0</v>
      </c>
      <c r="BO17" s="18">
        <f t="shared" si="20"/>
        <v>0</v>
      </c>
      <c r="BP17" s="29" t="str">
        <f t="shared" si="51"/>
        <v>    紙漿、紙及紙製品製造業</v>
      </c>
      <c r="BQ17" s="17">
        <v>0</v>
      </c>
      <c r="BR17" s="17">
        <v>0</v>
      </c>
      <c r="BS17" s="18">
        <f t="shared" si="21"/>
        <v>0</v>
      </c>
      <c r="BT17" s="17">
        <v>0</v>
      </c>
      <c r="BU17" s="17">
        <v>0</v>
      </c>
      <c r="BV17" s="18">
        <f t="shared" si="22"/>
        <v>0</v>
      </c>
      <c r="BW17" s="17">
        <v>3</v>
      </c>
      <c r="BX17" s="17">
        <v>2</v>
      </c>
      <c r="BY17" s="18">
        <f t="shared" si="23"/>
        <v>66.66666666666666</v>
      </c>
      <c r="BZ17" s="17">
        <v>3</v>
      </c>
      <c r="CA17" s="17">
        <v>3</v>
      </c>
      <c r="CB17" s="18">
        <f t="shared" si="24"/>
        <v>100</v>
      </c>
      <c r="CC17" s="17">
        <v>0</v>
      </c>
      <c r="CD17" s="17">
        <v>0</v>
      </c>
      <c r="CE17" s="18">
        <f t="shared" si="25"/>
        <v>0</v>
      </c>
      <c r="CF17" s="17">
        <v>0</v>
      </c>
      <c r="CG17" s="17">
        <v>0</v>
      </c>
      <c r="CH17" s="18">
        <f t="shared" si="26"/>
        <v>0</v>
      </c>
      <c r="CI17" s="17">
        <v>0</v>
      </c>
      <c r="CJ17" s="17">
        <v>0</v>
      </c>
      <c r="CK17" s="18">
        <f t="shared" si="27"/>
        <v>0</v>
      </c>
      <c r="CL17" s="29" t="str">
        <f t="shared" si="52"/>
        <v>    紙漿、紙及紙製品製造業</v>
      </c>
      <c r="CM17" s="17">
        <v>0</v>
      </c>
      <c r="CN17" s="17">
        <v>0</v>
      </c>
      <c r="CO17" s="18">
        <f t="shared" si="28"/>
        <v>0</v>
      </c>
      <c r="CP17" s="17">
        <v>2</v>
      </c>
      <c r="CQ17" s="17">
        <v>2</v>
      </c>
      <c r="CR17" s="18">
        <f t="shared" si="29"/>
        <v>100</v>
      </c>
      <c r="CS17" s="17">
        <v>18</v>
      </c>
      <c r="CT17" s="17">
        <v>11</v>
      </c>
      <c r="CU17" s="18">
        <f t="shared" si="30"/>
        <v>61.111111111111114</v>
      </c>
      <c r="CV17" s="17">
        <v>11</v>
      </c>
      <c r="CW17" s="17">
        <v>5</v>
      </c>
      <c r="CX17" s="18">
        <f t="shared" si="31"/>
        <v>45.45454545454545</v>
      </c>
      <c r="CY17" s="17">
        <v>4</v>
      </c>
      <c r="CZ17" s="17">
        <v>3</v>
      </c>
      <c r="DA17" s="18">
        <f t="shared" si="32"/>
        <v>75</v>
      </c>
      <c r="DB17" s="17">
        <v>2</v>
      </c>
      <c r="DC17" s="17">
        <v>1</v>
      </c>
      <c r="DD17" s="18">
        <f t="shared" si="33"/>
        <v>50</v>
      </c>
      <c r="DE17" s="17">
        <v>0</v>
      </c>
      <c r="DF17" s="17">
        <v>0</v>
      </c>
      <c r="DG17" s="18">
        <f t="shared" si="34"/>
        <v>0</v>
      </c>
      <c r="DH17" s="29" t="str">
        <f t="shared" si="53"/>
        <v>    紙漿、紙及紙製品製造業</v>
      </c>
      <c r="DI17" s="17">
        <v>8</v>
      </c>
      <c r="DJ17" s="17">
        <v>8</v>
      </c>
      <c r="DK17" s="18">
        <f t="shared" si="35"/>
        <v>100</v>
      </c>
      <c r="DL17" s="17">
        <v>20</v>
      </c>
      <c r="DM17" s="17">
        <v>17</v>
      </c>
      <c r="DN17" s="18">
        <f t="shared" si="36"/>
        <v>85</v>
      </c>
      <c r="DO17" s="17">
        <v>43</v>
      </c>
      <c r="DP17" s="17">
        <v>25</v>
      </c>
      <c r="DQ17" s="18">
        <f t="shared" si="37"/>
        <v>58.139534883720934</v>
      </c>
      <c r="DR17" s="17">
        <v>3</v>
      </c>
      <c r="DS17" s="17">
        <v>3</v>
      </c>
      <c r="DT17" s="18">
        <f t="shared" si="38"/>
        <v>100</v>
      </c>
      <c r="DU17" s="17">
        <v>0</v>
      </c>
      <c r="DV17" s="17">
        <v>0</v>
      </c>
      <c r="DW17" s="18">
        <f t="shared" si="39"/>
        <v>0</v>
      </c>
      <c r="DX17" s="17">
        <v>0</v>
      </c>
      <c r="DY17" s="17">
        <v>0</v>
      </c>
      <c r="DZ17" s="18">
        <f t="shared" si="40"/>
        <v>0</v>
      </c>
      <c r="EA17" s="17">
        <v>0</v>
      </c>
      <c r="EB17" s="17">
        <v>0</v>
      </c>
      <c r="EC17" s="18">
        <f t="shared" si="41"/>
        <v>0</v>
      </c>
      <c r="ED17" s="29" t="str">
        <f t="shared" si="54"/>
        <v>    紙漿、紙及紙製品製造業</v>
      </c>
      <c r="EE17" s="17">
        <v>0</v>
      </c>
      <c r="EF17" s="17">
        <v>0</v>
      </c>
      <c r="EG17" s="18">
        <f t="shared" si="42"/>
        <v>0</v>
      </c>
      <c r="EH17" s="17">
        <v>0</v>
      </c>
      <c r="EI17" s="17">
        <v>0</v>
      </c>
      <c r="EJ17" s="18">
        <f t="shared" si="43"/>
        <v>0</v>
      </c>
      <c r="EK17" s="17">
        <v>0</v>
      </c>
      <c r="EL17" s="17">
        <v>0</v>
      </c>
      <c r="EM17" s="18">
        <f t="shared" si="44"/>
        <v>0</v>
      </c>
      <c r="EN17" s="17">
        <v>21</v>
      </c>
      <c r="EO17" s="17">
        <v>17</v>
      </c>
      <c r="EP17" s="18">
        <f t="shared" si="45"/>
        <v>80.95238095238095</v>
      </c>
      <c r="EQ17" s="17">
        <v>0</v>
      </c>
      <c r="ER17" s="17">
        <v>0</v>
      </c>
      <c r="ES17" s="18">
        <f t="shared" si="46"/>
        <v>0</v>
      </c>
      <c r="ET17" s="17">
        <v>12</v>
      </c>
      <c r="EU17" s="17">
        <v>9</v>
      </c>
      <c r="EV17" s="18">
        <f t="shared" si="47"/>
        <v>75</v>
      </c>
      <c r="EW17" s="17">
        <v>0</v>
      </c>
      <c r="EX17" s="17">
        <v>0</v>
      </c>
      <c r="EY17" s="18">
        <f t="shared" si="48"/>
        <v>0</v>
      </c>
    </row>
    <row r="18" spans="1:155" ht="11.25" customHeight="1">
      <c r="A18" s="29" t="s">
        <v>446</v>
      </c>
      <c r="B18" s="17">
        <v>60</v>
      </c>
      <c r="C18" s="17">
        <f t="shared" si="55"/>
        <v>139</v>
      </c>
      <c r="D18" s="17">
        <f t="shared" si="56"/>
        <v>95</v>
      </c>
      <c r="E18" s="18">
        <f t="shared" si="0"/>
        <v>68.34532374100719</v>
      </c>
      <c r="F18" s="17">
        <f t="shared" si="57"/>
        <v>47</v>
      </c>
      <c r="G18" s="17">
        <f t="shared" si="58"/>
        <v>42</v>
      </c>
      <c r="H18" s="18">
        <f t="shared" si="1"/>
        <v>89.36170212765957</v>
      </c>
      <c r="I18" s="17">
        <v>3</v>
      </c>
      <c r="J18" s="17">
        <v>3</v>
      </c>
      <c r="K18" s="18">
        <f t="shared" si="2"/>
        <v>100</v>
      </c>
      <c r="L18" s="17">
        <v>0</v>
      </c>
      <c r="M18" s="17">
        <v>0</v>
      </c>
      <c r="N18" s="18">
        <f t="shared" si="3"/>
        <v>0</v>
      </c>
      <c r="O18" s="17">
        <v>0</v>
      </c>
      <c r="P18" s="17">
        <v>0</v>
      </c>
      <c r="Q18" s="18">
        <f t="shared" si="4"/>
        <v>0</v>
      </c>
      <c r="R18" s="17">
        <v>2</v>
      </c>
      <c r="S18" s="17">
        <v>2</v>
      </c>
      <c r="T18" s="18">
        <f t="shared" si="5"/>
        <v>100</v>
      </c>
      <c r="U18" s="17">
        <v>6</v>
      </c>
      <c r="V18" s="17">
        <v>5</v>
      </c>
      <c r="W18" s="18">
        <f t="shared" si="6"/>
        <v>83.33333333333334</v>
      </c>
      <c r="X18" s="29" t="str">
        <f t="shared" si="49"/>
        <v>    印刷及其輔助業</v>
      </c>
      <c r="Y18" s="17">
        <v>0</v>
      </c>
      <c r="Z18" s="17">
        <v>0</v>
      </c>
      <c r="AA18" s="18">
        <f t="shared" si="7"/>
        <v>0</v>
      </c>
      <c r="AB18" s="17">
        <v>0</v>
      </c>
      <c r="AC18" s="17">
        <v>0</v>
      </c>
      <c r="AD18" s="18">
        <f t="shared" si="8"/>
        <v>0</v>
      </c>
      <c r="AE18" s="17">
        <v>1</v>
      </c>
      <c r="AF18" s="17">
        <v>1</v>
      </c>
      <c r="AG18" s="18">
        <f t="shared" si="9"/>
        <v>100</v>
      </c>
      <c r="AH18" s="17">
        <v>3</v>
      </c>
      <c r="AI18" s="17">
        <v>2</v>
      </c>
      <c r="AJ18" s="18">
        <f t="shared" si="10"/>
        <v>66.66666666666666</v>
      </c>
      <c r="AK18" s="17">
        <v>9</v>
      </c>
      <c r="AL18" s="17">
        <v>9</v>
      </c>
      <c r="AM18" s="18">
        <f t="shared" si="11"/>
        <v>100</v>
      </c>
      <c r="AN18" s="17">
        <v>0</v>
      </c>
      <c r="AO18" s="17">
        <v>0</v>
      </c>
      <c r="AP18" s="18">
        <f t="shared" si="12"/>
        <v>0</v>
      </c>
      <c r="AQ18" s="17">
        <v>0</v>
      </c>
      <c r="AR18" s="17">
        <v>0</v>
      </c>
      <c r="AS18" s="18">
        <f t="shared" si="13"/>
        <v>0</v>
      </c>
      <c r="AT18" s="29" t="str">
        <f t="shared" si="50"/>
        <v>    印刷及其輔助業</v>
      </c>
      <c r="AU18" s="17">
        <v>0</v>
      </c>
      <c r="AV18" s="17">
        <v>0</v>
      </c>
      <c r="AW18" s="18">
        <f t="shared" si="14"/>
        <v>0</v>
      </c>
      <c r="AX18" s="17">
        <v>11</v>
      </c>
      <c r="AY18" s="17">
        <v>10</v>
      </c>
      <c r="AZ18" s="18">
        <f t="shared" si="15"/>
        <v>90.9090909090909</v>
      </c>
      <c r="BA18" s="17">
        <v>1</v>
      </c>
      <c r="BB18" s="17">
        <v>1</v>
      </c>
      <c r="BC18" s="18">
        <f t="shared" si="16"/>
        <v>100</v>
      </c>
      <c r="BD18" s="17">
        <v>0</v>
      </c>
      <c r="BE18" s="17">
        <v>0</v>
      </c>
      <c r="BF18" s="18">
        <f t="shared" si="17"/>
        <v>0</v>
      </c>
      <c r="BG18" s="17">
        <v>0</v>
      </c>
      <c r="BH18" s="17">
        <v>0</v>
      </c>
      <c r="BI18" s="18">
        <f t="shared" si="18"/>
        <v>0</v>
      </c>
      <c r="BJ18" s="17">
        <v>1</v>
      </c>
      <c r="BK18" s="17">
        <v>1</v>
      </c>
      <c r="BL18" s="18">
        <f t="shared" si="19"/>
        <v>100</v>
      </c>
      <c r="BM18" s="17">
        <v>0</v>
      </c>
      <c r="BN18" s="17">
        <v>0</v>
      </c>
      <c r="BO18" s="18">
        <f t="shared" si="20"/>
        <v>0</v>
      </c>
      <c r="BP18" s="29" t="str">
        <f t="shared" si="51"/>
        <v>    印刷及其輔助業</v>
      </c>
      <c r="BQ18" s="17">
        <v>0</v>
      </c>
      <c r="BR18" s="17">
        <v>0</v>
      </c>
      <c r="BS18" s="18">
        <f t="shared" si="21"/>
        <v>0</v>
      </c>
      <c r="BT18" s="17">
        <v>0</v>
      </c>
      <c r="BU18" s="17">
        <v>0</v>
      </c>
      <c r="BV18" s="18">
        <f t="shared" si="22"/>
        <v>0</v>
      </c>
      <c r="BW18" s="17">
        <v>4</v>
      </c>
      <c r="BX18" s="17">
        <v>4</v>
      </c>
      <c r="BY18" s="18">
        <f t="shared" si="23"/>
        <v>100</v>
      </c>
      <c r="BZ18" s="17">
        <v>4</v>
      </c>
      <c r="CA18" s="17">
        <v>3</v>
      </c>
      <c r="CB18" s="18">
        <f t="shared" si="24"/>
        <v>75</v>
      </c>
      <c r="CC18" s="17">
        <v>0</v>
      </c>
      <c r="CD18" s="17">
        <v>0</v>
      </c>
      <c r="CE18" s="18">
        <f t="shared" si="25"/>
        <v>0</v>
      </c>
      <c r="CF18" s="17">
        <v>0</v>
      </c>
      <c r="CG18" s="17">
        <v>0</v>
      </c>
      <c r="CH18" s="18">
        <f t="shared" si="26"/>
        <v>0</v>
      </c>
      <c r="CI18" s="17">
        <v>0</v>
      </c>
      <c r="CJ18" s="17">
        <v>0</v>
      </c>
      <c r="CK18" s="18">
        <f t="shared" si="27"/>
        <v>0</v>
      </c>
      <c r="CL18" s="29" t="str">
        <f t="shared" si="52"/>
        <v>    印刷及其輔助業</v>
      </c>
      <c r="CM18" s="17">
        <v>0</v>
      </c>
      <c r="CN18" s="17">
        <v>0</v>
      </c>
      <c r="CO18" s="18">
        <f t="shared" si="28"/>
        <v>0</v>
      </c>
      <c r="CP18" s="17">
        <v>1</v>
      </c>
      <c r="CQ18" s="17">
        <v>1</v>
      </c>
      <c r="CR18" s="18">
        <f t="shared" si="29"/>
        <v>100</v>
      </c>
      <c r="CS18" s="17">
        <v>1</v>
      </c>
      <c r="CT18" s="17">
        <v>0</v>
      </c>
      <c r="CU18" s="18">
        <f t="shared" si="30"/>
        <v>0</v>
      </c>
      <c r="CV18" s="17">
        <v>4</v>
      </c>
      <c r="CW18" s="17">
        <v>2</v>
      </c>
      <c r="CX18" s="18">
        <f t="shared" si="31"/>
        <v>50</v>
      </c>
      <c r="CY18" s="17">
        <v>5</v>
      </c>
      <c r="CZ18" s="17">
        <v>4</v>
      </c>
      <c r="DA18" s="18">
        <f t="shared" si="32"/>
        <v>80</v>
      </c>
      <c r="DB18" s="17">
        <v>2</v>
      </c>
      <c r="DC18" s="17">
        <v>0</v>
      </c>
      <c r="DD18" s="18">
        <f t="shared" si="33"/>
        <v>0</v>
      </c>
      <c r="DE18" s="17">
        <v>0</v>
      </c>
      <c r="DF18" s="17">
        <v>0</v>
      </c>
      <c r="DG18" s="18">
        <f t="shared" si="34"/>
        <v>0</v>
      </c>
      <c r="DH18" s="29" t="str">
        <f t="shared" si="53"/>
        <v>    印刷及其輔助業</v>
      </c>
      <c r="DI18" s="17">
        <v>4</v>
      </c>
      <c r="DJ18" s="17">
        <v>4</v>
      </c>
      <c r="DK18" s="18">
        <f t="shared" si="35"/>
        <v>100</v>
      </c>
      <c r="DL18" s="17">
        <v>9</v>
      </c>
      <c r="DM18" s="17">
        <v>5</v>
      </c>
      <c r="DN18" s="18">
        <f t="shared" si="36"/>
        <v>55.55555555555556</v>
      </c>
      <c r="DO18" s="17">
        <v>48</v>
      </c>
      <c r="DP18" s="17">
        <v>24</v>
      </c>
      <c r="DQ18" s="18">
        <f t="shared" si="37"/>
        <v>50</v>
      </c>
      <c r="DR18" s="17">
        <v>4</v>
      </c>
      <c r="DS18" s="17">
        <v>3</v>
      </c>
      <c r="DT18" s="18">
        <f t="shared" si="38"/>
        <v>75</v>
      </c>
      <c r="DU18" s="17">
        <v>0</v>
      </c>
      <c r="DV18" s="17">
        <v>0</v>
      </c>
      <c r="DW18" s="18">
        <f t="shared" si="39"/>
        <v>0</v>
      </c>
      <c r="DX18" s="17">
        <v>0</v>
      </c>
      <c r="DY18" s="17">
        <v>0</v>
      </c>
      <c r="DZ18" s="18">
        <f t="shared" si="40"/>
        <v>0</v>
      </c>
      <c r="EA18" s="17">
        <v>0</v>
      </c>
      <c r="EB18" s="17">
        <v>0</v>
      </c>
      <c r="EC18" s="18">
        <f t="shared" si="41"/>
        <v>0</v>
      </c>
      <c r="ED18" s="29" t="str">
        <f t="shared" si="54"/>
        <v>    印刷及其輔助業</v>
      </c>
      <c r="EE18" s="17">
        <v>0</v>
      </c>
      <c r="EF18" s="17">
        <v>0</v>
      </c>
      <c r="EG18" s="18">
        <f t="shared" si="42"/>
        <v>0</v>
      </c>
      <c r="EH18" s="17">
        <v>0</v>
      </c>
      <c r="EI18" s="17">
        <v>0</v>
      </c>
      <c r="EJ18" s="18">
        <f t="shared" si="43"/>
        <v>0</v>
      </c>
      <c r="EK18" s="17">
        <v>0</v>
      </c>
      <c r="EL18" s="17">
        <v>0</v>
      </c>
      <c r="EM18" s="18">
        <f t="shared" si="44"/>
        <v>0</v>
      </c>
      <c r="EN18" s="17">
        <v>10</v>
      </c>
      <c r="EO18" s="17">
        <v>8</v>
      </c>
      <c r="EP18" s="18">
        <f t="shared" si="45"/>
        <v>80</v>
      </c>
      <c r="EQ18" s="17">
        <v>0</v>
      </c>
      <c r="ER18" s="17">
        <v>0</v>
      </c>
      <c r="ES18" s="18">
        <f t="shared" si="46"/>
        <v>0</v>
      </c>
      <c r="ET18" s="17">
        <v>6</v>
      </c>
      <c r="EU18" s="17">
        <v>3</v>
      </c>
      <c r="EV18" s="18">
        <f t="shared" si="47"/>
        <v>50</v>
      </c>
      <c r="EW18" s="17">
        <v>0</v>
      </c>
      <c r="EX18" s="17">
        <v>0</v>
      </c>
      <c r="EY18" s="18">
        <f t="shared" si="48"/>
        <v>0</v>
      </c>
    </row>
    <row r="19" spans="1:155" ht="11.25" customHeight="1">
      <c r="A19" s="29" t="s">
        <v>447</v>
      </c>
      <c r="B19" s="17">
        <v>1644</v>
      </c>
      <c r="C19" s="17">
        <f t="shared" si="55"/>
        <v>3601</v>
      </c>
      <c r="D19" s="17">
        <f t="shared" si="56"/>
        <v>2474</v>
      </c>
      <c r="E19" s="18">
        <f t="shared" si="0"/>
        <v>68.70313801721744</v>
      </c>
      <c r="F19" s="17">
        <f t="shared" si="57"/>
        <v>2429</v>
      </c>
      <c r="G19" s="17">
        <f t="shared" si="58"/>
        <v>1562</v>
      </c>
      <c r="H19" s="18">
        <f t="shared" si="1"/>
        <v>64.30629888843146</v>
      </c>
      <c r="I19" s="17">
        <v>303</v>
      </c>
      <c r="J19" s="17">
        <v>246</v>
      </c>
      <c r="K19" s="18">
        <f t="shared" si="2"/>
        <v>81.1881188118812</v>
      </c>
      <c r="L19" s="17">
        <v>83</v>
      </c>
      <c r="M19" s="17">
        <v>77</v>
      </c>
      <c r="N19" s="18">
        <f t="shared" si="3"/>
        <v>92.7710843373494</v>
      </c>
      <c r="O19" s="17">
        <v>2</v>
      </c>
      <c r="P19" s="17">
        <v>1</v>
      </c>
      <c r="Q19" s="18">
        <f t="shared" si="4"/>
        <v>50</v>
      </c>
      <c r="R19" s="17">
        <v>58</v>
      </c>
      <c r="S19" s="17">
        <v>49</v>
      </c>
      <c r="T19" s="18">
        <f t="shared" si="5"/>
        <v>84.48275862068965</v>
      </c>
      <c r="U19" s="17">
        <v>148</v>
      </c>
      <c r="V19" s="17">
        <v>101</v>
      </c>
      <c r="W19" s="18">
        <f t="shared" si="6"/>
        <v>68.24324324324324</v>
      </c>
      <c r="X19" s="29" t="str">
        <f t="shared" si="49"/>
        <v>    化學材料製造業</v>
      </c>
      <c r="Y19" s="17">
        <v>81</v>
      </c>
      <c r="Z19" s="17">
        <v>49</v>
      </c>
      <c r="AA19" s="18">
        <f t="shared" si="7"/>
        <v>60.49382716049383</v>
      </c>
      <c r="AB19" s="17">
        <v>7</v>
      </c>
      <c r="AC19" s="17">
        <v>6</v>
      </c>
      <c r="AD19" s="18">
        <f t="shared" si="8"/>
        <v>85.71428571428571</v>
      </c>
      <c r="AE19" s="17">
        <v>331</v>
      </c>
      <c r="AF19" s="17">
        <v>170</v>
      </c>
      <c r="AG19" s="18">
        <f t="shared" si="9"/>
        <v>51.3595166163142</v>
      </c>
      <c r="AH19" s="17">
        <v>291</v>
      </c>
      <c r="AI19" s="17">
        <v>163</v>
      </c>
      <c r="AJ19" s="18">
        <f t="shared" si="10"/>
        <v>56.013745704467354</v>
      </c>
      <c r="AK19" s="17">
        <v>162</v>
      </c>
      <c r="AL19" s="17">
        <v>115</v>
      </c>
      <c r="AM19" s="18">
        <f t="shared" si="11"/>
        <v>70.98765432098766</v>
      </c>
      <c r="AN19" s="17">
        <v>0</v>
      </c>
      <c r="AO19" s="17">
        <v>0</v>
      </c>
      <c r="AP19" s="18">
        <f t="shared" si="12"/>
        <v>0</v>
      </c>
      <c r="AQ19" s="17">
        <v>0</v>
      </c>
      <c r="AR19" s="17">
        <v>0</v>
      </c>
      <c r="AS19" s="18">
        <f t="shared" si="13"/>
        <v>0</v>
      </c>
      <c r="AT19" s="29" t="str">
        <f t="shared" si="50"/>
        <v>    化學材料製造業</v>
      </c>
      <c r="AU19" s="17">
        <v>0</v>
      </c>
      <c r="AV19" s="17">
        <v>0</v>
      </c>
      <c r="AW19" s="18">
        <f t="shared" si="14"/>
        <v>0</v>
      </c>
      <c r="AX19" s="17">
        <v>529</v>
      </c>
      <c r="AY19" s="17">
        <v>333</v>
      </c>
      <c r="AZ19" s="18">
        <f t="shared" si="15"/>
        <v>62.948960302457465</v>
      </c>
      <c r="BA19" s="17">
        <v>42</v>
      </c>
      <c r="BB19" s="17">
        <v>30</v>
      </c>
      <c r="BC19" s="18">
        <f t="shared" si="16"/>
        <v>71.42857142857143</v>
      </c>
      <c r="BD19" s="17">
        <v>0</v>
      </c>
      <c r="BE19" s="17">
        <v>0</v>
      </c>
      <c r="BF19" s="18">
        <f t="shared" si="17"/>
        <v>0</v>
      </c>
      <c r="BG19" s="17">
        <v>63</v>
      </c>
      <c r="BH19" s="17">
        <v>26</v>
      </c>
      <c r="BI19" s="18">
        <f t="shared" si="18"/>
        <v>41.269841269841265</v>
      </c>
      <c r="BJ19" s="17">
        <v>9</v>
      </c>
      <c r="BK19" s="17">
        <v>5</v>
      </c>
      <c r="BL19" s="18">
        <f t="shared" si="19"/>
        <v>55.55555555555556</v>
      </c>
      <c r="BM19" s="17">
        <v>0</v>
      </c>
      <c r="BN19" s="17">
        <v>0</v>
      </c>
      <c r="BO19" s="18">
        <f t="shared" si="20"/>
        <v>0</v>
      </c>
      <c r="BP19" s="29" t="str">
        <f t="shared" si="51"/>
        <v>    化學材料製造業</v>
      </c>
      <c r="BQ19" s="17">
        <v>0</v>
      </c>
      <c r="BR19" s="17">
        <v>0</v>
      </c>
      <c r="BS19" s="18">
        <f t="shared" si="21"/>
        <v>0</v>
      </c>
      <c r="BT19" s="17">
        <v>0</v>
      </c>
      <c r="BU19" s="17">
        <v>0</v>
      </c>
      <c r="BV19" s="18">
        <f t="shared" si="22"/>
        <v>0</v>
      </c>
      <c r="BW19" s="17">
        <v>85</v>
      </c>
      <c r="BX19" s="17">
        <v>66</v>
      </c>
      <c r="BY19" s="18">
        <f t="shared" si="23"/>
        <v>77.64705882352942</v>
      </c>
      <c r="BZ19" s="17">
        <v>71</v>
      </c>
      <c r="CA19" s="17">
        <v>32</v>
      </c>
      <c r="CB19" s="18">
        <f t="shared" si="24"/>
        <v>45.07042253521127</v>
      </c>
      <c r="CC19" s="17">
        <v>1</v>
      </c>
      <c r="CD19" s="17">
        <v>1</v>
      </c>
      <c r="CE19" s="18">
        <f t="shared" si="25"/>
        <v>100</v>
      </c>
      <c r="CF19" s="17">
        <v>0</v>
      </c>
      <c r="CG19" s="17">
        <v>0</v>
      </c>
      <c r="CH19" s="18">
        <f t="shared" si="26"/>
        <v>0</v>
      </c>
      <c r="CI19" s="17">
        <v>0</v>
      </c>
      <c r="CJ19" s="17">
        <v>0</v>
      </c>
      <c r="CK19" s="18">
        <f t="shared" si="27"/>
        <v>0</v>
      </c>
      <c r="CL19" s="29" t="str">
        <f t="shared" si="52"/>
        <v>    化學材料製造業</v>
      </c>
      <c r="CM19" s="17">
        <v>0</v>
      </c>
      <c r="CN19" s="17">
        <v>0</v>
      </c>
      <c r="CO19" s="18">
        <f t="shared" si="28"/>
        <v>0</v>
      </c>
      <c r="CP19" s="17">
        <v>3</v>
      </c>
      <c r="CQ19" s="17">
        <v>2</v>
      </c>
      <c r="CR19" s="18">
        <f t="shared" si="29"/>
        <v>66.66666666666666</v>
      </c>
      <c r="CS19" s="17">
        <v>160</v>
      </c>
      <c r="CT19" s="17">
        <v>90</v>
      </c>
      <c r="CU19" s="18">
        <f t="shared" si="30"/>
        <v>56.25</v>
      </c>
      <c r="CV19" s="17">
        <v>48</v>
      </c>
      <c r="CW19" s="17">
        <v>39</v>
      </c>
      <c r="CX19" s="18">
        <f t="shared" si="31"/>
        <v>81.25</v>
      </c>
      <c r="CY19" s="17">
        <v>173</v>
      </c>
      <c r="CZ19" s="17">
        <v>117</v>
      </c>
      <c r="DA19" s="18">
        <f t="shared" si="32"/>
        <v>67.63005780346822</v>
      </c>
      <c r="DB19" s="17">
        <v>39</v>
      </c>
      <c r="DC19" s="17">
        <v>18</v>
      </c>
      <c r="DD19" s="18">
        <f t="shared" si="33"/>
        <v>46.15384615384615</v>
      </c>
      <c r="DE19" s="17">
        <v>0</v>
      </c>
      <c r="DF19" s="17">
        <v>0</v>
      </c>
      <c r="DG19" s="18">
        <f t="shared" si="34"/>
        <v>0</v>
      </c>
      <c r="DH19" s="29" t="str">
        <f t="shared" si="53"/>
        <v>    化學材料製造業</v>
      </c>
      <c r="DI19" s="17">
        <v>128</v>
      </c>
      <c r="DJ19" s="17">
        <v>117</v>
      </c>
      <c r="DK19" s="18">
        <f t="shared" si="35"/>
        <v>91.40625</v>
      </c>
      <c r="DL19" s="17">
        <v>225</v>
      </c>
      <c r="DM19" s="17">
        <v>161</v>
      </c>
      <c r="DN19" s="18">
        <f t="shared" si="36"/>
        <v>71.55555555555554</v>
      </c>
      <c r="DO19" s="17">
        <v>176</v>
      </c>
      <c r="DP19" s="17">
        <v>152</v>
      </c>
      <c r="DQ19" s="18">
        <f t="shared" si="37"/>
        <v>86.36363636363636</v>
      </c>
      <c r="DR19" s="17">
        <v>6</v>
      </c>
      <c r="DS19" s="17">
        <v>5</v>
      </c>
      <c r="DT19" s="18">
        <f t="shared" si="38"/>
        <v>83.33333333333334</v>
      </c>
      <c r="DU19" s="17">
        <v>5</v>
      </c>
      <c r="DV19" s="17">
        <v>4</v>
      </c>
      <c r="DW19" s="18">
        <f t="shared" si="39"/>
        <v>80</v>
      </c>
      <c r="DX19" s="17">
        <v>31</v>
      </c>
      <c r="DY19" s="17">
        <v>20</v>
      </c>
      <c r="DZ19" s="18">
        <f t="shared" si="40"/>
        <v>64.51612903225806</v>
      </c>
      <c r="EA19" s="17">
        <v>0</v>
      </c>
      <c r="EB19" s="17">
        <v>0</v>
      </c>
      <c r="EC19" s="18">
        <f t="shared" si="41"/>
        <v>0</v>
      </c>
      <c r="ED19" s="29" t="str">
        <f t="shared" si="54"/>
        <v>    化學材料製造業</v>
      </c>
      <c r="EE19" s="17">
        <v>0</v>
      </c>
      <c r="EF19" s="17">
        <v>0</v>
      </c>
      <c r="EG19" s="18">
        <f t="shared" si="42"/>
        <v>0</v>
      </c>
      <c r="EH19" s="17">
        <v>0</v>
      </c>
      <c r="EI19" s="17">
        <v>0</v>
      </c>
      <c r="EJ19" s="18">
        <f t="shared" si="43"/>
        <v>0</v>
      </c>
      <c r="EK19" s="17">
        <v>0</v>
      </c>
      <c r="EL19" s="17">
        <v>0</v>
      </c>
      <c r="EM19" s="18">
        <f t="shared" si="44"/>
        <v>0</v>
      </c>
      <c r="EN19" s="17">
        <v>226</v>
      </c>
      <c r="EO19" s="17">
        <v>184</v>
      </c>
      <c r="EP19" s="18">
        <f t="shared" si="45"/>
        <v>81.41592920353983</v>
      </c>
      <c r="EQ19" s="17">
        <v>0</v>
      </c>
      <c r="ER19" s="17">
        <v>0</v>
      </c>
      <c r="ES19" s="18">
        <f t="shared" si="46"/>
        <v>0</v>
      </c>
      <c r="ET19" s="17">
        <v>102</v>
      </c>
      <c r="EU19" s="17">
        <v>82</v>
      </c>
      <c r="EV19" s="18">
        <f t="shared" si="47"/>
        <v>80.3921568627451</v>
      </c>
      <c r="EW19" s="17">
        <v>13</v>
      </c>
      <c r="EX19" s="17">
        <v>13</v>
      </c>
      <c r="EY19" s="18">
        <f t="shared" si="48"/>
        <v>100</v>
      </c>
    </row>
    <row r="20" spans="1:155" ht="11.25" customHeight="1">
      <c r="A20" s="29" t="s">
        <v>448</v>
      </c>
      <c r="B20" s="17">
        <v>1012</v>
      </c>
      <c r="C20" s="17">
        <f t="shared" si="55"/>
        <v>1999</v>
      </c>
      <c r="D20" s="17">
        <f t="shared" si="56"/>
        <v>1365</v>
      </c>
      <c r="E20" s="18">
        <f t="shared" si="0"/>
        <v>68.28414207103552</v>
      </c>
      <c r="F20" s="17">
        <f t="shared" si="57"/>
        <v>1113</v>
      </c>
      <c r="G20" s="17">
        <f t="shared" si="58"/>
        <v>772</v>
      </c>
      <c r="H20" s="18">
        <f t="shared" si="1"/>
        <v>69.36208445642407</v>
      </c>
      <c r="I20" s="17">
        <v>369</v>
      </c>
      <c r="J20" s="17">
        <v>281</v>
      </c>
      <c r="K20" s="18">
        <f t="shared" si="2"/>
        <v>76.15176151761518</v>
      </c>
      <c r="L20" s="17">
        <v>54</v>
      </c>
      <c r="M20" s="17">
        <v>48</v>
      </c>
      <c r="N20" s="18">
        <f t="shared" si="3"/>
        <v>88.88888888888889</v>
      </c>
      <c r="O20" s="17">
        <v>0</v>
      </c>
      <c r="P20" s="17">
        <v>0</v>
      </c>
      <c r="Q20" s="18">
        <f t="shared" si="4"/>
        <v>0</v>
      </c>
      <c r="R20" s="17">
        <v>28</v>
      </c>
      <c r="S20" s="17">
        <v>24</v>
      </c>
      <c r="T20" s="18">
        <f t="shared" si="5"/>
        <v>85.71428571428571</v>
      </c>
      <c r="U20" s="17">
        <v>54</v>
      </c>
      <c r="V20" s="17">
        <v>33</v>
      </c>
      <c r="W20" s="18">
        <f t="shared" si="6"/>
        <v>61.111111111111114</v>
      </c>
      <c r="X20" s="29" t="str">
        <f t="shared" si="49"/>
        <v>    化學製品製造業</v>
      </c>
      <c r="Y20" s="17">
        <v>28</v>
      </c>
      <c r="Z20" s="17">
        <v>11</v>
      </c>
      <c r="AA20" s="18">
        <f t="shared" si="7"/>
        <v>39.285714285714285</v>
      </c>
      <c r="AB20" s="17">
        <v>6</v>
      </c>
      <c r="AC20" s="17">
        <v>4</v>
      </c>
      <c r="AD20" s="18">
        <f t="shared" si="8"/>
        <v>66.66666666666666</v>
      </c>
      <c r="AE20" s="17">
        <v>14</v>
      </c>
      <c r="AF20" s="17">
        <v>4</v>
      </c>
      <c r="AG20" s="18">
        <f t="shared" si="9"/>
        <v>28.57142857142857</v>
      </c>
      <c r="AH20" s="17">
        <v>57</v>
      </c>
      <c r="AI20" s="17">
        <v>32</v>
      </c>
      <c r="AJ20" s="18">
        <f t="shared" si="10"/>
        <v>56.14035087719298</v>
      </c>
      <c r="AK20" s="17">
        <v>38</v>
      </c>
      <c r="AL20" s="17">
        <v>33</v>
      </c>
      <c r="AM20" s="18">
        <f t="shared" si="11"/>
        <v>86.8421052631579</v>
      </c>
      <c r="AN20" s="17">
        <v>0</v>
      </c>
      <c r="AO20" s="17">
        <v>0</v>
      </c>
      <c r="AP20" s="18">
        <f t="shared" si="12"/>
        <v>0</v>
      </c>
      <c r="AQ20" s="17">
        <v>0</v>
      </c>
      <c r="AR20" s="17">
        <v>0</v>
      </c>
      <c r="AS20" s="18">
        <f t="shared" si="13"/>
        <v>0</v>
      </c>
      <c r="AT20" s="29" t="str">
        <f t="shared" si="50"/>
        <v>    化學製品製造業</v>
      </c>
      <c r="AU20" s="17">
        <v>0</v>
      </c>
      <c r="AV20" s="17">
        <v>0</v>
      </c>
      <c r="AW20" s="18">
        <f t="shared" si="14"/>
        <v>0</v>
      </c>
      <c r="AX20" s="17">
        <v>175</v>
      </c>
      <c r="AY20" s="17">
        <v>121</v>
      </c>
      <c r="AZ20" s="18">
        <f t="shared" si="15"/>
        <v>69.14285714285714</v>
      </c>
      <c r="BA20" s="17">
        <v>10</v>
      </c>
      <c r="BB20" s="17">
        <v>10</v>
      </c>
      <c r="BC20" s="18">
        <f t="shared" si="16"/>
        <v>100</v>
      </c>
      <c r="BD20" s="17">
        <v>0</v>
      </c>
      <c r="BE20" s="17">
        <v>0</v>
      </c>
      <c r="BF20" s="18">
        <f t="shared" si="17"/>
        <v>0</v>
      </c>
      <c r="BG20" s="17">
        <v>2</v>
      </c>
      <c r="BH20" s="17">
        <v>2</v>
      </c>
      <c r="BI20" s="18">
        <f t="shared" si="18"/>
        <v>100</v>
      </c>
      <c r="BJ20" s="17">
        <v>0</v>
      </c>
      <c r="BK20" s="17">
        <v>0</v>
      </c>
      <c r="BL20" s="18">
        <f t="shared" si="19"/>
        <v>0</v>
      </c>
      <c r="BM20" s="17">
        <v>0</v>
      </c>
      <c r="BN20" s="17">
        <v>0</v>
      </c>
      <c r="BO20" s="18">
        <f t="shared" si="20"/>
        <v>0</v>
      </c>
      <c r="BP20" s="29" t="str">
        <f t="shared" si="51"/>
        <v>    化學製品製造業</v>
      </c>
      <c r="BQ20" s="17">
        <v>0</v>
      </c>
      <c r="BR20" s="17">
        <v>0</v>
      </c>
      <c r="BS20" s="18">
        <f t="shared" si="21"/>
        <v>0</v>
      </c>
      <c r="BT20" s="17">
        <v>2</v>
      </c>
      <c r="BU20" s="17">
        <v>2</v>
      </c>
      <c r="BV20" s="18">
        <f t="shared" si="22"/>
        <v>100</v>
      </c>
      <c r="BW20" s="17">
        <v>20</v>
      </c>
      <c r="BX20" s="17">
        <v>17</v>
      </c>
      <c r="BY20" s="18">
        <f t="shared" si="23"/>
        <v>85</v>
      </c>
      <c r="BZ20" s="17">
        <v>12</v>
      </c>
      <c r="CA20" s="17">
        <v>6</v>
      </c>
      <c r="CB20" s="18">
        <f t="shared" si="24"/>
        <v>50</v>
      </c>
      <c r="CC20" s="17">
        <v>0</v>
      </c>
      <c r="CD20" s="17">
        <v>0</v>
      </c>
      <c r="CE20" s="18">
        <f t="shared" si="25"/>
        <v>0</v>
      </c>
      <c r="CF20" s="17">
        <v>0</v>
      </c>
      <c r="CG20" s="17">
        <v>0</v>
      </c>
      <c r="CH20" s="18">
        <f t="shared" si="26"/>
        <v>0</v>
      </c>
      <c r="CI20" s="17">
        <v>0</v>
      </c>
      <c r="CJ20" s="17">
        <v>0</v>
      </c>
      <c r="CK20" s="18">
        <f t="shared" si="27"/>
        <v>0</v>
      </c>
      <c r="CL20" s="29" t="str">
        <f t="shared" si="52"/>
        <v>    化學製品製造業</v>
      </c>
      <c r="CM20" s="17">
        <v>0</v>
      </c>
      <c r="CN20" s="17">
        <v>0</v>
      </c>
      <c r="CO20" s="18">
        <f t="shared" si="28"/>
        <v>0</v>
      </c>
      <c r="CP20" s="17">
        <v>8</v>
      </c>
      <c r="CQ20" s="17">
        <v>7</v>
      </c>
      <c r="CR20" s="18">
        <f t="shared" si="29"/>
        <v>87.5</v>
      </c>
      <c r="CS20" s="17">
        <v>236</v>
      </c>
      <c r="CT20" s="17">
        <v>137</v>
      </c>
      <c r="CU20" s="18">
        <f t="shared" si="30"/>
        <v>58.05084745762712</v>
      </c>
      <c r="CV20" s="17">
        <v>31</v>
      </c>
      <c r="CW20" s="17">
        <v>17</v>
      </c>
      <c r="CX20" s="18">
        <f t="shared" si="31"/>
        <v>54.83870967741935</v>
      </c>
      <c r="CY20" s="17">
        <v>85</v>
      </c>
      <c r="CZ20" s="17">
        <v>56</v>
      </c>
      <c r="DA20" s="18">
        <f t="shared" si="32"/>
        <v>65.88235294117646</v>
      </c>
      <c r="DB20" s="17">
        <v>3</v>
      </c>
      <c r="DC20" s="17">
        <v>3</v>
      </c>
      <c r="DD20" s="18">
        <f t="shared" si="33"/>
        <v>100</v>
      </c>
      <c r="DE20" s="17">
        <v>1</v>
      </c>
      <c r="DF20" s="17">
        <v>1</v>
      </c>
      <c r="DG20" s="18">
        <f t="shared" si="34"/>
        <v>100</v>
      </c>
      <c r="DH20" s="29" t="str">
        <f t="shared" si="53"/>
        <v>    化學製品製造業</v>
      </c>
      <c r="DI20" s="17">
        <v>169</v>
      </c>
      <c r="DJ20" s="17">
        <v>156</v>
      </c>
      <c r="DK20" s="18">
        <f t="shared" si="35"/>
        <v>92.3076923076923</v>
      </c>
      <c r="DL20" s="17">
        <v>60</v>
      </c>
      <c r="DM20" s="17">
        <v>51</v>
      </c>
      <c r="DN20" s="18">
        <f t="shared" si="36"/>
        <v>85</v>
      </c>
      <c r="DO20" s="17">
        <v>388</v>
      </c>
      <c r="DP20" s="17">
        <v>213</v>
      </c>
      <c r="DQ20" s="18">
        <f t="shared" si="37"/>
        <v>54.89690721649485</v>
      </c>
      <c r="DR20" s="17">
        <v>45</v>
      </c>
      <c r="DS20" s="17">
        <v>34</v>
      </c>
      <c r="DT20" s="18">
        <f t="shared" si="38"/>
        <v>75.55555555555556</v>
      </c>
      <c r="DU20" s="17">
        <v>3</v>
      </c>
      <c r="DV20" s="17">
        <v>1</v>
      </c>
      <c r="DW20" s="18">
        <f t="shared" si="39"/>
        <v>33.33333333333333</v>
      </c>
      <c r="DX20" s="17">
        <v>9</v>
      </c>
      <c r="DY20" s="17">
        <v>2</v>
      </c>
      <c r="DZ20" s="18">
        <f t="shared" si="40"/>
        <v>22.22222222222222</v>
      </c>
      <c r="EA20" s="17">
        <v>1</v>
      </c>
      <c r="EB20" s="17">
        <v>1</v>
      </c>
      <c r="EC20" s="18">
        <f t="shared" si="41"/>
        <v>100</v>
      </c>
      <c r="ED20" s="29" t="str">
        <f t="shared" si="54"/>
        <v>    化學製品製造業</v>
      </c>
      <c r="EE20" s="17">
        <v>0</v>
      </c>
      <c r="EF20" s="17">
        <v>0</v>
      </c>
      <c r="EG20" s="18">
        <f t="shared" si="42"/>
        <v>0</v>
      </c>
      <c r="EH20" s="17">
        <v>0</v>
      </c>
      <c r="EI20" s="17">
        <v>0</v>
      </c>
      <c r="EJ20" s="18">
        <f t="shared" si="43"/>
        <v>0</v>
      </c>
      <c r="EK20" s="17">
        <v>0</v>
      </c>
      <c r="EL20" s="17">
        <v>0</v>
      </c>
      <c r="EM20" s="18">
        <f t="shared" si="44"/>
        <v>0</v>
      </c>
      <c r="EN20" s="17">
        <v>60</v>
      </c>
      <c r="EO20" s="17">
        <v>32</v>
      </c>
      <c r="EP20" s="18">
        <f t="shared" si="45"/>
        <v>53.333333333333336</v>
      </c>
      <c r="EQ20" s="17">
        <v>0</v>
      </c>
      <c r="ER20" s="17">
        <v>0</v>
      </c>
      <c r="ES20" s="18">
        <f t="shared" si="46"/>
        <v>0</v>
      </c>
      <c r="ET20" s="17">
        <v>23</v>
      </c>
      <c r="EU20" s="17">
        <v>18</v>
      </c>
      <c r="EV20" s="18">
        <f t="shared" si="47"/>
        <v>78.26086956521739</v>
      </c>
      <c r="EW20" s="17">
        <v>8</v>
      </c>
      <c r="EX20" s="17">
        <v>8</v>
      </c>
      <c r="EY20" s="18">
        <f t="shared" si="48"/>
        <v>100</v>
      </c>
    </row>
    <row r="21" spans="1:155" ht="11.25" customHeight="1">
      <c r="A21" s="29" t="s">
        <v>449</v>
      </c>
      <c r="B21" s="17">
        <v>217</v>
      </c>
      <c r="C21" s="17">
        <f t="shared" si="55"/>
        <v>394</v>
      </c>
      <c r="D21" s="17">
        <f t="shared" si="56"/>
        <v>234</v>
      </c>
      <c r="E21" s="18">
        <f t="shared" si="0"/>
        <v>59.390862944162436</v>
      </c>
      <c r="F21" s="17">
        <f t="shared" si="57"/>
        <v>165</v>
      </c>
      <c r="G21" s="17">
        <f t="shared" si="58"/>
        <v>97</v>
      </c>
      <c r="H21" s="18">
        <f t="shared" si="1"/>
        <v>58.78787878787879</v>
      </c>
      <c r="I21" s="17">
        <v>28</v>
      </c>
      <c r="J21" s="17">
        <v>14</v>
      </c>
      <c r="K21" s="18">
        <f t="shared" si="2"/>
        <v>50</v>
      </c>
      <c r="L21" s="17">
        <v>5</v>
      </c>
      <c r="M21" s="17">
        <v>3</v>
      </c>
      <c r="N21" s="18">
        <f t="shared" si="3"/>
        <v>60</v>
      </c>
      <c r="O21" s="17">
        <v>0</v>
      </c>
      <c r="P21" s="17">
        <v>0</v>
      </c>
      <c r="Q21" s="18">
        <f t="shared" si="4"/>
        <v>0</v>
      </c>
      <c r="R21" s="17">
        <v>3</v>
      </c>
      <c r="S21" s="17">
        <v>3</v>
      </c>
      <c r="T21" s="18">
        <f t="shared" si="5"/>
        <v>100</v>
      </c>
      <c r="U21" s="17">
        <v>13</v>
      </c>
      <c r="V21" s="17">
        <v>10</v>
      </c>
      <c r="W21" s="18">
        <f t="shared" si="6"/>
        <v>76.92307692307693</v>
      </c>
      <c r="X21" s="29" t="str">
        <f t="shared" si="49"/>
        <v>    石油及煤製品製造業</v>
      </c>
      <c r="Y21" s="17">
        <v>5</v>
      </c>
      <c r="Z21" s="17">
        <v>2</v>
      </c>
      <c r="AA21" s="18">
        <f t="shared" si="7"/>
        <v>40</v>
      </c>
      <c r="AB21" s="17">
        <v>0</v>
      </c>
      <c r="AC21" s="17">
        <v>0</v>
      </c>
      <c r="AD21" s="18">
        <f t="shared" si="8"/>
        <v>0</v>
      </c>
      <c r="AE21" s="17">
        <v>41</v>
      </c>
      <c r="AF21" s="17">
        <v>23</v>
      </c>
      <c r="AG21" s="18">
        <f t="shared" si="9"/>
        <v>56.09756097560976</v>
      </c>
      <c r="AH21" s="17">
        <v>15</v>
      </c>
      <c r="AI21" s="17">
        <v>6</v>
      </c>
      <c r="AJ21" s="18">
        <f t="shared" si="10"/>
        <v>40</v>
      </c>
      <c r="AK21" s="17">
        <v>6</v>
      </c>
      <c r="AL21" s="17">
        <v>6</v>
      </c>
      <c r="AM21" s="18">
        <f t="shared" si="11"/>
        <v>100</v>
      </c>
      <c r="AN21" s="17">
        <v>0</v>
      </c>
      <c r="AO21" s="17">
        <v>0</v>
      </c>
      <c r="AP21" s="18">
        <f t="shared" si="12"/>
        <v>0</v>
      </c>
      <c r="AQ21" s="17">
        <v>0</v>
      </c>
      <c r="AR21" s="17">
        <v>0</v>
      </c>
      <c r="AS21" s="18">
        <f t="shared" si="13"/>
        <v>0</v>
      </c>
      <c r="AT21" s="29" t="str">
        <f t="shared" si="50"/>
        <v>    石油及煤製品製造業</v>
      </c>
      <c r="AU21" s="17">
        <v>0</v>
      </c>
      <c r="AV21" s="17">
        <v>0</v>
      </c>
      <c r="AW21" s="18">
        <f t="shared" si="14"/>
        <v>0</v>
      </c>
      <c r="AX21" s="17">
        <v>15</v>
      </c>
      <c r="AY21" s="17">
        <v>8</v>
      </c>
      <c r="AZ21" s="18">
        <f t="shared" si="15"/>
        <v>53.333333333333336</v>
      </c>
      <c r="BA21" s="17">
        <v>0</v>
      </c>
      <c r="BB21" s="17">
        <v>0</v>
      </c>
      <c r="BC21" s="18">
        <f t="shared" si="16"/>
        <v>0</v>
      </c>
      <c r="BD21" s="17">
        <v>0</v>
      </c>
      <c r="BE21" s="17">
        <v>0</v>
      </c>
      <c r="BF21" s="18">
        <f t="shared" si="17"/>
        <v>0</v>
      </c>
      <c r="BG21" s="17">
        <v>8</v>
      </c>
      <c r="BH21" s="17">
        <v>5</v>
      </c>
      <c r="BI21" s="18">
        <f t="shared" si="18"/>
        <v>62.5</v>
      </c>
      <c r="BJ21" s="17">
        <v>4</v>
      </c>
      <c r="BK21" s="17">
        <v>3</v>
      </c>
      <c r="BL21" s="18">
        <f t="shared" si="19"/>
        <v>75</v>
      </c>
      <c r="BM21" s="17">
        <v>0</v>
      </c>
      <c r="BN21" s="17">
        <v>0</v>
      </c>
      <c r="BO21" s="18">
        <f t="shared" si="20"/>
        <v>0</v>
      </c>
      <c r="BP21" s="29" t="str">
        <f t="shared" si="51"/>
        <v>    石油及煤製品製造業</v>
      </c>
      <c r="BQ21" s="17">
        <v>0</v>
      </c>
      <c r="BR21" s="17">
        <v>0</v>
      </c>
      <c r="BS21" s="18">
        <f t="shared" si="21"/>
        <v>0</v>
      </c>
      <c r="BT21" s="17">
        <v>0</v>
      </c>
      <c r="BU21" s="17">
        <v>0</v>
      </c>
      <c r="BV21" s="18">
        <f t="shared" si="22"/>
        <v>0</v>
      </c>
      <c r="BW21" s="17">
        <v>2</v>
      </c>
      <c r="BX21" s="17">
        <v>1</v>
      </c>
      <c r="BY21" s="18">
        <f t="shared" si="23"/>
        <v>50</v>
      </c>
      <c r="BZ21" s="17">
        <v>2</v>
      </c>
      <c r="CA21" s="17">
        <v>1</v>
      </c>
      <c r="CB21" s="18">
        <f t="shared" si="24"/>
        <v>50</v>
      </c>
      <c r="CC21" s="17">
        <v>0</v>
      </c>
      <c r="CD21" s="17">
        <v>0</v>
      </c>
      <c r="CE21" s="18">
        <f t="shared" si="25"/>
        <v>0</v>
      </c>
      <c r="CF21" s="17">
        <v>0</v>
      </c>
      <c r="CG21" s="17">
        <v>0</v>
      </c>
      <c r="CH21" s="18">
        <f t="shared" si="26"/>
        <v>0</v>
      </c>
      <c r="CI21" s="17">
        <v>0</v>
      </c>
      <c r="CJ21" s="17">
        <v>0</v>
      </c>
      <c r="CK21" s="18">
        <f t="shared" si="27"/>
        <v>0</v>
      </c>
      <c r="CL21" s="29" t="str">
        <f t="shared" si="52"/>
        <v>    石油及煤製品製造業</v>
      </c>
      <c r="CM21" s="17">
        <v>0</v>
      </c>
      <c r="CN21" s="17">
        <v>0</v>
      </c>
      <c r="CO21" s="18">
        <f t="shared" si="28"/>
        <v>0</v>
      </c>
      <c r="CP21" s="17">
        <v>0</v>
      </c>
      <c r="CQ21" s="17">
        <v>0</v>
      </c>
      <c r="CR21" s="18">
        <f t="shared" si="29"/>
        <v>0</v>
      </c>
      <c r="CS21" s="17">
        <v>18</v>
      </c>
      <c r="CT21" s="17">
        <v>12</v>
      </c>
      <c r="CU21" s="18">
        <f t="shared" si="30"/>
        <v>66.66666666666666</v>
      </c>
      <c r="CV21" s="17">
        <v>0</v>
      </c>
      <c r="CW21" s="17">
        <v>0</v>
      </c>
      <c r="CX21" s="18">
        <f t="shared" si="31"/>
        <v>0</v>
      </c>
      <c r="CY21" s="17">
        <v>8</v>
      </c>
      <c r="CZ21" s="17">
        <v>4</v>
      </c>
      <c r="DA21" s="18">
        <f t="shared" si="32"/>
        <v>50</v>
      </c>
      <c r="DB21" s="17">
        <v>18</v>
      </c>
      <c r="DC21" s="17">
        <v>0</v>
      </c>
      <c r="DD21" s="18">
        <f t="shared" si="33"/>
        <v>0</v>
      </c>
      <c r="DE21" s="17">
        <v>0</v>
      </c>
      <c r="DF21" s="17">
        <v>0</v>
      </c>
      <c r="DG21" s="18">
        <f t="shared" si="34"/>
        <v>0</v>
      </c>
      <c r="DH21" s="29" t="str">
        <f t="shared" si="53"/>
        <v>    石油及煤製品製造業</v>
      </c>
      <c r="DI21" s="17">
        <v>11</v>
      </c>
      <c r="DJ21" s="17">
        <v>11</v>
      </c>
      <c r="DK21" s="18">
        <f t="shared" si="35"/>
        <v>100</v>
      </c>
      <c r="DL21" s="17">
        <v>20</v>
      </c>
      <c r="DM21" s="17">
        <v>15</v>
      </c>
      <c r="DN21" s="18">
        <f t="shared" si="36"/>
        <v>75</v>
      </c>
      <c r="DO21" s="17">
        <v>145</v>
      </c>
      <c r="DP21" s="17">
        <v>87</v>
      </c>
      <c r="DQ21" s="18">
        <f t="shared" si="37"/>
        <v>60</v>
      </c>
      <c r="DR21" s="17">
        <v>5</v>
      </c>
      <c r="DS21" s="17">
        <v>5</v>
      </c>
      <c r="DT21" s="18">
        <f t="shared" si="38"/>
        <v>100</v>
      </c>
      <c r="DU21" s="17">
        <v>1</v>
      </c>
      <c r="DV21" s="17">
        <v>0</v>
      </c>
      <c r="DW21" s="18">
        <f t="shared" si="39"/>
        <v>0</v>
      </c>
      <c r="DX21" s="17">
        <v>1</v>
      </c>
      <c r="DY21" s="17">
        <v>0</v>
      </c>
      <c r="DZ21" s="18">
        <f t="shared" si="40"/>
        <v>0</v>
      </c>
      <c r="EA21" s="17">
        <v>0</v>
      </c>
      <c r="EB21" s="17">
        <v>0</v>
      </c>
      <c r="EC21" s="18">
        <f t="shared" si="41"/>
        <v>0</v>
      </c>
      <c r="ED21" s="29" t="str">
        <f t="shared" si="54"/>
        <v>    石油及煤製品製造業</v>
      </c>
      <c r="EE21" s="17">
        <v>0</v>
      </c>
      <c r="EF21" s="17">
        <v>0</v>
      </c>
      <c r="EG21" s="18">
        <f t="shared" si="42"/>
        <v>0</v>
      </c>
      <c r="EH21" s="17">
        <v>0</v>
      </c>
      <c r="EI21" s="17">
        <v>0</v>
      </c>
      <c r="EJ21" s="18">
        <f t="shared" si="43"/>
        <v>0</v>
      </c>
      <c r="EK21" s="17">
        <v>0</v>
      </c>
      <c r="EL21" s="17">
        <v>0</v>
      </c>
      <c r="EM21" s="18">
        <f t="shared" si="44"/>
        <v>0</v>
      </c>
      <c r="EN21" s="17">
        <v>9</v>
      </c>
      <c r="EO21" s="17">
        <v>7</v>
      </c>
      <c r="EP21" s="18">
        <f t="shared" si="45"/>
        <v>77.77777777777779</v>
      </c>
      <c r="EQ21" s="17">
        <v>0</v>
      </c>
      <c r="ER21" s="17">
        <v>0</v>
      </c>
      <c r="ES21" s="18">
        <f t="shared" si="46"/>
        <v>0</v>
      </c>
      <c r="ET21" s="17">
        <v>6</v>
      </c>
      <c r="EU21" s="17">
        <v>3</v>
      </c>
      <c r="EV21" s="18">
        <f t="shared" si="47"/>
        <v>50</v>
      </c>
      <c r="EW21" s="17">
        <v>5</v>
      </c>
      <c r="EX21" s="17">
        <v>5</v>
      </c>
      <c r="EY21" s="18">
        <f t="shared" si="48"/>
        <v>100</v>
      </c>
    </row>
    <row r="22" spans="1:155" ht="21.75" customHeight="1">
      <c r="A22" s="29" t="s">
        <v>450</v>
      </c>
      <c r="B22" s="17">
        <v>106</v>
      </c>
      <c r="C22" s="17">
        <f t="shared" si="55"/>
        <v>194</v>
      </c>
      <c r="D22" s="17">
        <f t="shared" si="56"/>
        <v>121</v>
      </c>
      <c r="E22" s="18">
        <f t="shared" si="0"/>
        <v>62.371134020618555</v>
      </c>
      <c r="F22" s="17">
        <f t="shared" si="57"/>
        <v>105</v>
      </c>
      <c r="G22" s="17">
        <f t="shared" si="58"/>
        <v>62</v>
      </c>
      <c r="H22" s="18">
        <f t="shared" si="1"/>
        <v>59.04761904761905</v>
      </c>
      <c r="I22" s="17">
        <v>15</v>
      </c>
      <c r="J22" s="17">
        <v>10</v>
      </c>
      <c r="K22" s="18">
        <f t="shared" si="2"/>
        <v>66.66666666666666</v>
      </c>
      <c r="L22" s="17">
        <v>3</v>
      </c>
      <c r="M22" s="17">
        <v>2</v>
      </c>
      <c r="N22" s="18">
        <f t="shared" si="3"/>
        <v>66.66666666666666</v>
      </c>
      <c r="O22" s="17">
        <v>0</v>
      </c>
      <c r="P22" s="17">
        <v>0</v>
      </c>
      <c r="Q22" s="18">
        <f t="shared" si="4"/>
        <v>0</v>
      </c>
      <c r="R22" s="17">
        <v>3</v>
      </c>
      <c r="S22" s="17">
        <v>2</v>
      </c>
      <c r="T22" s="18">
        <f t="shared" si="5"/>
        <v>66.66666666666666</v>
      </c>
      <c r="U22" s="17">
        <v>13</v>
      </c>
      <c r="V22" s="17">
        <v>6</v>
      </c>
      <c r="W22" s="18">
        <f t="shared" si="6"/>
        <v>46.15384615384615</v>
      </c>
      <c r="X22" s="29" t="str">
        <f t="shared" si="49"/>
        <v>    橡膠製品製造業</v>
      </c>
      <c r="Y22" s="17">
        <v>2</v>
      </c>
      <c r="Z22" s="17">
        <v>2</v>
      </c>
      <c r="AA22" s="18">
        <f t="shared" si="7"/>
        <v>100</v>
      </c>
      <c r="AB22" s="17">
        <v>0</v>
      </c>
      <c r="AC22" s="17">
        <v>0</v>
      </c>
      <c r="AD22" s="18">
        <f t="shared" si="8"/>
        <v>0</v>
      </c>
      <c r="AE22" s="17">
        <v>16</v>
      </c>
      <c r="AF22" s="17">
        <v>8</v>
      </c>
      <c r="AG22" s="18">
        <f t="shared" si="9"/>
        <v>50</v>
      </c>
      <c r="AH22" s="17">
        <v>6</v>
      </c>
      <c r="AI22" s="17">
        <v>3</v>
      </c>
      <c r="AJ22" s="18">
        <f t="shared" si="10"/>
        <v>50</v>
      </c>
      <c r="AK22" s="17">
        <v>6</v>
      </c>
      <c r="AL22" s="17">
        <v>3</v>
      </c>
      <c r="AM22" s="18">
        <f t="shared" si="11"/>
        <v>50</v>
      </c>
      <c r="AN22" s="17">
        <v>0</v>
      </c>
      <c r="AO22" s="17">
        <v>0</v>
      </c>
      <c r="AP22" s="18">
        <f t="shared" si="12"/>
        <v>0</v>
      </c>
      <c r="AQ22" s="17">
        <v>0</v>
      </c>
      <c r="AR22" s="17">
        <v>0</v>
      </c>
      <c r="AS22" s="18">
        <f t="shared" si="13"/>
        <v>0</v>
      </c>
      <c r="AT22" s="29" t="str">
        <f t="shared" si="50"/>
        <v>    橡膠製品製造業</v>
      </c>
      <c r="AU22" s="17">
        <v>0</v>
      </c>
      <c r="AV22" s="17">
        <v>0</v>
      </c>
      <c r="AW22" s="18">
        <f t="shared" si="14"/>
        <v>0</v>
      </c>
      <c r="AX22" s="17">
        <v>33</v>
      </c>
      <c r="AY22" s="17">
        <v>20</v>
      </c>
      <c r="AZ22" s="18">
        <f t="shared" si="15"/>
        <v>60.60606060606061</v>
      </c>
      <c r="BA22" s="17">
        <v>0</v>
      </c>
      <c r="BB22" s="17">
        <v>0</v>
      </c>
      <c r="BC22" s="18">
        <f t="shared" si="16"/>
        <v>0</v>
      </c>
      <c r="BD22" s="17">
        <v>0</v>
      </c>
      <c r="BE22" s="17">
        <v>0</v>
      </c>
      <c r="BF22" s="18">
        <f t="shared" si="17"/>
        <v>0</v>
      </c>
      <c r="BG22" s="17">
        <v>0</v>
      </c>
      <c r="BH22" s="17">
        <v>0</v>
      </c>
      <c r="BI22" s="18">
        <f t="shared" si="18"/>
        <v>0</v>
      </c>
      <c r="BJ22" s="17">
        <v>0</v>
      </c>
      <c r="BK22" s="17">
        <v>0</v>
      </c>
      <c r="BL22" s="18">
        <f t="shared" si="19"/>
        <v>0</v>
      </c>
      <c r="BM22" s="17">
        <v>0</v>
      </c>
      <c r="BN22" s="17">
        <v>0</v>
      </c>
      <c r="BO22" s="18">
        <f t="shared" si="20"/>
        <v>0</v>
      </c>
      <c r="BP22" s="29" t="str">
        <f t="shared" si="51"/>
        <v>    橡膠製品製造業</v>
      </c>
      <c r="BQ22" s="17">
        <v>0</v>
      </c>
      <c r="BR22" s="17">
        <v>0</v>
      </c>
      <c r="BS22" s="18">
        <f t="shared" si="21"/>
        <v>0</v>
      </c>
      <c r="BT22" s="17">
        <v>0</v>
      </c>
      <c r="BU22" s="17">
        <v>0</v>
      </c>
      <c r="BV22" s="18">
        <f t="shared" si="22"/>
        <v>0</v>
      </c>
      <c r="BW22" s="17">
        <v>1</v>
      </c>
      <c r="BX22" s="17">
        <v>1</v>
      </c>
      <c r="BY22" s="18">
        <f t="shared" si="23"/>
        <v>100</v>
      </c>
      <c r="BZ22" s="17">
        <v>0</v>
      </c>
      <c r="CA22" s="17">
        <v>0</v>
      </c>
      <c r="CB22" s="18">
        <f t="shared" si="24"/>
        <v>0</v>
      </c>
      <c r="CC22" s="17">
        <v>0</v>
      </c>
      <c r="CD22" s="17">
        <v>0</v>
      </c>
      <c r="CE22" s="18">
        <f t="shared" si="25"/>
        <v>0</v>
      </c>
      <c r="CF22" s="17">
        <v>0</v>
      </c>
      <c r="CG22" s="17">
        <v>0</v>
      </c>
      <c r="CH22" s="18">
        <f t="shared" si="26"/>
        <v>0</v>
      </c>
      <c r="CI22" s="17">
        <v>0</v>
      </c>
      <c r="CJ22" s="17">
        <v>0</v>
      </c>
      <c r="CK22" s="18">
        <f t="shared" si="27"/>
        <v>0</v>
      </c>
      <c r="CL22" s="29" t="str">
        <f t="shared" si="52"/>
        <v>    橡膠製品製造業</v>
      </c>
      <c r="CM22" s="17">
        <v>0</v>
      </c>
      <c r="CN22" s="17">
        <v>0</v>
      </c>
      <c r="CO22" s="18">
        <f t="shared" si="28"/>
        <v>0</v>
      </c>
      <c r="CP22" s="17">
        <v>1</v>
      </c>
      <c r="CQ22" s="17">
        <v>1</v>
      </c>
      <c r="CR22" s="18">
        <f t="shared" si="29"/>
        <v>100</v>
      </c>
      <c r="CS22" s="17">
        <v>6</v>
      </c>
      <c r="CT22" s="17">
        <v>4</v>
      </c>
      <c r="CU22" s="18">
        <f t="shared" si="30"/>
        <v>66.66666666666666</v>
      </c>
      <c r="CV22" s="17">
        <v>1</v>
      </c>
      <c r="CW22" s="17">
        <v>1</v>
      </c>
      <c r="CX22" s="18">
        <f t="shared" si="31"/>
        <v>100</v>
      </c>
      <c r="CY22" s="17">
        <v>1</v>
      </c>
      <c r="CZ22" s="17">
        <v>0</v>
      </c>
      <c r="DA22" s="18">
        <f t="shared" si="32"/>
        <v>0</v>
      </c>
      <c r="DB22" s="17">
        <v>0</v>
      </c>
      <c r="DC22" s="17">
        <v>0</v>
      </c>
      <c r="DD22" s="18">
        <f t="shared" si="33"/>
        <v>0</v>
      </c>
      <c r="DE22" s="17">
        <v>0</v>
      </c>
      <c r="DF22" s="17">
        <v>0</v>
      </c>
      <c r="DG22" s="18">
        <f t="shared" si="34"/>
        <v>0</v>
      </c>
      <c r="DH22" s="29" t="str">
        <f t="shared" si="53"/>
        <v>    橡膠製品製造業</v>
      </c>
      <c r="DI22" s="17">
        <v>2</v>
      </c>
      <c r="DJ22" s="17">
        <v>2</v>
      </c>
      <c r="DK22" s="18">
        <f t="shared" si="35"/>
        <v>100</v>
      </c>
      <c r="DL22" s="17">
        <v>6</v>
      </c>
      <c r="DM22" s="17">
        <v>5</v>
      </c>
      <c r="DN22" s="18">
        <f t="shared" si="36"/>
        <v>83.33333333333334</v>
      </c>
      <c r="DO22" s="17">
        <v>32</v>
      </c>
      <c r="DP22" s="17">
        <v>15</v>
      </c>
      <c r="DQ22" s="18">
        <f t="shared" si="37"/>
        <v>46.875</v>
      </c>
      <c r="DR22" s="17">
        <v>3</v>
      </c>
      <c r="DS22" s="17">
        <v>3</v>
      </c>
      <c r="DT22" s="18">
        <f t="shared" si="38"/>
        <v>100</v>
      </c>
      <c r="DU22" s="17">
        <v>0</v>
      </c>
      <c r="DV22" s="17">
        <v>0</v>
      </c>
      <c r="DW22" s="18">
        <f t="shared" si="39"/>
        <v>0</v>
      </c>
      <c r="DX22" s="17">
        <v>0</v>
      </c>
      <c r="DY22" s="17">
        <v>0</v>
      </c>
      <c r="DZ22" s="18">
        <f t="shared" si="40"/>
        <v>0</v>
      </c>
      <c r="EA22" s="17">
        <v>0</v>
      </c>
      <c r="EB22" s="17">
        <v>0</v>
      </c>
      <c r="EC22" s="18">
        <f t="shared" si="41"/>
        <v>0</v>
      </c>
      <c r="ED22" s="29" t="str">
        <f t="shared" si="54"/>
        <v>    橡膠製品製造業</v>
      </c>
      <c r="EE22" s="17">
        <v>0</v>
      </c>
      <c r="EF22" s="17">
        <v>0</v>
      </c>
      <c r="EG22" s="18">
        <f t="shared" si="42"/>
        <v>0</v>
      </c>
      <c r="EH22" s="17">
        <v>0</v>
      </c>
      <c r="EI22" s="17">
        <v>0</v>
      </c>
      <c r="EJ22" s="18">
        <f t="shared" si="43"/>
        <v>0</v>
      </c>
      <c r="EK22" s="17">
        <v>0</v>
      </c>
      <c r="EL22" s="17">
        <v>0</v>
      </c>
      <c r="EM22" s="18">
        <f t="shared" si="44"/>
        <v>0</v>
      </c>
      <c r="EN22" s="17">
        <v>34</v>
      </c>
      <c r="EO22" s="17">
        <v>24</v>
      </c>
      <c r="EP22" s="18">
        <f t="shared" si="45"/>
        <v>70.58823529411765</v>
      </c>
      <c r="EQ22" s="17">
        <v>0</v>
      </c>
      <c r="ER22" s="17">
        <v>0</v>
      </c>
      <c r="ES22" s="18">
        <f t="shared" si="46"/>
        <v>0</v>
      </c>
      <c r="ET22" s="17">
        <v>7</v>
      </c>
      <c r="EU22" s="17">
        <v>6</v>
      </c>
      <c r="EV22" s="18">
        <f t="shared" si="47"/>
        <v>85.71428571428571</v>
      </c>
      <c r="EW22" s="17">
        <v>3</v>
      </c>
      <c r="EX22" s="17">
        <v>3</v>
      </c>
      <c r="EY22" s="18">
        <f t="shared" si="48"/>
        <v>100</v>
      </c>
    </row>
    <row r="23" spans="1:155" ht="11.25" customHeight="1">
      <c r="A23" s="29" t="s">
        <v>451</v>
      </c>
      <c r="B23" s="17">
        <v>518</v>
      </c>
      <c r="C23" s="17">
        <f t="shared" si="55"/>
        <v>1072</v>
      </c>
      <c r="D23" s="17">
        <f t="shared" si="56"/>
        <v>789</v>
      </c>
      <c r="E23" s="18">
        <f t="shared" si="0"/>
        <v>73.6007462686567</v>
      </c>
      <c r="F23" s="17">
        <f t="shared" si="57"/>
        <v>676</v>
      </c>
      <c r="G23" s="17">
        <f t="shared" si="58"/>
        <v>500</v>
      </c>
      <c r="H23" s="18">
        <f t="shared" si="1"/>
        <v>73.96449704142012</v>
      </c>
      <c r="I23" s="17">
        <v>185</v>
      </c>
      <c r="J23" s="17">
        <v>155</v>
      </c>
      <c r="K23" s="18">
        <f t="shared" si="2"/>
        <v>83.78378378378379</v>
      </c>
      <c r="L23" s="17">
        <v>71</v>
      </c>
      <c r="M23" s="17">
        <v>66</v>
      </c>
      <c r="N23" s="18">
        <f t="shared" si="3"/>
        <v>92.95774647887323</v>
      </c>
      <c r="O23" s="17">
        <v>0</v>
      </c>
      <c r="P23" s="17">
        <v>0</v>
      </c>
      <c r="Q23" s="18">
        <f t="shared" si="4"/>
        <v>0</v>
      </c>
      <c r="R23" s="17">
        <v>13</v>
      </c>
      <c r="S23" s="17">
        <v>8</v>
      </c>
      <c r="T23" s="18">
        <f t="shared" si="5"/>
        <v>61.53846153846154</v>
      </c>
      <c r="U23" s="17">
        <v>92</v>
      </c>
      <c r="V23" s="17">
        <v>67</v>
      </c>
      <c r="W23" s="18">
        <f t="shared" si="6"/>
        <v>72.82608695652173</v>
      </c>
      <c r="X23" s="29" t="str">
        <f t="shared" si="49"/>
        <v>    塑膠製品製造業</v>
      </c>
      <c r="Y23" s="17">
        <v>21</v>
      </c>
      <c r="Z23" s="17">
        <v>10</v>
      </c>
      <c r="AA23" s="18">
        <f t="shared" si="7"/>
        <v>47.61904761904761</v>
      </c>
      <c r="AB23" s="17">
        <v>4</v>
      </c>
      <c r="AC23" s="17">
        <v>2</v>
      </c>
      <c r="AD23" s="18">
        <f t="shared" si="8"/>
        <v>50</v>
      </c>
      <c r="AE23" s="17">
        <v>17</v>
      </c>
      <c r="AF23" s="17">
        <v>11</v>
      </c>
      <c r="AG23" s="18">
        <f t="shared" si="9"/>
        <v>64.70588235294117</v>
      </c>
      <c r="AH23" s="17">
        <v>36</v>
      </c>
      <c r="AI23" s="17">
        <v>28</v>
      </c>
      <c r="AJ23" s="18">
        <f t="shared" si="10"/>
        <v>77.77777777777779</v>
      </c>
      <c r="AK23" s="17">
        <v>40</v>
      </c>
      <c r="AL23" s="17">
        <v>37</v>
      </c>
      <c r="AM23" s="18">
        <f t="shared" si="11"/>
        <v>92.5</v>
      </c>
      <c r="AN23" s="17">
        <v>0</v>
      </c>
      <c r="AO23" s="17">
        <v>0</v>
      </c>
      <c r="AP23" s="18">
        <f t="shared" si="12"/>
        <v>0</v>
      </c>
      <c r="AQ23" s="17">
        <v>0</v>
      </c>
      <c r="AR23" s="17">
        <v>0</v>
      </c>
      <c r="AS23" s="18">
        <f t="shared" si="13"/>
        <v>0</v>
      </c>
      <c r="AT23" s="29" t="str">
        <f t="shared" si="50"/>
        <v>    塑膠製品製造業</v>
      </c>
      <c r="AU23" s="17">
        <v>0</v>
      </c>
      <c r="AV23" s="17">
        <v>0</v>
      </c>
      <c r="AW23" s="18">
        <f t="shared" si="14"/>
        <v>0</v>
      </c>
      <c r="AX23" s="17">
        <v>142</v>
      </c>
      <c r="AY23" s="17">
        <v>88</v>
      </c>
      <c r="AZ23" s="18">
        <f t="shared" si="15"/>
        <v>61.97183098591549</v>
      </c>
      <c r="BA23" s="17">
        <v>6</v>
      </c>
      <c r="BB23" s="17">
        <v>5</v>
      </c>
      <c r="BC23" s="18">
        <f t="shared" si="16"/>
        <v>83.33333333333334</v>
      </c>
      <c r="BD23" s="17">
        <v>0</v>
      </c>
      <c r="BE23" s="17">
        <v>0</v>
      </c>
      <c r="BF23" s="18">
        <f t="shared" si="17"/>
        <v>0</v>
      </c>
      <c r="BG23" s="17">
        <v>4</v>
      </c>
      <c r="BH23" s="17">
        <v>2</v>
      </c>
      <c r="BI23" s="18">
        <f t="shared" si="18"/>
        <v>50</v>
      </c>
      <c r="BJ23" s="17">
        <v>0</v>
      </c>
      <c r="BK23" s="17">
        <v>0</v>
      </c>
      <c r="BL23" s="18">
        <f t="shared" si="19"/>
        <v>0</v>
      </c>
      <c r="BM23" s="17">
        <v>0</v>
      </c>
      <c r="BN23" s="17">
        <v>0</v>
      </c>
      <c r="BO23" s="18">
        <f t="shared" si="20"/>
        <v>0</v>
      </c>
      <c r="BP23" s="29" t="str">
        <f t="shared" si="51"/>
        <v>    塑膠製品製造業</v>
      </c>
      <c r="BQ23" s="17">
        <v>0</v>
      </c>
      <c r="BR23" s="17">
        <v>0</v>
      </c>
      <c r="BS23" s="18">
        <f t="shared" si="21"/>
        <v>0</v>
      </c>
      <c r="BT23" s="17">
        <v>0</v>
      </c>
      <c r="BU23" s="17">
        <v>0</v>
      </c>
      <c r="BV23" s="18">
        <f t="shared" si="22"/>
        <v>0</v>
      </c>
      <c r="BW23" s="17">
        <v>14</v>
      </c>
      <c r="BX23" s="17">
        <v>11</v>
      </c>
      <c r="BY23" s="18">
        <f t="shared" si="23"/>
        <v>78.57142857142857</v>
      </c>
      <c r="BZ23" s="17">
        <v>6</v>
      </c>
      <c r="CA23" s="17">
        <v>2</v>
      </c>
      <c r="CB23" s="18">
        <f t="shared" si="24"/>
        <v>33.33333333333333</v>
      </c>
      <c r="CC23" s="17">
        <v>0</v>
      </c>
      <c r="CD23" s="17">
        <v>0</v>
      </c>
      <c r="CE23" s="18">
        <f t="shared" si="25"/>
        <v>0</v>
      </c>
      <c r="CF23" s="17">
        <v>0</v>
      </c>
      <c r="CG23" s="17">
        <v>0</v>
      </c>
      <c r="CH23" s="18">
        <f t="shared" si="26"/>
        <v>0</v>
      </c>
      <c r="CI23" s="17">
        <v>0</v>
      </c>
      <c r="CJ23" s="17">
        <v>0</v>
      </c>
      <c r="CK23" s="18">
        <f t="shared" si="27"/>
        <v>0</v>
      </c>
      <c r="CL23" s="29" t="str">
        <f t="shared" si="52"/>
        <v>    塑膠製品製造業</v>
      </c>
      <c r="CM23" s="17">
        <v>0</v>
      </c>
      <c r="CN23" s="17">
        <v>0</v>
      </c>
      <c r="CO23" s="18">
        <f t="shared" si="28"/>
        <v>0</v>
      </c>
      <c r="CP23" s="17">
        <v>2</v>
      </c>
      <c r="CQ23" s="17">
        <v>2</v>
      </c>
      <c r="CR23" s="18">
        <f t="shared" si="29"/>
        <v>100</v>
      </c>
      <c r="CS23" s="17">
        <v>23</v>
      </c>
      <c r="CT23" s="17">
        <v>6</v>
      </c>
      <c r="CU23" s="18">
        <f t="shared" si="30"/>
        <v>26.08695652173913</v>
      </c>
      <c r="CV23" s="17">
        <v>31</v>
      </c>
      <c r="CW23" s="17">
        <v>24</v>
      </c>
      <c r="CX23" s="18">
        <f t="shared" si="31"/>
        <v>77.41935483870968</v>
      </c>
      <c r="CY23" s="17">
        <v>33</v>
      </c>
      <c r="CZ23" s="17">
        <v>22</v>
      </c>
      <c r="DA23" s="18">
        <f t="shared" si="32"/>
        <v>66.66666666666666</v>
      </c>
      <c r="DB23" s="17">
        <v>11</v>
      </c>
      <c r="DC23" s="17">
        <v>9</v>
      </c>
      <c r="DD23" s="18">
        <f t="shared" si="33"/>
        <v>81.81818181818183</v>
      </c>
      <c r="DE23" s="17">
        <v>0</v>
      </c>
      <c r="DF23" s="17">
        <v>0</v>
      </c>
      <c r="DG23" s="18">
        <f t="shared" si="34"/>
        <v>0</v>
      </c>
      <c r="DH23" s="29" t="str">
        <f t="shared" si="53"/>
        <v>    塑膠製品製造業</v>
      </c>
      <c r="DI23" s="17">
        <v>78</v>
      </c>
      <c r="DJ23" s="17">
        <v>77</v>
      </c>
      <c r="DK23" s="18">
        <f t="shared" si="35"/>
        <v>98.71794871794873</v>
      </c>
      <c r="DL23" s="17">
        <v>69</v>
      </c>
      <c r="DM23" s="17">
        <v>47</v>
      </c>
      <c r="DN23" s="18">
        <f t="shared" si="36"/>
        <v>68.11594202898551</v>
      </c>
      <c r="DO23" s="17">
        <v>59</v>
      </c>
      <c r="DP23" s="17">
        <v>36</v>
      </c>
      <c r="DQ23" s="18">
        <f t="shared" si="37"/>
        <v>61.016949152542374</v>
      </c>
      <c r="DR23" s="17">
        <v>3</v>
      </c>
      <c r="DS23" s="17">
        <v>3</v>
      </c>
      <c r="DT23" s="18">
        <f t="shared" si="38"/>
        <v>100</v>
      </c>
      <c r="DU23" s="17">
        <v>0</v>
      </c>
      <c r="DV23" s="17">
        <v>0</v>
      </c>
      <c r="DW23" s="18">
        <f t="shared" si="39"/>
        <v>0</v>
      </c>
      <c r="DX23" s="17">
        <v>0</v>
      </c>
      <c r="DY23" s="17">
        <v>0</v>
      </c>
      <c r="DZ23" s="18">
        <f t="shared" si="40"/>
        <v>0</v>
      </c>
      <c r="EA23" s="17">
        <v>0</v>
      </c>
      <c r="EB23" s="17">
        <v>0</v>
      </c>
      <c r="EC23" s="18">
        <f t="shared" si="41"/>
        <v>0</v>
      </c>
      <c r="ED23" s="29" t="str">
        <f t="shared" si="54"/>
        <v>    塑膠製品製造業</v>
      </c>
      <c r="EE23" s="17">
        <v>0</v>
      </c>
      <c r="EF23" s="17">
        <v>0</v>
      </c>
      <c r="EG23" s="18">
        <f t="shared" si="42"/>
        <v>0</v>
      </c>
      <c r="EH23" s="17">
        <v>0</v>
      </c>
      <c r="EI23" s="17">
        <v>0</v>
      </c>
      <c r="EJ23" s="18">
        <f t="shared" si="43"/>
        <v>0</v>
      </c>
      <c r="EK23" s="17">
        <v>0</v>
      </c>
      <c r="EL23" s="17">
        <v>0</v>
      </c>
      <c r="EM23" s="18">
        <f t="shared" si="44"/>
        <v>0</v>
      </c>
      <c r="EN23" s="17">
        <v>77</v>
      </c>
      <c r="EO23" s="17">
        <v>48</v>
      </c>
      <c r="EP23" s="18">
        <f t="shared" si="45"/>
        <v>62.33766233766234</v>
      </c>
      <c r="EQ23" s="17">
        <v>0</v>
      </c>
      <c r="ER23" s="17">
        <v>0</v>
      </c>
      <c r="ES23" s="18">
        <f t="shared" si="46"/>
        <v>0</v>
      </c>
      <c r="ET23" s="17">
        <v>32</v>
      </c>
      <c r="EU23" s="17">
        <v>20</v>
      </c>
      <c r="EV23" s="18">
        <f t="shared" si="47"/>
        <v>62.5</v>
      </c>
      <c r="EW23" s="17">
        <v>3</v>
      </c>
      <c r="EX23" s="17">
        <v>3</v>
      </c>
      <c r="EY23" s="18">
        <f t="shared" si="48"/>
        <v>100</v>
      </c>
    </row>
    <row r="24" spans="1:155" ht="11.25" customHeight="1">
      <c r="A24" s="29" t="s">
        <v>452</v>
      </c>
      <c r="B24" s="17">
        <v>201</v>
      </c>
      <c r="C24" s="17">
        <f t="shared" si="55"/>
        <v>410</v>
      </c>
      <c r="D24" s="17">
        <f t="shared" si="56"/>
        <v>264</v>
      </c>
      <c r="E24" s="18">
        <f t="shared" si="0"/>
        <v>64.39024390243902</v>
      </c>
      <c r="F24" s="17">
        <f t="shared" si="57"/>
        <v>221</v>
      </c>
      <c r="G24" s="17">
        <f t="shared" si="58"/>
        <v>138</v>
      </c>
      <c r="H24" s="18">
        <f t="shared" si="1"/>
        <v>62.44343891402715</v>
      </c>
      <c r="I24" s="17">
        <v>31</v>
      </c>
      <c r="J24" s="17">
        <v>27</v>
      </c>
      <c r="K24" s="18">
        <f t="shared" si="2"/>
        <v>87.09677419354838</v>
      </c>
      <c r="L24" s="17">
        <v>3</v>
      </c>
      <c r="M24" s="17">
        <v>2</v>
      </c>
      <c r="N24" s="18">
        <f t="shared" si="3"/>
        <v>66.66666666666666</v>
      </c>
      <c r="O24" s="17">
        <v>1</v>
      </c>
      <c r="P24" s="17">
        <v>1</v>
      </c>
      <c r="Q24" s="18">
        <f t="shared" si="4"/>
        <v>100</v>
      </c>
      <c r="R24" s="17">
        <v>7</v>
      </c>
      <c r="S24" s="17">
        <v>5</v>
      </c>
      <c r="T24" s="18">
        <f t="shared" si="5"/>
        <v>71.42857142857143</v>
      </c>
      <c r="U24" s="17">
        <v>26</v>
      </c>
      <c r="V24" s="17">
        <v>15</v>
      </c>
      <c r="W24" s="18">
        <f t="shared" si="6"/>
        <v>57.692307692307686</v>
      </c>
      <c r="X24" s="29" t="str">
        <f t="shared" si="49"/>
        <v>    非金屬礦物製品製造業</v>
      </c>
      <c r="Y24" s="17">
        <v>3</v>
      </c>
      <c r="Z24" s="17">
        <v>1</v>
      </c>
      <c r="AA24" s="18">
        <f t="shared" si="7"/>
        <v>33.33333333333333</v>
      </c>
      <c r="AB24" s="17">
        <v>0</v>
      </c>
      <c r="AC24" s="17">
        <v>0</v>
      </c>
      <c r="AD24" s="18">
        <f t="shared" si="8"/>
        <v>0</v>
      </c>
      <c r="AE24" s="17">
        <v>37</v>
      </c>
      <c r="AF24" s="17">
        <v>19</v>
      </c>
      <c r="AG24" s="18">
        <f t="shared" si="9"/>
        <v>51.35135135135135</v>
      </c>
      <c r="AH24" s="17">
        <v>8</v>
      </c>
      <c r="AI24" s="17">
        <v>5</v>
      </c>
      <c r="AJ24" s="18">
        <f t="shared" si="10"/>
        <v>62.5</v>
      </c>
      <c r="AK24" s="17">
        <v>8</v>
      </c>
      <c r="AL24" s="17">
        <v>8</v>
      </c>
      <c r="AM24" s="18">
        <f t="shared" si="11"/>
        <v>100</v>
      </c>
      <c r="AN24" s="17">
        <v>0</v>
      </c>
      <c r="AO24" s="17">
        <v>0</v>
      </c>
      <c r="AP24" s="18">
        <f t="shared" si="12"/>
        <v>0</v>
      </c>
      <c r="AQ24" s="17">
        <v>0</v>
      </c>
      <c r="AR24" s="17">
        <v>0</v>
      </c>
      <c r="AS24" s="18">
        <f t="shared" si="13"/>
        <v>0</v>
      </c>
      <c r="AT24" s="29" t="str">
        <f t="shared" si="50"/>
        <v>    非金屬礦物製品製造業</v>
      </c>
      <c r="AU24" s="17">
        <v>0</v>
      </c>
      <c r="AV24" s="17">
        <v>0</v>
      </c>
      <c r="AW24" s="18">
        <f t="shared" si="14"/>
        <v>0</v>
      </c>
      <c r="AX24" s="17">
        <v>64</v>
      </c>
      <c r="AY24" s="17">
        <v>35</v>
      </c>
      <c r="AZ24" s="18">
        <f t="shared" si="15"/>
        <v>54.6875</v>
      </c>
      <c r="BA24" s="17">
        <v>4</v>
      </c>
      <c r="BB24" s="17">
        <v>4</v>
      </c>
      <c r="BC24" s="18">
        <f t="shared" si="16"/>
        <v>100</v>
      </c>
      <c r="BD24" s="17">
        <v>0</v>
      </c>
      <c r="BE24" s="17">
        <v>0</v>
      </c>
      <c r="BF24" s="18">
        <f t="shared" si="17"/>
        <v>0</v>
      </c>
      <c r="BG24" s="17">
        <v>2</v>
      </c>
      <c r="BH24" s="17">
        <v>0</v>
      </c>
      <c r="BI24" s="18">
        <f t="shared" si="18"/>
        <v>0</v>
      </c>
      <c r="BJ24" s="17">
        <v>0</v>
      </c>
      <c r="BK24" s="17">
        <v>0</v>
      </c>
      <c r="BL24" s="18">
        <f t="shared" si="19"/>
        <v>0</v>
      </c>
      <c r="BM24" s="17">
        <v>0</v>
      </c>
      <c r="BN24" s="17">
        <v>0</v>
      </c>
      <c r="BO24" s="18">
        <f t="shared" si="20"/>
        <v>0</v>
      </c>
      <c r="BP24" s="29" t="str">
        <f t="shared" si="51"/>
        <v>    非金屬礦物製品製造業</v>
      </c>
      <c r="BQ24" s="17">
        <v>0</v>
      </c>
      <c r="BR24" s="17">
        <v>0</v>
      </c>
      <c r="BS24" s="18">
        <f t="shared" si="21"/>
        <v>0</v>
      </c>
      <c r="BT24" s="17">
        <v>0</v>
      </c>
      <c r="BU24" s="17">
        <v>0</v>
      </c>
      <c r="BV24" s="18">
        <f t="shared" si="22"/>
        <v>0</v>
      </c>
      <c r="BW24" s="17">
        <v>6</v>
      </c>
      <c r="BX24" s="17">
        <v>4</v>
      </c>
      <c r="BY24" s="18">
        <f t="shared" si="23"/>
        <v>66.66666666666666</v>
      </c>
      <c r="BZ24" s="17">
        <v>1</v>
      </c>
      <c r="CA24" s="17">
        <v>0</v>
      </c>
      <c r="CB24" s="18">
        <f t="shared" si="24"/>
        <v>0</v>
      </c>
      <c r="CC24" s="17">
        <v>0</v>
      </c>
      <c r="CD24" s="17">
        <v>0</v>
      </c>
      <c r="CE24" s="18">
        <f t="shared" si="25"/>
        <v>0</v>
      </c>
      <c r="CF24" s="17">
        <v>0</v>
      </c>
      <c r="CG24" s="17">
        <v>0</v>
      </c>
      <c r="CH24" s="18">
        <f t="shared" si="26"/>
        <v>0</v>
      </c>
      <c r="CI24" s="17">
        <v>0</v>
      </c>
      <c r="CJ24" s="17">
        <v>0</v>
      </c>
      <c r="CK24" s="18">
        <f t="shared" si="27"/>
        <v>0</v>
      </c>
      <c r="CL24" s="29" t="str">
        <f t="shared" si="52"/>
        <v>    非金屬礦物製品製造業</v>
      </c>
      <c r="CM24" s="17">
        <v>0</v>
      </c>
      <c r="CN24" s="17">
        <v>0</v>
      </c>
      <c r="CO24" s="18">
        <f t="shared" si="28"/>
        <v>0</v>
      </c>
      <c r="CP24" s="17">
        <v>2</v>
      </c>
      <c r="CQ24" s="17">
        <v>2</v>
      </c>
      <c r="CR24" s="18">
        <f t="shared" si="29"/>
        <v>100</v>
      </c>
      <c r="CS24" s="17">
        <v>18</v>
      </c>
      <c r="CT24" s="17">
        <v>10</v>
      </c>
      <c r="CU24" s="18">
        <f t="shared" si="30"/>
        <v>55.55555555555556</v>
      </c>
      <c r="CV24" s="17">
        <v>6</v>
      </c>
      <c r="CW24" s="17">
        <v>3</v>
      </c>
      <c r="CX24" s="18">
        <f t="shared" si="31"/>
        <v>50</v>
      </c>
      <c r="CY24" s="17">
        <v>9</v>
      </c>
      <c r="CZ24" s="17">
        <v>5</v>
      </c>
      <c r="DA24" s="18">
        <f t="shared" si="32"/>
        <v>55.55555555555556</v>
      </c>
      <c r="DB24" s="17">
        <v>1</v>
      </c>
      <c r="DC24" s="17">
        <v>1</v>
      </c>
      <c r="DD24" s="18">
        <f t="shared" si="33"/>
        <v>100</v>
      </c>
      <c r="DE24" s="17">
        <v>0</v>
      </c>
      <c r="DF24" s="17">
        <v>0</v>
      </c>
      <c r="DG24" s="18">
        <f t="shared" si="34"/>
        <v>0</v>
      </c>
      <c r="DH24" s="29" t="str">
        <f t="shared" si="53"/>
        <v>    非金屬礦物製品製造業</v>
      </c>
      <c r="DI24" s="17">
        <v>5</v>
      </c>
      <c r="DJ24" s="17">
        <v>5</v>
      </c>
      <c r="DK24" s="18">
        <f t="shared" si="35"/>
        <v>100</v>
      </c>
      <c r="DL24" s="17">
        <v>17</v>
      </c>
      <c r="DM24" s="17">
        <v>13</v>
      </c>
      <c r="DN24" s="18">
        <f t="shared" si="36"/>
        <v>76.47058823529412</v>
      </c>
      <c r="DO24" s="17">
        <v>118</v>
      </c>
      <c r="DP24" s="17">
        <v>71</v>
      </c>
      <c r="DQ24" s="18">
        <f t="shared" si="37"/>
        <v>60.16949152542372</v>
      </c>
      <c r="DR24" s="17">
        <v>6</v>
      </c>
      <c r="DS24" s="17">
        <v>5</v>
      </c>
      <c r="DT24" s="18">
        <f t="shared" si="38"/>
        <v>83.33333333333334</v>
      </c>
      <c r="DU24" s="17">
        <v>0</v>
      </c>
      <c r="DV24" s="17">
        <v>0</v>
      </c>
      <c r="DW24" s="18">
        <f t="shared" si="39"/>
        <v>0</v>
      </c>
      <c r="DX24" s="17">
        <v>0</v>
      </c>
      <c r="DY24" s="17">
        <v>0</v>
      </c>
      <c r="DZ24" s="18">
        <f t="shared" si="40"/>
        <v>0</v>
      </c>
      <c r="EA24" s="17">
        <v>0</v>
      </c>
      <c r="EB24" s="17">
        <v>0</v>
      </c>
      <c r="EC24" s="18">
        <f t="shared" si="41"/>
        <v>0</v>
      </c>
      <c r="ED24" s="29" t="str">
        <f t="shared" si="54"/>
        <v>    非金屬礦物製品製造業</v>
      </c>
      <c r="EE24" s="17">
        <v>0</v>
      </c>
      <c r="EF24" s="17">
        <v>0</v>
      </c>
      <c r="EG24" s="18">
        <f t="shared" si="42"/>
        <v>0</v>
      </c>
      <c r="EH24" s="17">
        <v>0</v>
      </c>
      <c r="EI24" s="17">
        <v>0</v>
      </c>
      <c r="EJ24" s="18">
        <f t="shared" si="43"/>
        <v>0</v>
      </c>
      <c r="EK24" s="17">
        <v>0</v>
      </c>
      <c r="EL24" s="17">
        <v>0</v>
      </c>
      <c r="EM24" s="18">
        <f t="shared" si="44"/>
        <v>0</v>
      </c>
      <c r="EN24" s="17">
        <v>15</v>
      </c>
      <c r="EO24" s="17">
        <v>12</v>
      </c>
      <c r="EP24" s="18">
        <f t="shared" si="45"/>
        <v>80</v>
      </c>
      <c r="EQ24" s="17">
        <v>0</v>
      </c>
      <c r="ER24" s="17">
        <v>0</v>
      </c>
      <c r="ES24" s="18">
        <f t="shared" si="46"/>
        <v>0</v>
      </c>
      <c r="ET24" s="17">
        <v>9</v>
      </c>
      <c r="EU24" s="17">
        <v>8</v>
      </c>
      <c r="EV24" s="18">
        <f t="shared" si="47"/>
        <v>88.88888888888889</v>
      </c>
      <c r="EW24" s="17">
        <v>3</v>
      </c>
      <c r="EX24" s="17">
        <v>3</v>
      </c>
      <c r="EY24" s="18">
        <f t="shared" si="48"/>
        <v>100</v>
      </c>
    </row>
    <row r="25" spans="1:155" ht="11.25" customHeight="1">
      <c r="A25" s="29" t="s">
        <v>453</v>
      </c>
      <c r="B25" s="17">
        <v>277</v>
      </c>
      <c r="C25" s="17">
        <f t="shared" si="55"/>
        <v>739</v>
      </c>
      <c r="D25" s="17">
        <f t="shared" si="56"/>
        <v>524</v>
      </c>
      <c r="E25" s="18">
        <f t="shared" si="0"/>
        <v>70.90663058186739</v>
      </c>
      <c r="F25" s="17">
        <f t="shared" si="57"/>
        <v>456</v>
      </c>
      <c r="G25" s="17">
        <f t="shared" si="58"/>
        <v>314</v>
      </c>
      <c r="H25" s="18">
        <f t="shared" si="1"/>
        <v>68.85964912280701</v>
      </c>
      <c r="I25" s="17">
        <v>88</v>
      </c>
      <c r="J25" s="17">
        <v>52</v>
      </c>
      <c r="K25" s="18">
        <f t="shared" si="2"/>
        <v>59.09090909090909</v>
      </c>
      <c r="L25" s="17">
        <v>27</v>
      </c>
      <c r="M25" s="17">
        <v>25</v>
      </c>
      <c r="N25" s="18">
        <f t="shared" si="3"/>
        <v>92.5925925925926</v>
      </c>
      <c r="O25" s="17">
        <v>26</v>
      </c>
      <c r="P25" s="17">
        <v>25</v>
      </c>
      <c r="Q25" s="18">
        <f t="shared" si="4"/>
        <v>96.15384615384616</v>
      </c>
      <c r="R25" s="17">
        <v>7</v>
      </c>
      <c r="S25" s="17">
        <v>4</v>
      </c>
      <c r="T25" s="18">
        <f t="shared" si="5"/>
        <v>57.14285714285714</v>
      </c>
      <c r="U25" s="17">
        <v>61</v>
      </c>
      <c r="V25" s="17">
        <v>43</v>
      </c>
      <c r="W25" s="18">
        <f t="shared" si="6"/>
        <v>70.49180327868852</v>
      </c>
      <c r="X25" s="29" t="str">
        <f t="shared" si="49"/>
        <v>    金屬基本工業</v>
      </c>
      <c r="Y25" s="17">
        <v>4</v>
      </c>
      <c r="Z25" s="17">
        <v>2</v>
      </c>
      <c r="AA25" s="18">
        <f t="shared" si="7"/>
        <v>50</v>
      </c>
      <c r="AB25" s="17">
        <v>4</v>
      </c>
      <c r="AC25" s="17">
        <v>4</v>
      </c>
      <c r="AD25" s="18">
        <f t="shared" si="8"/>
        <v>100</v>
      </c>
      <c r="AE25" s="17">
        <v>26</v>
      </c>
      <c r="AF25" s="17">
        <v>17</v>
      </c>
      <c r="AG25" s="18">
        <f t="shared" si="9"/>
        <v>65.38461538461539</v>
      </c>
      <c r="AH25" s="17">
        <v>18</v>
      </c>
      <c r="AI25" s="17">
        <v>13</v>
      </c>
      <c r="AJ25" s="18">
        <f t="shared" si="10"/>
        <v>72.22222222222221</v>
      </c>
      <c r="AK25" s="17">
        <v>27</v>
      </c>
      <c r="AL25" s="17">
        <v>24</v>
      </c>
      <c r="AM25" s="18">
        <f t="shared" si="11"/>
        <v>88.88888888888889</v>
      </c>
      <c r="AN25" s="17">
        <v>0</v>
      </c>
      <c r="AO25" s="17">
        <v>0</v>
      </c>
      <c r="AP25" s="18">
        <f t="shared" si="12"/>
        <v>0</v>
      </c>
      <c r="AQ25" s="17">
        <v>0</v>
      </c>
      <c r="AR25" s="17">
        <v>0</v>
      </c>
      <c r="AS25" s="18">
        <f t="shared" si="13"/>
        <v>0</v>
      </c>
      <c r="AT25" s="29" t="str">
        <f t="shared" si="50"/>
        <v>    金屬基本工業</v>
      </c>
      <c r="AU25" s="17">
        <v>0</v>
      </c>
      <c r="AV25" s="17">
        <v>0</v>
      </c>
      <c r="AW25" s="18">
        <f t="shared" si="14"/>
        <v>0</v>
      </c>
      <c r="AX25" s="17">
        <v>98</v>
      </c>
      <c r="AY25" s="17">
        <v>56</v>
      </c>
      <c r="AZ25" s="18">
        <f t="shared" si="15"/>
        <v>57.14285714285714</v>
      </c>
      <c r="BA25" s="17">
        <v>13</v>
      </c>
      <c r="BB25" s="17">
        <v>10</v>
      </c>
      <c r="BC25" s="18">
        <f t="shared" si="16"/>
        <v>76.92307692307693</v>
      </c>
      <c r="BD25" s="17">
        <v>0</v>
      </c>
      <c r="BE25" s="17">
        <v>0</v>
      </c>
      <c r="BF25" s="18">
        <f t="shared" si="17"/>
        <v>0</v>
      </c>
      <c r="BG25" s="17">
        <v>0</v>
      </c>
      <c r="BH25" s="17">
        <v>0</v>
      </c>
      <c r="BI25" s="18">
        <f t="shared" si="18"/>
        <v>0</v>
      </c>
      <c r="BJ25" s="17">
        <v>0</v>
      </c>
      <c r="BK25" s="17">
        <v>0</v>
      </c>
      <c r="BL25" s="18">
        <f t="shared" si="19"/>
        <v>0</v>
      </c>
      <c r="BM25" s="17">
        <v>0</v>
      </c>
      <c r="BN25" s="17">
        <v>0</v>
      </c>
      <c r="BO25" s="18">
        <f t="shared" si="20"/>
        <v>0</v>
      </c>
      <c r="BP25" s="29" t="str">
        <f t="shared" si="51"/>
        <v>    金屬基本工業</v>
      </c>
      <c r="BQ25" s="17">
        <v>0</v>
      </c>
      <c r="BR25" s="17">
        <v>0</v>
      </c>
      <c r="BS25" s="18">
        <f t="shared" si="21"/>
        <v>0</v>
      </c>
      <c r="BT25" s="17">
        <v>0</v>
      </c>
      <c r="BU25" s="17">
        <v>0</v>
      </c>
      <c r="BV25" s="18">
        <f t="shared" si="22"/>
        <v>0</v>
      </c>
      <c r="BW25" s="17">
        <v>20</v>
      </c>
      <c r="BX25" s="17">
        <v>15</v>
      </c>
      <c r="BY25" s="18">
        <f t="shared" si="23"/>
        <v>75</v>
      </c>
      <c r="BZ25" s="17">
        <v>14</v>
      </c>
      <c r="CA25" s="17">
        <v>10</v>
      </c>
      <c r="CB25" s="18">
        <f t="shared" si="24"/>
        <v>71.42857142857143</v>
      </c>
      <c r="CC25" s="17">
        <v>2</v>
      </c>
      <c r="CD25" s="17">
        <v>1</v>
      </c>
      <c r="CE25" s="18">
        <f t="shared" si="25"/>
        <v>50</v>
      </c>
      <c r="CF25" s="17">
        <v>0</v>
      </c>
      <c r="CG25" s="17">
        <v>0</v>
      </c>
      <c r="CH25" s="18">
        <f t="shared" si="26"/>
        <v>0</v>
      </c>
      <c r="CI25" s="17">
        <v>0</v>
      </c>
      <c r="CJ25" s="17">
        <v>0</v>
      </c>
      <c r="CK25" s="18">
        <f t="shared" si="27"/>
        <v>0</v>
      </c>
      <c r="CL25" s="29" t="str">
        <f t="shared" si="52"/>
        <v>    金屬基本工業</v>
      </c>
      <c r="CM25" s="17">
        <v>0</v>
      </c>
      <c r="CN25" s="17">
        <v>0</v>
      </c>
      <c r="CO25" s="18">
        <f t="shared" si="28"/>
        <v>0</v>
      </c>
      <c r="CP25" s="17">
        <v>8</v>
      </c>
      <c r="CQ25" s="17">
        <v>7</v>
      </c>
      <c r="CR25" s="18">
        <f t="shared" si="29"/>
        <v>87.5</v>
      </c>
      <c r="CS25" s="17">
        <v>13</v>
      </c>
      <c r="CT25" s="17">
        <v>6</v>
      </c>
      <c r="CU25" s="18">
        <f t="shared" si="30"/>
        <v>46.15384615384615</v>
      </c>
      <c r="CV25" s="17">
        <v>29</v>
      </c>
      <c r="CW25" s="17">
        <v>22</v>
      </c>
      <c r="CX25" s="18">
        <f t="shared" si="31"/>
        <v>75.86206896551724</v>
      </c>
      <c r="CY25" s="17">
        <v>20</v>
      </c>
      <c r="CZ25" s="17">
        <v>16</v>
      </c>
      <c r="DA25" s="18">
        <f t="shared" si="32"/>
        <v>80</v>
      </c>
      <c r="DB25" s="17">
        <v>14</v>
      </c>
      <c r="DC25" s="17">
        <v>11</v>
      </c>
      <c r="DD25" s="18">
        <f t="shared" si="33"/>
        <v>78.57142857142857</v>
      </c>
      <c r="DE25" s="17">
        <v>0</v>
      </c>
      <c r="DF25" s="17">
        <v>0</v>
      </c>
      <c r="DG25" s="18">
        <f t="shared" si="34"/>
        <v>0</v>
      </c>
      <c r="DH25" s="29" t="str">
        <f t="shared" si="53"/>
        <v>    金屬基本工業</v>
      </c>
      <c r="DI25" s="17">
        <v>8</v>
      </c>
      <c r="DJ25" s="17">
        <v>8</v>
      </c>
      <c r="DK25" s="18">
        <f t="shared" si="35"/>
        <v>100</v>
      </c>
      <c r="DL25" s="17">
        <v>46</v>
      </c>
      <c r="DM25" s="17">
        <v>37</v>
      </c>
      <c r="DN25" s="18">
        <f t="shared" si="36"/>
        <v>80.43478260869566</v>
      </c>
      <c r="DO25" s="17">
        <v>97</v>
      </c>
      <c r="DP25" s="17">
        <v>62</v>
      </c>
      <c r="DQ25" s="18">
        <f t="shared" si="37"/>
        <v>63.91752577319587</v>
      </c>
      <c r="DR25" s="17">
        <v>8</v>
      </c>
      <c r="DS25" s="17">
        <v>8</v>
      </c>
      <c r="DT25" s="18">
        <f t="shared" si="38"/>
        <v>100</v>
      </c>
      <c r="DU25" s="17">
        <v>0</v>
      </c>
      <c r="DV25" s="17">
        <v>0</v>
      </c>
      <c r="DW25" s="18">
        <f t="shared" si="39"/>
        <v>0</v>
      </c>
      <c r="DX25" s="17">
        <v>3</v>
      </c>
      <c r="DY25" s="17">
        <v>1</v>
      </c>
      <c r="DZ25" s="18">
        <f t="shared" si="40"/>
        <v>33.33333333333333</v>
      </c>
      <c r="EA25" s="17">
        <v>0</v>
      </c>
      <c r="EB25" s="17">
        <v>0</v>
      </c>
      <c r="EC25" s="18">
        <f t="shared" si="41"/>
        <v>0</v>
      </c>
      <c r="ED25" s="29" t="str">
        <f t="shared" si="54"/>
        <v>    金屬基本工業</v>
      </c>
      <c r="EE25" s="17">
        <v>0</v>
      </c>
      <c r="EF25" s="17">
        <v>0</v>
      </c>
      <c r="EG25" s="18">
        <f t="shared" si="42"/>
        <v>0</v>
      </c>
      <c r="EH25" s="17">
        <v>0</v>
      </c>
      <c r="EI25" s="17">
        <v>0</v>
      </c>
      <c r="EJ25" s="18">
        <f t="shared" si="43"/>
        <v>0</v>
      </c>
      <c r="EK25" s="17">
        <v>0</v>
      </c>
      <c r="EL25" s="17">
        <v>0</v>
      </c>
      <c r="EM25" s="18">
        <f t="shared" si="44"/>
        <v>0</v>
      </c>
      <c r="EN25" s="17">
        <v>37</v>
      </c>
      <c r="EO25" s="17">
        <v>26</v>
      </c>
      <c r="EP25" s="18">
        <f t="shared" si="45"/>
        <v>70.27027027027027</v>
      </c>
      <c r="EQ25" s="17">
        <v>0</v>
      </c>
      <c r="ER25" s="17">
        <v>0</v>
      </c>
      <c r="ES25" s="18">
        <f t="shared" si="46"/>
        <v>0</v>
      </c>
      <c r="ET25" s="17">
        <v>18</v>
      </c>
      <c r="EU25" s="17">
        <v>16</v>
      </c>
      <c r="EV25" s="18">
        <f t="shared" si="47"/>
        <v>88.88888888888889</v>
      </c>
      <c r="EW25" s="17">
        <v>3</v>
      </c>
      <c r="EX25" s="17">
        <v>3</v>
      </c>
      <c r="EY25" s="18">
        <f t="shared" si="48"/>
        <v>100</v>
      </c>
    </row>
    <row r="26" spans="1:155" ht="11.25" customHeight="1">
      <c r="A26" s="29" t="s">
        <v>454</v>
      </c>
      <c r="B26" s="17">
        <v>1097</v>
      </c>
      <c r="C26" s="17">
        <f t="shared" si="55"/>
        <v>2358</v>
      </c>
      <c r="D26" s="17">
        <f t="shared" si="56"/>
        <v>1761</v>
      </c>
      <c r="E26" s="18">
        <f t="shared" si="0"/>
        <v>74.68193384223919</v>
      </c>
      <c r="F26" s="17">
        <f t="shared" si="57"/>
        <v>1497</v>
      </c>
      <c r="G26" s="17">
        <f t="shared" si="58"/>
        <v>1101</v>
      </c>
      <c r="H26" s="18">
        <f t="shared" si="1"/>
        <v>73.54709418837675</v>
      </c>
      <c r="I26" s="17">
        <v>332</v>
      </c>
      <c r="J26" s="17">
        <v>290</v>
      </c>
      <c r="K26" s="18">
        <f t="shared" si="2"/>
        <v>87.34939759036145</v>
      </c>
      <c r="L26" s="17">
        <v>131</v>
      </c>
      <c r="M26" s="17">
        <v>117</v>
      </c>
      <c r="N26" s="18">
        <f t="shared" si="3"/>
        <v>89.31297709923665</v>
      </c>
      <c r="O26" s="17">
        <v>133</v>
      </c>
      <c r="P26" s="17">
        <v>131</v>
      </c>
      <c r="Q26" s="18">
        <f t="shared" si="4"/>
        <v>98.49624060150376</v>
      </c>
      <c r="R26" s="17">
        <v>10</v>
      </c>
      <c r="S26" s="17">
        <v>5</v>
      </c>
      <c r="T26" s="18">
        <f t="shared" si="5"/>
        <v>50</v>
      </c>
      <c r="U26" s="17">
        <v>132</v>
      </c>
      <c r="V26" s="17">
        <v>75</v>
      </c>
      <c r="W26" s="18">
        <f t="shared" si="6"/>
        <v>56.81818181818182</v>
      </c>
      <c r="X26" s="29" t="str">
        <f t="shared" si="49"/>
        <v>    金屬製品製造業</v>
      </c>
      <c r="Y26" s="17">
        <v>17</v>
      </c>
      <c r="Z26" s="17">
        <v>8</v>
      </c>
      <c r="AA26" s="18">
        <f t="shared" si="7"/>
        <v>47.05882352941176</v>
      </c>
      <c r="AB26" s="17">
        <v>8</v>
      </c>
      <c r="AC26" s="17">
        <v>7</v>
      </c>
      <c r="AD26" s="18">
        <f t="shared" si="8"/>
        <v>87.5</v>
      </c>
      <c r="AE26" s="17">
        <v>149</v>
      </c>
      <c r="AF26" s="17">
        <v>71</v>
      </c>
      <c r="AG26" s="18">
        <f t="shared" si="9"/>
        <v>47.651006711409394</v>
      </c>
      <c r="AH26" s="17">
        <v>29</v>
      </c>
      <c r="AI26" s="17">
        <v>18</v>
      </c>
      <c r="AJ26" s="18">
        <f t="shared" si="10"/>
        <v>62.06896551724138</v>
      </c>
      <c r="AK26" s="17">
        <v>69</v>
      </c>
      <c r="AL26" s="17">
        <v>60</v>
      </c>
      <c r="AM26" s="18">
        <f t="shared" si="11"/>
        <v>86.95652173913044</v>
      </c>
      <c r="AN26" s="17">
        <v>0</v>
      </c>
      <c r="AO26" s="17">
        <v>0</v>
      </c>
      <c r="AP26" s="18">
        <f t="shared" si="12"/>
        <v>0</v>
      </c>
      <c r="AQ26" s="17">
        <v>0</v>
      </c>
      <c r="AR26" s="17">
        <v>0</v>
      </c>
      <c r="AS26" s="18">
        <f t="shared" si="13"/>
        <v>0</v>
      </c>
      <c r="AT26" s="29" t="str">
        <f t="shared" si="50"/>
        <v>    金屬製品製造業</v>
      </c>
      <c r="AU26" s="17">
        <v>0</v>
      </c>
      <c r="AV26" s="17">
        <v>0</v>
      </c>
      <c r="AW26" s="18">
        <f t="shared" si="14"/>
        <v>0</v>
      </c>
      <c r="AX26" s="17">
        <v>354</v>
      </c>
      <c r="AY26" s="17">
        <v>229</v>
      </c>
      <c r="AZ26" s="18">
        <f t="shared" si="15"/>
        <v>64.68926553672316</v>
      </c>
      <c r="BA26" s="17">
        <v>9</v>
      </c>
      <c r="BB26" s="17">
        <v>8</v>
      </c>
      <c r="BC26" s="18">
        <f t="shared" si="16"/>
        <v>88.88888888888889</v>
      </c>
      <c r="BD26" s="17">
        <v>0</v>
      </c>
      <c r="BE26" s="17">
        <v>0</v>
      </c>
      <c r="BF26" s="18">
        <f t="shared" si="17"/>
        <v>0</v>
      </c>
      <c r="BG26" s="17">
        <v>1</v>
      </c>
      <c r="BH26" s="17">
        <v>0</v>
      </c>
      <c r="BI26" s="18">
        <f t="shared" si="18"/>
        <v>0</v>
      </c>
      <c r="BJ26" s="17">
        <v>4</v>
      </c>
      <c r="BK26" s="17">
        <v>3</v>
      </c>
      <c r="BL26" s="18">
        <f t="shared" si="19"/>
        <v>75</v>
      </c>
      <c r="BM26" s="17">
        <v>0</v>
      </c>
      <c r="BN26" s="17">
        <v>0</v>
      </c>
      <c r="BO26" s="18">
        <f t="shared" si="20"/>
        <v>0</v>
      </c>
      <c r="BP26" s="29" t="str">
        <f t="shared" si="51"/>
        <v>    金屬製品製造業</v>
      </c>
      <c r="BQ26" s="17">
        <v>0</v>
      </c>
      <c r="BR26" s="17">
        <v>0</v>
      </c>
      <c r="BS26" s="18">
        <f t="shared" si="21"/>
        <v>0</v>
      </c>
      <c r="BT26" s="17">
        <v>0</v>
      </c>
      <c r="BU26" s="17">
        <v>0</v>
      </c>
      <c r="BV26" s="18">
        <f t="shared" si="22"/>
        <v>0</v>
      </c>
      <c r="BW26" s="17">
        <v>23</v>
      </c>
      <c r="BX26" s="17">
        <v>17</v>
      </c>
      <c r="BY26" s="18">
        <f t="shared" si="23"/>
        <v>73.91304347826086</v>
      </c>
      <c r="BZ26" s="17">
        <v>14</v>
      </c>
      <c r="CA26" s="17">
        <v>12</v>
      </c>
      <c r="CB26" s="18">
        <f t="shared" si="24"/>
        <v>85.71428571428571</v>
      </c>
      <c r="CC26" s="17">
        <v>0</v>
      </c>
      <c r="CD26" s="17">
        <v>0</v>
      </c>
      <c r="CE26" s="18">
        <f t="shared" si="25"/>
        <v>0</v>
      </c>
      <c r="CF26" s="17">
        <v>0</v>
      </c>
      <c r="CG26" s="17">
        <v>0</v>
      </c>
      <c r="CH26" s="18">
        <f t="shared" si="26"/>
        <v>0</v>
      </c>
      <c r="CI26" s="17">
        <v>0</v>
      </c>
      <c r="CJ26" s="17">
        <v>0</v>
      </c>
      <c r="CK26" s="18">
        <f t="shared" si="27"/>
        <v>0</v>
      </c>
      <c r="CL26" s="29" t="str">
        <f t="shared" si="52"/>
        <v>    金屬製品製造業</v>
      </c>
      <c r="CM26" s="17">
        <v>0</v>
      </c>
      <c r="CN26" s="17">
        <v>0</v>
      </c>
      <c r="CO26" s="18">
        <f t="shared" si="28"/>
        <v>0</v>
      </c>
      <c r="CP26" s="17">
        <v>14</v>
      </c>
      <c r="CQ26" s="17">
        <v>11</v>
      </c>
      <c r="CR26" s="18">
        <f t="shared" si="29"/>
        <v>78.57142857142857</v>
      </c>
      <c r="CS26" s="17">
        <v>68</v>
      </c>
      <c r="CT26" s="17">
        <v>39</v>
      </c>
      <c r="CU26" s="18">
        <f t="shared" si="30"/>
        <v>57.35294117647059</v>
      </c>
      <c r="CV26" s="17">
        <v>51</v>
      </c>
      <c r="CW26" s="17">
        <v>38</v>
      </c>
      <c r="CX26" s="18">
        <f t="shared" si="31"/>
        <v>74.50980392156863</v>
      </c>
      <c r="CY26" s="17">
        <v>67</v>
      </c>
      <c r="CZ26" s="17">
        <v>42</v>
      </c>
      <c r="DA26" s="18">
        <f t="shared" si="32"/>
        <v>62.68656716417911</v>
      </c>
      <c r="DB26" s="17">
        <v>5</v>
      </c>
      <c r="DC26" s="17">
        <v>5</v>
      </c>
      <c r="DD26" s="18">
        <f t="shared" si="33"/>
        <v>100</v>
      </c>
      <c r="DE26" s="17">
        <v>0</v>
      </c>
      <c r="DF26" s="17">
        <v>0</v>
      </c>
      <c r="DG26" s="18">
        <f t="shared" si="34"/>
        <v>0</v>
      </c>
      <c r="DH26" s="29" t="str">
        <f t="shared" si="53"/>
        <v>    金屬製品製造業</v>
      </c>
      <c r="DI26" s="17">
        <v>135</v>
      </c>
      <c r="DJ26" s="17">
        <v>122</v>
      </c>
      <c r="DK26" s="18">
        <f t="shared" si="35"/>
        <v>90.37037037037037</v>
      </c>
      <c r="DL26" s="17">
        <v>141</v>
      </c>
      <c r="DM26" s="17">
        <v>103</v>
      </c>
      <c r="DN26" s="18">
        <f t="shared" si="36"/>
        <v>73.04964539007092</v>
      </c>
      <c r="DO26" s="17">
        <v>95</v>
      </c>
      <c r="DP26" s="17">
        <v>60</v>
      </c>
      <c r="DQ26" s="18">
        <f t="shared" si="37"/>
        <v>63.1578947368421</v>
      </c>
      <c r="DR26" s="17">
        <v>8</v>
      </c>
      <c r="DS26" s="17">
        <v>7</v>
      </c>
      <c r="DT26" s="18">
        <f t="shared" si="38"/>
        <v>87.5</v>
      </c>
      <c r="DU26" s="17">
        <v>0</v>
      </c>
      <c r="DV26" s="17">
        <v>0</v>
      </c>
      <c r="DW26" s="18">
        <f t="shared" si="39"/>
        <v>0</v>
      </c>
      <c r="DX26" s="17">
        <v>1</v>
      </c>
      <c r="DY26" s="17">
        <v>1</v>
      </c>
      <c r="DZ26" s="18">
        <f t="shared" si="40"/>
        <v>100</v>
      </c>
      <c r="EA26" s="17">
        <v>0</v>
      </c>
      <c r="EB26" s="17">
        <v>0</v>
      </c>
      <c r="EC26" s="18">
        <f t="shared" si="41"/>
        <v>0</v>
      </c>
      <c r="ED26" s="29" t="str">
        <f t="shared" si="54"/>
        <v>    金屬製品製造業</v>
      </c>
      <c r="EE26" s="17">
        <v>0</v>
      </c>
      <c r="EF26" s="17">
        <v>0</v>
      </c>
      <c r="EG26" s="18">
        <f t="shared" si="42"/>
        <v>0</v>
      </c>
      <c r="EH26" s="17">
        <v>0</v>
      </c>
      <c r="EI26" s="17">
        <v>0</v>
      </c>
      <c r="EJ26" s="18">
        <f t="shared" si="43"/>
        <v>0</v>
      </c>
      <c r="EK26" s="17">
        <v>0</v>
      </c>
      <c r="EL26" s="17">
        <v>0</v>
      </c>
      <c r="EM26" s="18">
        <f t="shared" si="44"/>
        <v>0</v>
      </c>
      <c r="EN26" s="17">
        <v>273</v>
      </c>
      <c r="EO26" s="17">
        <v>211</v>
      </c>
      <c r="EP26" s="18">
        <f t="shared" si="45"/>
        <v>77.2893772893773</v>
      </c>
      <c r="EQ26" s="17">
        <v>0</v>
      </c>
      <c r="ER26" s="17">
        <v>0</v>
      </c>
      <c r="ES26" s="18">
        <f t="shared" si="46"/>
        <v>0</v>
      </c>
      <c r="ET26" s="17">
        <v>83</v>
      </c>
      <c r="EU26" s="17">
        <v>69</v>
      </c>
      <c r="EV26" s="18">
        <f t="shared" si="47"/>
        <v>83.13253012048193</v>
      </c>
      <c r="EW26" s="17">
        <v>2</v>
      </c>
      <c r="EX26" s="17">
        <v>2</v>
      </c>
      <c r="EY26" s="18">
        <f t="shared" si="48"/>
        <v>100</v>
      </c>
    </row>
    <row r="27" spans="1:155" ht="11.25" customHeight="1">
      <c r="A27" s="29" t="s">
        <v>455</v>
      </c>
      <c r="B27" s="17">
        <v>265</v>
      </c>
      <c r="C27" s="17">
        <f t="shared" si="55"/>
        <v>790</v>
      </c>
      <c r="D27" s="17">
        <f t="shared" si="56"/>
        <v>520</v>
      </c>
      <c r="E27" s="18">
        <f t="shared" si="0"/>
        <v>65.82278481012658</v>
      </c>
      <c r="F27" s="17">
        <f t="shared" si="57"/>
        <v>302</v>
      </c>
      <c r="G27" s="17">
        <f t="shared" si="58"/>
        <v>240</v>
      </c>
      <c r="H27" s="18">
        <f t="shared" si="1"/>
        <v>79.47019867549669</v>
      </c>
      <c r="I27" s="17">
        <v>72</v>
      </c>
      <c r="J27" s="17">
        <v>42</v>
      </c>
      <c r="K27" s="18">
        <f t="shared" si="2"/>
        <v>58.333333333333336</v>
      </c>
      <c r="L27" s="17">
        <v>28</v>
      </c>
      <c r="M27" s="17">
        <v>23</v>
      </c>
      <c r="N27" s="18">
        <f t="shared" si="3"/>
        <v>82.14285714285714</v>
      </c>
      <c r="O27" s="17">
        <v>14</v>
      </c>
      <c r="P27" s="17">
        <v>14</v>
      </c>
      <c r="Q27" s="18">
        <f t="shared" si="4"/>
        <v>100</v>
      </c>
      <c r="R27" s="17">
        <v>6</v>
      </c>
      <c r="S27" s="17">
        <v>6</v>
      </c>
      <c r="T27" s="18">
        <f t="shared" si="5"/>
        <v>100</v>
      </c>
      <c r="U27" s="17">
        <v>44</v>
      </c>
      <c r="V27" s="17">
        <v>40</v>
      </c>
      <c r="W27" s="18">
        <f t="shared" si="6"/>
        <v>90.9090909090909</v>
      </c>
      <c r="X27" s="29" t="str">
        <f t="shared" si="49"/>
        <v>    機械設備製造修配業</v>
      </c>
      <c r="Y27" s="17">
        <v>3</v>
      </c>
      <c r="Z27" s="17">
        <v>3</v>
      </c>
      <c r="AA27" s="18">
        <f t="shared" si="7"/>
        <v>100</v>
      </c>
      <c r="AB27" s="17">
        <v>7</v>
      </c>
      <c r="AC27" s="17">
        <v>7</v>
      </c>
      <c r="AD27" s="18">
        <f t="shared" si="8"/>
        <v>100</v>
      </c>
      <c r="AE27" s="17">
        <v>9</v>
      </c>
      <c r="AF27" s="17">
        <v>6</v>
      </c>
      <c r="AG27" s="18">
        <f t="shared" si="9"/>
        <v>66.66666666666666</v>
      </c>
      <c r="AH27" s="17">
        <v>4</v>
      </c>
      <c r="AI27" s="17">
        <v>3</v>
      </c>
      <c r="AJ27" s="18">
        <f t="shared" si="10"/>
        <v>75</v>
      </c>
      <c r="AK27" s="17">
        <v>13</v>
      </c>
      <c r="AL27" s="17">
        <v>11</v>
      </c>
      <c r="AM27" s="18">
        <f t="shared" si="11"/>
        <v>84.61538461538461</v>
      </c>
      <c r="AN27" s="17">
        <v>0</v>
      </c>
      <c r="AO27" s="17">
        <v>0</v>
      </c>
      <c r="AP27" s="18">
        <f t="shared" si="12"/>
        <v>0</v>
      </c>
      <c r="AQ27" s="17">
        <v>0</v>
      </c>
      <c r="AR27" s="17">
        <v>0</v>
      </c>
      <c r="AS27" s="18">
        <f t="shared" si="13"/>
        <v>0</v>
      </c>
      <c r="AT27" s="29" t="str">
        <f t="shared" si="50"/>
        <v>    機械設備製造修配業</v>
      </c>
      <c r="AU27" s="17">
        <v>0</v>
      </c>
      <c r="AV27" s="17">
        <v>0</v>
      </c>
      <c r="AW27" s="18">
        <f t="shared" si="14"/>
        <v>0</v>
      </c>
      <c r="AX27" s="17">
        <v>70</v>
      </c>
      <c r="AY27" s="17">
        <v>56</v>
      </c>
      <c r="AZ27" s="18">
        <f t="shared" si="15"/>
        <v>80</v>
      </c>
      <c r="BA27" s="17">
        <v>3</v>
      </c>
      <c r="BB27" s="17">
        <v>3</v>
      </c>
      <c r="BC27" s="18">
        <f t="shared" si="16"/>
        <v>100</v>
      </c>
      <c r="BD27" s="17">
        <v>0</v>
      </c>
      <c r="BE27" s="17">
        <v>0</v>
      </c>
      <c r="BF27" s="18">
        <f t="shared" si="17"/>
        <v>0</v>
      </c>
      <c r="BG27" s="17">
        <v>0</v>
      </c>
      <c r="BH27" s="17">
        <v>0</v>
      </c>
      <c r="BI27" s="18">
        <f t="shared" si="18"/>
        <v>0</v>
      </c>
      <c r="BJ27" s="17">
        <v>0</v>
      </c>
      <c r="BK27" s="17">
        <v>0</v>
      </c>
      <c r="BL27" s="18">
        <f t="shared" si="19"/>
        <v>0</v>
      </c>
      <c r="BM27" s="17">
        <v>0</v>
      </c>
      <c r="BN27" s="17">
        <v>0</v>
      </c>
      <c r="BO27" s="18">
        <f t="shared" si="20"/>
        <v>0</v>
      </c>
      <c r="BP27" s="29" t="str">
        <f t="shared" si="51"/>
        <v>    機械設備製造修配業</v>
      </c>
      <c r="BQ27" s="17">
        <v>0</v>
      </c>
      <c r="BR27" s="17">
        <v>0</v>
      </c>
      <c r="BS27" s="18">
        <f t="shared" si="21"/>
        <v>0</v>
      </c>
      <c r="BT27" s="17">
        <v>0</v>
      </c>
      <c r="BU27" s="17">
        <v>0</v>
      </c>
      <c r="BV27" s="18">
        <f t="shared" si="22"/>
        <v>0</v>
      </c>
      <c r="BW27" s="17">
        <v>6</v>
      </c>
      <c r="BX27" s="17">
        <v>5</v>
      </c>
      <c r="BY27" s="18">
        <f t="shared" si="23"/>
        <v>83.33333333333334</v>
      </c>
      <c r="BZ27" s="17">
        <v>1</v>
      </c>
      <c r="CA27" s="17">
        <v>1</v>
      </c>
      <c r="CB27" s="18">
        <f t="shared" si="24"/>
        <v>100</v>
      </c>
      <c r="CC27" s="17">
        <v>0</v>
      </c>
      <c r="CD27" s="17">
        <v>0</v>
      </c>
      <c r="CE27" s="18">
        <f t="shared" si="25"/>
        <v>0</v>
      </c>
      <c r="CF27" s="17">
        <v>0</v>
      </c>
      <c r="CG27" s="17">
        <v>0</v>
      </c>
      <c r="CH27" s="18">
        <f t="shared" si="26"/>
        <v>0</v>
      </c>
      <c r="CI27" s="17">
        <v>0</v>
      </c>
      <c r="CJ27" s="17">
        <v>0</v>
      </c>
      <c r="CK27" s="18">
        <f t="shared" si="27"/>
        <v>0</v>
      </c>
      <c r="CL27" s="29" t="str">
        <f t="shared" si="52"/>
        <v>    機械設備製造修配業</v>
      </c>
      <c r="CM27" s="17">
        <v>0</v>
      </c>
      <c r="CN27" s="17">
        <v>0</v>
      </c>
      <c r="CO27" s="18">
        <f t="shared" si="28"/>
        <v>0</v>
      </c>
      <c r="CP27" s="17">
        <v>13</v>
      </c>
      <c r="CQ27" s="17">
        <v>12</v>
      </c>
      <c r="CR27" s="18">
        <f t="shared" si="29"/>
        <v>92.3076923076923</v>
      </c>
      <c r="CS27" s="17">
        <v>9</v>
      </c>
      <c r="CT27" s="17">
        <v>8</v>
      </c>
      <c r="CU27" s="18">
        <f t="shared" si="30"/>
        <v>88.88888888888889</v>
      </c>
      <c r="CV27" s="17">
        <v>16</v>
      </c>
      <c r="CW27" s="17">
        <v>14</v>
      </c>
      <c r="CX27" s="18">
        <f t="shared" si="31"/>
        <v>87.5</v>
      </c>
      <c r="CY27" s="17">
        <v>16</v>
      </c>
      <c r="CZ27" s="17">
        <v>10</v>
      </c>
      <c r="DA27" s="18">
        <f t="shared" si="32"/>
        <v>62.5</v>
      </c>
      <c r="DB27" s="17">
        <v>7</v>
      </c>
      <c r="DC27" s="17">
        <v>7</v>
      </c>
      <c r="DD27" s="18">
        <f t="shared" si="33"/>
        <v>100</v>
      </c>
      <c r="DE27" s="17">
        <v>0</v>
      </c>
      <c r="DF27" s="17">
        <v>0</v>
      </c>
      <c r="DG27" s="18">
        <f t="shared" si="34"/>
        <v>0</v>
      </c>
      <c r="DH27" s="29" t="str">
        <f t="shared" si="53"/>
        <v>    機械設備製造修配業</v>
      </c>
      <c r="DI27" s="17">
        <v>28</v>
      </c>
      <c r="DJ27" s="17">
        <v>28</v>
      </c>
      <c r="DK27" s="18">
        <f t="shared" si="35"/>
        <v>100</v>
      </c>
      <c r="DL27" s="17">
        <v>32</v>
      </c>
      <c r="DM27" s="17">
        <v>26</v>
      </c>
      <c r="DN27" s="18">
        <f t="shared" si="36"/>
        <v>81.25</v>
      </c>
      <c r="DO27" s="17">
        <v>312</v>
      </c>
      <c r="DP27" s="17">
        <v>136</v>
      </c>
      <c r="DQ27" s="18">
        <f t="shared" si="37"/>
        <v>43.58974358974359</v>
      </c>
      <c r="DR27" s="17">
        <v>10</v>
      </c>
      <c r="DS27" s="17">
        <v>7</v>
      </c>
      <c r="DT27" s="18">
        <f t="shared" si="38"/>
        <v>70</v>
      </c>
      <c r="DU27" s="17">
        <v>0</v>
      </c>
      <c r="DV27" s="17">
        <v>0</v>
      </c>
      <c r="DW27" s="18">
        <f t="shared" si="39"/>
        <v>0</v>
      </c>
      <c r="DX27" s="17">
        <v>0</v>
      </c>
      <c r="DY27" s="17">
        <v>0</v>
      </c>
      <c r="DZ27" s="18">
        <f t="shared" si="40"/>
        <v>0</v>
      </c>
      <c r="EA27" s="17">
        <v>0</v>
      </c>
      <c r="EB27" s="17">
        <v>0</v>
      </c>
      <c r="EC27" s="18">
        <f t="shared" si="41"/>
        <v>0</v>
      </c>
      <c r="ED27" s="29" t="str">
        <f t="shared" si="54"/>
        <v>    機械設備製造修配業</v>
      </c>
      <c r="EE27" s="17">
        <v>0</v>
      </c>
      <c r="EF27" s="17">
        <v>0</v>
      </c>
      <c r="EG27" s="18">
        <f t="shared" si="42"/>
        <v>0</v>
      </c>
      <c r="EH27" s="17">
        <v>0</v>
      </c>
      <c r="EI27" s="17">
        <v>0</v>
      </c>
      <c r="EJ27" s="18">
        <f t="shared" si="43"/>
        <v>0</v>
      </c>
      <c r="EK27" s="17">
        <v>0</v>
      </c>
      <c r="EL27" s="17">
        <v>0</v>
      </c>
      <c r="EM27" s="18">
        <f t="shared" si="44"/>
        <v>0</v>
      </c>
      <c r="EN27" s="17">
        <v>42</v>
      </c>
      <c r="EO27" s="17">
        <v>29</v>
      </c>
      <c r="EP27" s="18">
        <f t="shared" si="45"/>
        <v>69.04761904761905</v>
      </c>
      <c r="EQ27" s="17">
        <v>0</v>
      </c>
      <c r="ER27" s="17">
        <v>0</v>
      </c>
      <c r="ES27" s="18">
        <f t="shared" si="46"/>
        <v>0</v>
      </c>
      <c r="ET27" s="17">
        <v>19</v>
      </c>
      <c r="EU27" s="17">
        <v>17</v>
      </c>
      <c r="EV27" s="18">
        <f t="shared" si="47"/>
        <v>89.47368421052632</v>
      </c>
      <c r="EW27" s="17">
        <v>6</v>
      </c>
      <c r="EX27" s="17">
        <v>6</v>
      </c>
      <c r="EY27" s="18">
        <f t="shared" si="48"/>
        <v>100</v>
      </c>
    </row>
    <row r="28" spans="1:155" ht="11.25" customHeight="1">
      <c r="A28" s="29" t="s">
        <v>456</v>
      </c>
      <c r="B28" s="17">
        <v>566</v>
      </c>
      <c r="C28" s="17">
        <f>SUM(F28,CV28+CY28+DB28+DE28+DI28+DL28+DO28+DR28+DU28+DX28+EA28+EE28+EH28+EK28+EN28+EQ28+ET28+EW28)</f>
        <v>898</v>
      </c>
      <c r="D28" s="17">
        <f>SUM(G28,CW28+CZ28+DC28+DF28+DJ28+DM28+DP28+DS28+DV28+DY28+EB28+EF28+EI28+EL28+EO28+ER28+EU28+EX28)</f>
        <v>764</v>
      </c>
      <c r="E28" s="18">
        <f>IF(D28&gt;C28,999,IF(C28=0,0,D28/C28*100))</f>
        <v>85.07795100222717</v>
      </c>
      <c r="F28" s="17">
        <f>SUM(I28+L28+O28+R28+U28+Y28+AB28+AE28+AH28+AK28+AN28+AQ28+AU28+AX28+BA28+BD28+BG28+BJ28+BM28+BQ28+BT28+BW28+BZ28+CC28+CF28+CI28+CM28+CP28+CS28)</f>
        <v>447</v>
      </c>
      <c r="G28" s="17">
        <f>SUM(J28+M28+P28+S28+V28+Z28+AC28+AF28+AI28+AL28+AO28+AR28+AV28+AY28+BB28+BE28+BH28+BK28+BN28+BR28+BU28+BX28+CA28+CD28+CG28+CJ28+CN28+CQ28+CT28)</f>
        <v>380</v>
      </c>
      <c r="H28" s="18">
        <f>IF(G28&gt;F28,999,IF(F28=0,0,G28/F28*100))</f>
        <v>85.01118568232661</v>
      </c>
      <c r="I28" s="17">
        <v>184</v>
      </c>
      <c r="J28" s="17">
        <v>156</v>
      </c>
      <c r="K28" s="18">
        <f t="shared" si="2"/>
        <v>84.78260869565217</v>
      </c>
      <c r="L28" s="17">
        <v>78</v>
      </c>
      <c r="M28" s="17">
        <v>73</v>
      </c>
      <c r="N28" s="18">
        <f t="shared" si="3"/>
        <v>93.58974358974359</v>
      </c>
      <c r="O28" s="17">
        <v>2</v>
      </c>
      <c r="P28" s="17">
        <v>2</v>
      </c>
      <c r="Q28" s="18">
        <f t="shared" si="4"/>
        <v>100</v>
      </c>
      <c r="R28" s="17">
        <v>9</v>
      </c>
      <c r="S28" s="17">
        <v>9</v>
      </c>
      <c r="T28" s="18">
        <f t="shared" si="5"/>
        <v>100</v>
      </c>
      <c r="U28" s="17">
        <v>9</v>
      </c>
      <c r="V28" s="17">
        <v>4</v>
      </c>
      <c r="W28" s="18">
        <f t="shared" si="6"/>
        <v>44.44444444444444</v>
      </c>
      <c r="X28" s="29" t="str">
        <f t="shared" si="49"/>
        <v>    電腦、通信及視聽電子產品製造業</v>
      </c>
      <c r="Y28" s="17">
        <v>1</v>
      </c>
      <c r="Z28" s="17">
        <v>1</v>
      </c>
      <c r="AA28" s="18">
        <f t="shared" si="7"/>
        <v>100</v>
      </c>
      <c r="AB28" s="17">
        <v>2</v>
      </c>
      <c r="AC28" s="17">
        <v>2</v>
      </c>
      <c r="AD28" s="18">
        <f t="shared" si="8"/>
        <v>100</v>
      </c>
      <c r="AE28" s="17">
        <v>6</v>
      </c>
      <c r="AF28" s="17">
        <v>4</v>
      </c>
      <c r="AG28" s="18">
        <f t="shared" si="9"/>
        <v>66.66666666666666</v>
      </c>
      <c r="AH28" s="17">
        <v>3</v>
      </c>
      <c r="AI28" s="17">
        <v>3</v>
      </c>
      <c r="AJ28" s="18">
        <f t="shared" si="10"/>
        <v>100</v>
      </c>
      <c r="AK28" s="17">
        <v>5</v>
      </c>
      <c r="AL28" s="17">
        <v>2</v>
      </c>
      <c r="AM28" s="18">
        <f t="shared" si="11"/>
        <v>40</v>
      </c>
      <c r="AN28" s="17">
        <v>0</v>
      </c>
      <c r="AO28" s="17">
        <v>0</v>
      </c>
      <c r="AP28" s="18">
        <f t="shared" si="12"/>
        <v>0</v>
      </c>
      <c r="AQ28" s="17">
        <v>0</v>
      </c>
      <c r="AR28" s="17">
        <v>0</v>
      </c>
      <c r="AS28" s="18">
        <f t="shared" si="13"/>
        <v>0</v>
      </c>
      <c r="AT28" s="29" t="str">
        <f t="shared" si="50"/>
        <v>    電腦、通信及視聽電子產品製造業</v>
      </c>
      <c r="AU28" s="17">
        <v>0</v>
      </c>
      <c r="AV28" s="17">
        <v>0</v>
      </c>
      <c r="AW28" s="18">
        <f t="shared" si="14"/>
        <v>0</v>
      </c>
      <c r="AX28" s="17">
        <v>103</v>
      </c>
      <c r="AY28" s="17">
        <v>84</v>
      </c>
      <c r="AZ28" s="18">
        <f t="shared" si="15"/>
        <v>81.55339805825243</v>
      </c>
      <c r="BA28" s="17">
        <v>1</v>
      </c>
      <c r="BB28" s="17">
        <v>1</v>
      </c>
      <c r="BC28" s="18">
        <f t="shared" si="16"/>
        <v>100</v>
      </c>
      <c r="BD28" s="17">
        <v>0</v>
      </c>
      <c r="BE28" s="17">
        <v>0</v>
      </c>
      <c r="BF28" s="18">
        <f t="shared" si="17"/>
        <v>0</v>
      </c>
      <c r="BG28" s="17">
        <v>4</v>
      </c>
      <c r="BH28" s="17">
        <v>3</v>
      </c>
      <c r="BI28" s="18">
        <f t="shared" si="18"/>
        <v>75</v>
      </c>
      <c r="BJ28" s="17">
        <v>0</v>
      </c>
      <c r="BK28" s="17">
        <v>0</v>
      </c>
      <c r="BL28" s="18">
        <f t="shared" si="19"/>
        <v>0</v>
      </c>
      <c r="BM28" s="17">
        <v>0</v>
      </c>
      <c r="BN28" s="17">
        <v>0</v>
      </c>
      <c r="BO28" s="18">
        <f t="shared" si="20"/>
        <v>0</v>
      </c>
      <c r="BP28" s="29" t="str">
        <f t="shared" si="51"/>
        <v>    電腦、通信及視聽電子產品製造業</v>
      </c>
      <c r="BQ28" s="17">
        <v>0</v>
      </c>
      <c r="BR28" s="17">
        <v>0</v>
      </c>
      <c r="BS28" s="18">
        <f t="shared" si="21"/>
        <v>0</v>
      </c>
      <c r="BT28" s="17">
        <v>0</v>
      </c>
      <c r="BU28" s="17">
        <v>0</v>
      </c>
      <c r="BV28" s="18">
        <f t="shared" si="22"/>
        <v>0</v>
      </c>
      <c r="BW28" s="17">
        <v>4</v>
      </c>
      <c r="BX28" s="17">
        <v>4</v>
      </c>
      <c r="BY28" s="18">
        <f t="shared" si="23"/>
        <v>100</v>
      </c>
      <c r="BZ28" s="17">
        <v>12</v>
      </c>
      <c r="CA28" s="17">
        <v>10</v>
      </c>
      <c r="CB28" s="18">
        <f t="shared" si="24"/>
        <v>83.33333333333334</v>
      </c>
      <c r="CC28" s="17">
        <v>0</v>
      </c>
      <c r="CD28" s="17">
        <v>0</v>
      </c>
      <c r="CE28" s="18">
        <f t="shared" si="25"/>
        <v>0</v>
      </c>
      <c r="CF28" s="17">
        <v>0</v>
      </c>
      <c r="CG28" s="17">
        <v>0</v>
      </c>
      <c r="CH28" s="18">
        <f t="shared" si="26"/>
        <v>0</v>
      </c>
      <c r="CI28" s="17">
        <v>0</v>
      </c>
      <c r="CJ28" s="17">
        <v>0</v>
      </c>
      <c r="CK28" s="18">
        <f t="shared" si="27"/>
        <v>0</v>
      </c>
      <c r="CL28" s="29" t="str">
        <f t="shared" si="52"/>
        <v>    電腦、通信及視聽電子產品製造業</v>
      </c>
      <c r="CM28" s="17">
        <v>0</v>
      </c>
      <c r="CN28" s="17">
        <v>0</v>
      </c>
      <c r="CO28" s="18">
        <f t="shared" si="28"/>
        <v>0</v>
      </c>
      <c r="CP28" s="17">
        <v>12</v>
      </c>
      <c r="CQ28" s="17">
        <v>11</v>
      </c>
      <c r="CR28" s="18">
        <f t="shared" si="29"/>
        <v>91.66666666666666</v>
      </c>
      <c r="CS28" s="17">
        <v>12</v>
      </c>
      <c r="CT28" s="17">
        <v>11</v>
      </c>
      <c r="CU28" s="18">
        <f t="shared" si="30"/>
        <v>91.66666666666666</v>
      </c>
      <c r="CV28" s="17">
        <v>0</v>
      </c>
      <c r="CW28" s="17">
        <v>0</v>
      </c>
      <c r="CX28" s="18">
        <f t="shared" si="31"/>
        <v>0</v>
      </c>
      <c r="CY28" s="17">
        <v>17</v>
      </c>
      <c r="CZ28" s="17">
        <v>16</v>
      </c>
      <c r="DA28" s="18">
        <f t="shared" si="32"/>
        <v>94.11764705882352</v>
      </c>
      <c r="DB28" s="17">
        <v>0</v>
      </c>
      <c r="DC28" s="17">
        <v>0</v>
      </c>
      <c r="DD28" s="18">
        <f t="shared" si="33"/>
        <v>0</v>
      </c>
      <c r="DE28" s="17">
        <v>0</v>
      </c>
      <c r="DF28" s="17">
        <v>0</v>
      </c>
      <c r="DG28" s="18">
        <f t="shared" si="34"/>
        <v>0</v>
      </c>
      <c r="DH28" s="29" t="str">
        <f t="shared" si="53"/>
        <v>    電腦、通信及視聽電子產品製造業</v>
      </c>
      <c r="DI28" s="17">
        <v>105</v>
      </c>
      <c r="DJ28" s="17">
        <v>84</v>
      </c>
      <c r="DK28" s="18">
        <f t="shared" si="35"/>
        <v>80</v>
      </c>
      <c r="DL28" s="17">
        <v>58</v>
      </c>
      <c r="DM28" s="17">
        <v>49</v>
      </c>
      <c r="DN28" s="18">
        <f t="shared" si="36"/>
        <v>84.48275862068965</v>
      </c>
      <c r="DO28" s="17">
        <v>86</v>
      </c>
      <c r="DP28" s="17">
        <v>60</v>
      </c>
      <c r="DQ28" s="18">
        <f t="shared" si="37"/>
        <v>69.76744186046511</v>
      </c>
      <c r="DR28" s="17">
        <v>2</v>
      </c>
      <c r="DS28" s="17">
        <v>2</v>
      </c>
      <c r="DT28" s="18">
        <f t="shared" si="38"/>
        <v>100</v>
      </c>
      <c r="DU28" s="17">
        <v>1</v>
      </c>
      <c r="DV28" s="17">
        <v>1</v>
      </c>
      <c r="DW28" s="18">
        <f t="shared" si="39"/>
        <v>100</v>
      </c>
      <c r="DX28" s="17">
        <v>0</v>
      </c>
      <c r="DY28" s="17">
        <v>0</v>
      </c>
      <c r="DZ28" s="18">
        <f t="shared" si="40"/>
        <v>0</v>
      </c>
      <c r="EA28" s="17">
        <v>0</v>
      </c>
      <c r="EB28" s="17">
        <v>0</v>
      </c>
      <c r="EC28" s="18">
        <f t="shared" si="41"/>
        <v>0</v>
      </c>
      <c r="ED28" s="29" t="str">
        <f t="shared" si="54"/>
        <v>    電腦、通信及視聽電子產品製造業</v>
      </c>
      <c r="EE28" s="17">
        <v>0</v>
      </c>
      <c r="EF28" s="17">
        <v>0</v>
      </c>
      <c r="EG28" s="18">
        <f t="shared" si="42"/>
        <v>0</v>
      </c>
      <c r="EH28" s="17">
        <v>0</v>
      </c>
      <c r="EI28" s="17">
        <v>0</v>
      </c>
      <c r="EJ28" s="18">
        <f t="shared" si="43"/>
        <v>0</v>
      </c>
      <c r="EK28" s="17">
        <v>0</v>
      </c>
      <c r="EL28" s="17">
        <v>0</v>
      </c>
      <c r="EM28" s="18">
        <f t="shared" si="44"/>
        <v>0</v>
      </c>
      <c r="EN28" s="17">
        <v>143</v>
      </c>
      <c r="EO28" s="17">
        <v>133</v>
      </c>
      <c r="EP28" s="18">
        <f t="shared" si="45"/>
        <v>93.00699300699301</v>
      </c>
      <c r="EQ28" s="17">
        <v>0</v>
      </c>
      <c r="ER28" s="17">
        <v>0</v>
      </c>
      <c r="ES28" s="18">
        <f t="shared" si="46"/>
        <v>0</v>
      </c>
      <c r="ET28" s="17">
        <v>16</v>
      </c>
      <c r="EU28" s="17">
        <v>16</v>
      </c>
      <c r="EV28" s="18">
        <f t="shared" si="47"/>
        <v>100</v>
      </c>
      <c r="EW28" s="17">
        <v>23</v>
      </c>
      <c r="EX28" s="17">
        <v>23</v>
      </c>
      <c r="EY28" s="18">
        <f t="shared" si="48"/>
        <v>100</v>
      </c>
    </row>
    <row r="29" spans="1:155" ht="11.25" customHeight="1">
      <c r="A29" s="29" t="s">
        <v>457</v>
      </c>
      <c r="B29" s="17">
        <v>862</v>
      </c>
      <c r="C29" s="17">
        <f>SUM(F29,CV29+CY29+DB29+DE29+DI29+DL29+DO29+DR29+DU29+DX29+EA29+EE29+EH29+EK29+EN29+EQ29+ET29+EW29)</f>
        <v>1069</v>
      </c>
      <c r="D29" s="17">
        <f>SUM(G29,CW29+CZ29+DC29+DF29+DJ29+DM29+DP29+DS29+DV29+DY29+EB29+EF29+EI29+EL29+EO29+ER29+EU29+EX29)</f>
        <v>974</v>
      </c>
      <c r="E29" s="18">
        <f>IF(D29&gt;C29,999,IF(C29=0,0,D29/C29*100))</f>
        <v>91.11318989710009</v>
      </c>
      <c r="F29" s="17">
        <f>SUM(I29+L29+O29+R29+U29+Y29+AB29+AE29+AH29+AK29+AN29+AQ29+AU29+AX29+BA29+BD29+BG29+BJ29+BM29+BQ29+BT29+BW29+BZ29+CC29+CF29+CI29+CM29+CP29+CS29)</f>
        <v>576</v>
      </c>
      <c r="G29" s="17">
        <f>SUM(J29+M29+P29+S29+V29+Z29+AC29+AF29+AI29+AL29+AO29+AR29+AV29+AY29+BB29+BE29+BH29+BK29+BN29+BR29+BU29+BX29+CA29+CD29+CG29+CJ29+CN29+CQ29+CT29)</f>
        <v>506</v>
      </c>
      <c r="H29" s="18">
        <f>IF(G29&gt;F29,999,IF(F29=0,0,G29/F29*100))</f>
        <v>87.84722222222221</v>
      </c>
      <c r="I29" s="17">
        <v>137</v>
      </c>
      <c r="J29" s="17">
        <v>109</v>
      </c>
      <c r="K29" s="18">
        <f t="shared" si="2"/>
        <v>79.56204379562044</v>
      </c>
      <c r="L29" s="17">
        <v>64</v>
      </c>
      <c r="M29" s="17">
        <v>62</v>
      </c>
      <c r="N29" s="18">
        <f t="shared" si="3"/>
        <v>96.875</v>
      </c>
      <c r="O29" s="17">
        <v>5</v>
      </c>
      <c r="P29" s="17">
        <v>4</v>
      </c>
      <c r="Q29" s="18">
        <f t="shared" si="4"/>
        <v>80</v>
      </c>
      <c r="R29" s="17">
        <v>3</v>
      </c>
      <c r="S29" s="17">
        <v>3</v>
      </c>
      <c r="T29" s="18">
        <f t="shared" si="5"/>
        <v>100</v>
      </c>
      <c r="U29" s="17">
        <v>16</v>
      </c>
      <c r="V29" s="17">
        <v>12</v>
      </c>
      <c r="W29" s="18">
        <f t="shared" si="6"/>
        <v>75</v>
      </c>
      <c r="X29" s="29" t="str">
        <f t="shared" si="49"/>
        <v>    電子零組件製造業</v>
      </c>
      <c r="Y29" s="17">
        <v>12</v>
      </c>
      <c r="Z29" s="17">
        <v>12</v>
      </c>
      <c r="AA29" s="18">
        <f t="shared" si="7"/>
        <v>100</v>
      </c>
      <c r="AB29" s="17">
        <v>2</v>
      </c>
      <c r="AC29" s="17">
        <v>2</v>
      </c>
      <c r="AD29" s="18">
        <f t="shared" si="8"/>
        <v>100</v>
      </c>
      <c r="AE29" s="17">
        <v>15</v>
      </c>
      <c r="AF29" s="17">
        <v>12</v>
      </c>
      <c r="AG29" s="18">
        <f t="shared" si="9"/>
        <v>80</v>
      </c>
      <c r="AH29" s="17">
        <v>24</v>
      </c>
      <c r="AI29" s="17">
        <v>20</v>
      </c>
      <c r="AJ29" s="18">
        <f t="shared" si="10"/>
        <v>83.33333333333334</v>
      </c>
      <c r="AK29" s="17">
        <v>4</v>
      </c>
      <c r="AL29" s="17">
        <v>4</v>
      </c>
      <c r="AM29" s="18">
        <f t="shared" si="11"/>
        <v>100</v>
      </c>
      <c r="AN29" s="17">
        <v>0</v>
      </c>
      <c r="AO29" s="17">
        <v>0</v>
      </c>
      <c r="AP29" s="18">
        <f t="shared" si="12"/>
        <v>0</v>
      </c>
      <c r="AQ29" s="17">
        <v>0</v>
      </c>
      <c r="AR29" s="17">
        <v>0</v>
      </c>
      <c r="AS29" s="18">
        <f t="shared" si="13"/>
        <v>0</v>
      </c>
      <c r="AT29" s="29" t="str">
        <f t="shared" si="50"/>
        <v>    電子零組件製造業</v>
      </c>
      <c r="AU29" s="17">
        <v>0</v>
      </c>
      <c r="AV29" s="17">
        <v>0</v>
      </c>
      <c r="AW29" s="18">
        <f t="shared" si="14"/>
        <v>0</v>
      </c>
      <c r="AX29" s="17">
        <v>166</v>
      </c>
      <c r="AY29" s="17">
        <v>143</v>
      </c>
      <c r="AZ29" s="18">
        <f t="shared" si="15"/>
        <v>86.14457831325302</v>
      </c>
      <c r="BA29" s="17">
        <v>2</v>
      </c>
      <c r="BB29" s="17">
        <v>2</v>
      </c>
      <c r="BC29" s="18">
        <f t="shared" si="16"/>
        <v>100</v>
      </c>
      <c r="BD29" s="17">
        <v>0</v>
      </c>
      <c r="BE29" s="17">
        <v>0</v>
      </c>
      <c r="BF29" s="18">
        <f t="shared" si="17"/>
        <v>0</v>
      </c>
      <c r="BG29" s="17">
        <v>29</v>
      </c>
      <c r="BH29" s="17">
        <v>28</v>
      </c>
      <c r="BI29" s="18">
        <f t="shared" si="18"/>
        <v>96.55172413793103</v>
      </c>
      <c r="BJ29" s="17">
        <v>3</v>
      </c>
      <c r="BK29" s="17">
        <v>3</v>
      </c>
      <c r="BL29" s="18">
        <f t="shared" si="19"/>
        <v>100</v>
      </c>
      <c r="BM29" s="17">
        <v>0</v>
      </c>
      <c r="BN29" s="17">
        <v>0</v>
      </c>
      <c r="BO29" s="18">
        <f t="shared" si="20"/>
        <v>0</v>
      </c>
      <c r="BP29" s="29" t="str">
        <f t="shared" si="51"/>
        <v>    電子零組件製造業</v>
      </c>
      <c r="BQ29" s="17">
        <v>0</v>
      </c>
      <c r="BR29" s="17">
        <v>0</v>
      </c>
      <c r="BS29" s="18">
        <f t="shared" si="21"/>
        <v>0</v>
      </c>
      <c r="BT29" s="17">
        <v>0</v>
      </c>
      <c r="BU29" s="17">
        <v>0</v>
      </c>
      <c r="BV29" s="18">
        <f t="shared" si="22"/>
        <v>0</v>
      </c>
      <c r="BW29" s="17">
        <v>24</v>
      </c>
      <c r="BX29" s="17">
        <v>24</v>
      </c>
      <c r="BY29" s="18">
        <f t="shared" si="23"/>
        <v>100</v>
      </c>
      <c r="BZ29" s="17">
        <v>16</v>
      </c>
      <c r="CA29" s="17">
        <v>13</v>
      </c>
      <c r="CB29" s="18">
        <f t="shared" si="24"/>
        <v>81.25</v>
      </c>
      <c r="CC29" s="17">
        <v>0</v>
      </c>
      <c r="CD29" s="17">
        <v>0</v>
      </c>
      <c r="CE29" s="18">
        <f t="shared" si="25"/>
        <v>0</v>
      </c>
      <c r="CF29" s="17">
        <v>0</v>
      </c>
      <c r="CG29" s="17">
        <v>0</v>
      </c>
      <c r="CH29" s="18">
        <f t="shared" si="26"/>
        <v>0</v>
      </c>
      <c r="CI29" s="17">
        <v>0</v>
      </c>
      <c r="CJ29" s="17">
        <v>0</v>
      </c>
      <c r="CK29" s="18">
        <f t="shared" si="27"/>
        <v>0</v>
      </c>
      <c r="CL29" s="29" t="str">
        <f t="shared" si="52"/>
        <v>    電子零組件製造業</v>
      </c>
      <c r="CM29" s="17">
        <v>0</v>
      </c>
      <c r="CN29" s="17">
        <v>0</v>
      </c>
      <c r="CO29" s="18">
        <f t="shared" si="28"/>
        <v>0</v>
      </c>
      <c r="CP29" s="17">
        <v>17</v>
      </c>
      <c r="CQ29" s="17">
        <v>17</v>
      </c>
      <c r="CR29" s="18">
        <f t="shared" si="29"/>
        <v>100</v>
      </c>
      <c r="CS29" s="17">
        <v>37</v>
      </c>
      <c r="CT29" s="17">
        <v>36</v>
      </c>
      <c r="CU29" s="18">
        <f t="shared" si="30"/>
        <v>97.2972972972973</v>
      </c>
      <c r="CV29" s="17">
        <v>0</v>
      </c>
      <c r="CW29" s="17">
        <v>0</v>
      </c>
      <c r="CX29" s="18">
        <f t="shared" si="31"/>
        <v>0</v>
      </c>
      <c r="CY29" s="17">
        <v>63</v>
      </c>
      <c r="CZ29" s="17">
        <v>57</v>
      </c>
      <c r="DA29" s="18">
        <f t="shared" si="32"/>
        <v>90.47619047619048</v>
      </c>
      <c r="DB29" s="17">
        <v>0</v>
      </c>
      <c r="DC29" s="17">
        <v>0</v>
      </c>
      <c r="DD29" s="18">
        <f t="shared" si="33"/>
        <v>0</v>
      </c>
      <c r="DE29" s="17">
        <v>1</v>
      </c>
      <c r="DF29" s="17">
        <v>1</v>
      </c>
      <c r="DG29" s="18">
        <f t="shared" si="34"/>
        <v>100</v>
      </c>
      <c r="DH29" s="29" t="str">
        <f t="shared" si="53"/>
        <v>    電子零組件製造業</v>
      </c>
      <c r="DI29" s="17">
        <v>71</v>
      </c>
      <c r="DJ29" s="17">
        <v>71</v>
      </c>
      <c r="DK29" s="18">
        <f t="shared" si="35"/>
        <v>100</v>
      </c>
      <c r="DL29" s="17">
        <v>49</v>
      </c>
      <c r="DM29" s="17">
        <v>47</v>
      </c>
      <c r="DN29" s="18">
        <f t="shared" si="36"/>
        <v>95.91836734693877</v>
      </c>
      <c r="DO29" s="17">
        <v>94</v>
      </c>
      <c r="DP29" s="17">
        <v>86</v>
      </c>
      <c r="DQ29" s="18">
        <f t="shared" si="37"/>
        <v>91.48936170212765</v>
      </c>
      <c r="DR29" s="17">
        <v>2</v>
      </c>
      <c r="DS29" s="17">
        <v>2</v>
      </c>
      <c r="DT29" s="18">
        <f t="shared" si="38"/>
        <v>100</v>
      </c>
      <c r="DU29" s="17">
        <v>0</v>
      </c>
      <c r="DV29" s="17">
        <v>0</v>
      </c>
      <c r="DW29" s="18">
        <f t="shared" si="39"/>
        <v>0</v>
      </c>
      <c r="DX29" s="17">
        <v>0</v>
      </c>
      <c r="DY29" s="17">
        <v>0</v>
      </c>
      <c r="DZ29" s="18">
        <f t="shared" si="40"/>
        <v>0</v>
      </c>
      <c r="EA29" s="17">
        <v>0</v>
      </c>
      <c r="EB29" s="17">
        <v>0</v>
      </c>
      <c r="EC29" s="18">
        <f t="shared" si="41"/>
        <v>0</v>
      </c>
      <c r="ED29" s="29" t="str">
        <f t="shared" si="54"/>
        <v>    電子零組件製造業</v>
      </c>
      <c r="EE29" s="17">
        <v>0</v>
      </c>
      <c r="EF29" s="17">
        <v>0</v>
      </c>
      <c r="EG29" s="18">
        <f t="shared" si="42"/>
        <v>0</v>
      </c>
      <c r="EH29" s="17">
        <v>0</v>
      </c>
      <c r="EI29" s="17">
        <v>0</v>
      </c>
      <c r="EJ29" s="18">
        <f t="shared" si="43"/>
        <v>0</v>
      </c>
      <c r="EK29" s="17">
        <v>0</v>
      </c>
      <c r="EL29" s="17">
        <v>0</v>
      </c>
      <c r="EM29" s="18">
        <f t="shared" si="44"/>
        <v>0</v>
      </c>
      <c r="EN29" s="17">
        <v>131</v>
      </c>
      <c r="EO29" s="17">
        <v>127</v>
      </c>
      <c r="EP29" s="18">
        <f t="shared" si="45"/>
        <v>96.94656488549617</v>
      </c>
      <c r="EQ29" s="17">
        <v>0</v>
      </c>
      <c r="ER29" s="17">
        <v>0</v>
      </c>
      <c r="ES29" s="18">
        <f t="shared" si="46"/>
        <v>0</v>
      </c>
      <c r="ET29" s="17">
        <v>77</v>
      </c>
      <c r="EU29" s="17">
        <v>72</v>
      </c>
      <c r="EV29" s="18">
        <f t="shared" si="47"/>
        <v>93.5064935064935</v>
      </c>
      <c r="EW29" s="17">
        <v>5</v>
      </c>
      <c r="EX29" s="17">
        <v>5</v>
      </c>
      <c r="EY29" s="18">
        <f t="shared" si="48"/>
        <v>100</v>
      </c>
    </row>
    <row r="30" spans="1:155" ht="11.25" customHeight="1">
      <c r="A30" s="57" t="s">
        <v>458</v>
      </c>
      <c r="B30" s="17">
        <v>187</v>
      </c>
      <c r="C30" s="17">
        <f t="shared" si="55"/>
        <v>407</v>
      </c>
      <c r="D30" s="17">
        <f t="shared" si="56"/>
        <v>339</v>
      </c>
      <c r="E30" s="18">
        <f t="shared" si="0"/>
        <v>83.29238329238329</v>
      </c>
      <c r="F30" s="17">
        <f t="shared" si="57"/>
        <v>196</v>
      </c>
      <c r="G30" s="17">
        <f t="shared" si="58"/>
        <v>168</v>
      </c>
      <c r="H30" s="18">
        <f t="shared" si="1"/>
        <v>85.71428571428571</v>
      </c>
      <c r="I30" s="17">
        <v>57</v>
      </c>
      <c r="J30" s="17">
        <v>52</v>
      </c>
      <c r="K30" s="18">
        <f t="shared" si="2"/>
        <v>91.22807017543859</v>
      </c>
      <c r="L30" s="17">
        <v>26</v>
      </c>
      <c r="M30" s="17">
        <v>23</v>
      </c>
      <c r="N30" s="18">
        <f t="shared" si="3"/>
        <v>88.46153846153845</v>
      </c>
      <c r="O30" s="17">
        <v>3</v>
      </c>
      <c r="P30" s="17">
        <v>2</v>
      </c>
      <c r="Q30" s="18">
        <f t="shared" si="4"/>
        <v>66.66666666666666</v>
      </c>
      <c r="R30" s="17">
        <v>1</v>
      </c>
      <c r="S30" s="17">
        <v>1</v>
      </c>
      <c r="T30" s="18">
        <f t="shared" si="5"/>
        <v>100</v>
      </c>
      <c r="U30" s="17">
        <v>8</v>
      </c>
      <c r="V30" s="17">
        <v>4</v>
      </c>
      <c r="W30" s="18">
        <f t="shared" si="6"/>
        <v>50</v>
      </c>
      <c r="X30" s="29" t="str">
        <f t="shared" si="49"/>
        <v>    電力機械器材及設備製造修配業</v>
      </c>
      <c r="Y30" s="17">
        <v>3</v>
      </c>
      <c r="Z30" s="17">
        <v>2</v>
      </c>
      <c r="AA30" s="18">
        <f t="shared" si="7"/>
        <v>66.66666666666666</v>
      </c>
      <c r="AB30" s="17">
        <v>1</v>
      </c>
      <c r="AC30" s="17">
        <v>1</v>
      </c>
      <c r="AD30" s="18">
        <f t="shared" si="8"/>
        <v>100</v>
      </c>
      <c r="AE30" s="17">
        <v>7</v>
      </c>
      <c r="AF30" s="17">
        <v>4</v>
      </c>
      <c r="AG30" s="18">
        <f t="shared" si="9"/>
        <v>57.14285714285714</v>
      </c>
      <c r="AH30" s="17">
        <v>4</v>
      </c>
      <c r="AI30" s="17">
        <v>2</v>
      </c>
      <c r="AJ30" s="18">
        <f t="shared" si="10"/>
        <v>50</v>
      </c>
      <c r="AK30" s="17">
        <v>3</v>
      </c>
      <c r="AL30" s="17">
        <v>3</v>
      </c>
      <c r="AM30" s="18">
        <f t="shared" si="11"/>
        <v>100</v>
      </c>
      <c r="AN30" s="17">
        <v>0</v>
      </c>
      <c r="AO30" s="17">
        <v>0</v>
      </c>
      <c r="AP30" s="18">
        <f t="shared" si="12"/>
        <v>0</v>
      </c>
      <c r="AQ30" s="17">
        <v>0</v>
      </c>
      <c r="AR30" s="17">
        <v>0</v>
      </c>
      <c r="AS30" s="18">
        <f t="shared" si="13"/>
        <v>0</v>
      </c>
      <c r="AT30" s="29" t="str">
        <f t="shared" si="50"/>
        <v>    電力機械器材及設備製造修配業</v>
      </c>
      <c r="AU30" s="17">
        <v>0</v>
      </c>
      <c r="AV30" s="17">
        <v>0</v>
      </c>
      <c r="AW30" s="18">
        <f t="shared" si="14"/>
        <v>0</v>
      </c>
      <c r="AX30" s="17">
        <v>75</v>
      </c>
      <c r="AY30" s="17">
        <v>67</v>
      </c>
      <c r="AZ30" s="18">
        <f t="shared" si="15"/>
        <v>89.33333333333333</v>
      </c>
      <c r="BA30" s="17">
        <v>3</v>
      </c>
      <c r="BB30" s="17">
        <v>2</v>
      </c>
      <c r="BC30" s="18">
        <f t="shared" si="16"/>
        <v>66.66666666666666</v>
      </c>
      <c r="BD30" s="17">
        <v>0</v>
      </c>
      <c r="BE30" s="17">
        <v>0</v>
      </c>
      <c r="BF30" s="18">
        <f t="shared" si="17"/>
        <v>0</v>
      </c>
      <c r="BG30" s="17">
        <v>0</v>
      </c>
      <c r="BH30" s="17">
        <v>0</v>
      </c>
      <c r="BI30" s="18">
        <f t="shared" si="18"/>
        <v>0</v>
      </c>
      <c r="BJ30" s="17">
        <v>0</v>
      </c>
      <c r="BK30" s="17">
        <v>0</v>
      </c>
      <c r="BL30" s="18">
        <f t="shared" si="19"/>
        <v>0</v>
      </c>
      <c r="BM30" s="17">
        <v>0</v>
      </c>
      <c r="BN30" s="17">
        <v>0</v>
      </c>
      <c r="BO30" s="18">
        <f t="shared" si="20"/>
        <v>0</v>
      </c>
      <c r="BP30" s="29" t="str">
        <f t="shared" si="51"/>
        <v>    電力機械器材及設備製造修配業</v>
      </c>
      <c r="BQ30" s="17">
        <v>0</v>
      </c>
      <c r="BR30" s="17">
        <v>0</v>
      </c>
      <c r="BS30" s="18">
        <f t="shared" si="21"/>
        <v>0</v>
      </c>
      <c r="BT30" s="17">
        <v>0</v>
      </c>
      <c r="BU30" s="17">
        <v>0</v>
      </c>
      <c r="BV30" s="18">
        <f t="shared" si="22"/>
        <v>0</v>
      </c>
      <c r="BW30" s="17">
        <v>1</v>
      </c>
      <c r="BX30" s="17">
        <v>1</v>
      </c>
      <c r="BY30" s="18">
        <f t="shared" si="23"/>
        <v>100</v>
      </c>
      <c r="BZ30" s="17">
        <v>1</v>
      </c>
      <c r="CA30" s="17">
        <v>1</v>
      </c>
      <c r="CB30" s="18">
        <f t="shared" si="24"/>
        <v>100</v>
      </c>
      <c r="CC30" s="17">
        <v>0</v>
      </c>
      <c r="CD30" s="17">
        <v>0</v>
      </c>
      <c r="CE30" s="18">
        <f t="shared" si="25"/>
        <v>0</v>
      </c>
      <c r="CF30" s="17">
        <v>0</v>
      </c>
      <c r="CG30" s="17">
        <v>0</v>
      </c>
      <c r="CH30" s="18">
        <f t="shared" si="26"/>
        <v>0</v>
      </c>
      <c r="CI30" s="17">
        <v>0</v>
      </c>
      <c r="CJ30" s="17">
        <v>0</v>
      </c>
      <c r="CK30" s="18">
        <f t="shared" si="27"/>
        <v>0</v>
      </c>
      <c r="CL30" s="29" t="str">
        <f t="shared" si="52"/>
        <v>    電力機械器材及設備製造修配業</v>
      </c>
      <c r="CM30" s="17">
        <v>0</v>
      </c>
      <c r="CN30" s="17">
        <v>0</v>
      </c>
      <c r="CO30" s="18">
        <f t="shared" si="28"/>
        <v>0</v>
      </c>
      <c r="CP30" s="17">
        <v>3</v>
      </c>
      <c r="CQ30" s="17">
        <v>3</v>
      </c>
      <c r="CR30" s="18">
        <f t="shared" si="29"/>
        <v>100</v>
      </c>
      <c r="CS30" s="17">
        <v>0</v>
      </c>
      <c r="CT30" s="17">
        <v>0</v>
      </c>
      <c r="CU30" s="18">
        <f t="shared" si="30"/>
        <v>0</v>
      </c>
      <c r="CV30" s="17">
        <v>1</v>
      </c>
      <c r="CW30" s="17">
        <v>1</v>
      </c>
      <c r="CX30" s="18">
        <f t="shared" si="31"/>
        <v>100</v>
      </c>
      <c r="CY30" s="17">
        <v>4</v>
      </c>
      <c r="CZ30" s="17">
        <v>3</v>
      </c>
      <c r="DA30" s="18">
        <f t="shared" si="32"/>
        <v>75</v>
      </c>
      <c r="DB30" s="17">
        <v>0</v>
      </c>
      <c r="DC30" s="17">
        <v>0</v>
      </c>
      <c r="DD30" s="18">
        <f t="shared" si="33"/>
        <v>0</v>
      </c>
      <c r="DE30" s="17">
        <v>0</v>
      </c>
      <c r="DF30" s="17">
        <v>0</v>
      </c>
      <c r="DG30" s="18">
        <f t="shared" si="34"/>
        <v>0</v>
      </c>
      <c r="DH30" s="29" t="str">
        <f t="shared" si="53"/>
        <v>    電力機械器材及設備製造修配業</v>
      </c>
      <c r="DI30" s="17">
        <v>68</v>
      </c>
      <c r="DJ30" s="17">
        <v>52</v>
      </c>
      <c r="DK30" s="18">
        <f t="shared" si="35"/>
        <v>76.47058823529412</v>
      </c>
      <c r="DL30" s="17">
        <v>11</v>
      </c>
      <c r="DM30" s="17">
        <v>10</v>
      </c>
      <c r="DN30" s="18">
        <f t="shared" si="36"/>
        <v>90.9090909090909</v>
      </c>
      <c r="DO30" s="17">
        <v>28</v>
      </c>
      <c r="DP30" s="17">
        <v>22</v>
      </c>
      <c r="DQ30" s="18">
        <f t="shared" si="37"/>
        <v>78.57142857142857</v>
      </c>
      <c r="DR30" s="17">
        <v>0</v>
      </c>
      <c r="DS30" s="17">
        <v>0</v>
      </c>
      <c r="DT30" s="18">
        <f t="shared" si="38"/>
        <v>0</v>
      </c>
      <c r="DU30" s="17">
        <v>0</v>
      </c>
      <c r="DV30" s="17">
        <v>0</v>
      </c>
      <c r="DW30" s="18">
        <f t="shared" si="39"/>
        <v>0</v>
      </c>
      <c r="DX30" s="17">
        <v>0</v>
      </c>
      <c r="DY30" s="17">
        <v>0</v>
      </c>
      <c r="DZ30" s="18">
        <f t="shared" si="40"/>
        <v>0</v>
      </c>
      <c r="EA30" s="17">
        <v>0</v>
      </c>
      <c r="EB30" s="17">
        <v>0</v>
      </c>
      <c r="EC30" s="18">
        <f t="shared" si="41"/>
        <v>0</v>
      </c>
      <c r="ED30" s="29" t="str">
        <f t="shared" si="54"/>
        <v>    電力機械器材及設備製造修配業</v>
      </c>
      <c r="EE30" s="17">
        <v>0</v>
      </c>
      <c r="EF30" s="17">
        <v>0</v>
      </c>
      <c r="EG30" s="18">
        <f t="shared" si="42"/>
        <v>0</v>
      </c>
      <c r="EH30" s="17">
        <v>0</v>
      </c>
      <c r="EI30" s="17">
        <v>0</v>
      </c>
      <c r="EJ30" s="18">
        <f t="shared" si="43"/>
        <v>0</v>
      </c>
      <c r="EK30" s="17">
        <v>0</v>
      </c>
      <c r="EL30" s="17">
        <v>0</v>
      </c>
      <c r="EM30" s="18">
        <f t="shared" si="44"/>
        <v>0</v>
      </c>
      <c r="EN30" s="17">
        <v>37</v>
      </c>
      <c r="EO30" s="17">
        <v>28</v>
      </c>
      <c r="EP30" s="18">
        <f t="shared" si="45"/>
        <v>75.67567567567568</v>
      </c>
      <c r="EQ30" s="17">
        <v>0</v>
      </c>
      <c r="ER30" s="17">
        <v>0</v>
      </c>
      <c r="ES30" s="18">
        <f t="shared" si="46"/>
        <v>0</v>
      </c>
      <c r="ET30" s="17">
        <v>59</v>
      </c>
      <c r="EU30" s="17">
        <v>52</v>
      </c>
      <c r="EV30" s="18">
        <f t="shared" si="47"/>
        <v>88.13559322033898</v>
      </c>
      <c r="EW30" s="17">
        <v>3</v>
      </c>
      <c r="EX30" s="17">
        <v>3</v>
      </c>
      <c r="EY30" s="18">
        <f t="shared" si="48"/>
        <v>100</v>
      </c>
    </row>
    <row r="31" spans="1:155" ht="11.25" customHeight="1">
      <c r="A31" s="29" t="s">
        <v>459</v>
      </c>
      <c r="B31" s="17">
        <v>315</v>
      </c>
      <c r="C31" s="17">
        <f t="shared" si="55"/>
        <v>487</v>
      </c>
      <c r="D31" s="17">
        <f t="shared" si="56"/>
        <v>322</v>
      </c>
      <c r="E31" s="18">
        <f t="shared" si="0"/>
        <v>66.11909650924025</v>
      </c>
      <c r="F31" s="17">
        <f t="shared" si="57"/>
        <v>290</v>
      </c>
      <c r="G31" s="17">
        <f t="shared" si="58"/>
        <v>187</v>
      </c>
      <c r="H31" s="18">
        <f t="shared" si="1"/>
        <v>64.48275862068965</v>
      </c>
      <c r="I31" s="17">
        <v>66</v>
      </c>
      <c r="J31" s="17">
        <v>44</v>
      </c>
      <c r="K31" s="18">
        <f t="shared" si="2"/>
        <v>66.66666666666666</v>
      </c>
      <c r="L31" s="17">
        <v>4</v>
      </c>
      <c r="M31" s="17">
        <v>3</v>
      </c>
      <c r="N31" s="18">
        <f t="shared" si="3"/>
        <v>75</v>
      </c>
      <c r="O31" s="17">
        <v>1</v>
      </c>
      <c r="P31" s="17">
        <v>1</v>
      </c>
      <c r="Q31" s="18">
        <f t="shared" si="4"/>
        <v>100</v>
      </c>
      <c r="R31" s="17">
        <v>5</v>
      </c>
      <c r="S31" s="17">
        <v>3</v>
      </c>
      <c r="T31" s="18">
        <f t="shared" si="5"/>
        <v>60</v>
      </c>
      <c r="U31" s="17">
        <v>34</v>
      </c>
      <c r="V31" s="17">
        <v>19</v>
      </c>
      <c r="W31" s="18">
        <f t="shared" si="6"/>
        <v>55.88235294117647</v>
      </c>
      <c r="X31" s="29" t="str">
        <f t="shared" si="49"/>
        <v>    運輸工具製造修配業</v>
      </c>
      <c r="Y31" s="17">
        <v>5</v>
      </c>
      <c r="Z31" s="17">
        <v>3</v>
      </c>
      <c r="AA31" s="18">
        <f t="shared" si="7"/>
        <v>60</v>
      </c>
      <c r="AB31" s="17">
        <v>2</v>
      </c>
      <c r="AC31" s="17">
        <v>1</v>
      </c>
      <c r="AD31" s="18">
        <f t="shared" si="8"/>
        <v>50</v>
      </c>
      <c r="AE31" s="17">
        <v>42</v>
      </c>
      <c r="AF31" s="17">
        <v>20</v>
      </c>
      <c r="AG31" s="18">
        <f t="shared" si="9"/>
        <v>47.61904761904761</v>
      </c>
      <c r="AH31" s="17">
        <v>8</v>
      </c>
      <c r="AI31" s="17">
        <v>4</v>
      </c>
      <c r="AJ31" s="18">
        <f t="shared" si="10"/>
        <v>50</v>
      </c>
      <c r="AK31" s="17">
        <v>10</v>
      </c>
      <c r="AL31" s="17">
        <v>8</v>
      </c>
      <c r="AM31" s="18">
        <f t="shared" si="11"/>
        <v>80</v>
      </c>
      <c r="AN31" s="17">
        <v>0</v>
      </c>
      <c r="AO31" s="17">
        <v>0</v>
      </c>
      <c r="AP31" s="18">
        <f t="shared" si="12"/>
        <v>0</v>
      </c>
      <c r="AQ31" s="17">
        <v>0</v>
      </c>
      <c r="AR31" s="17">
        <v>0</v>
      </c>
      <c r="AS31" s="18">
        <f t="shared" si="13"/>
        <v>0</v>
      </c>
      <c r="AT31" s="29" t="str">
        <f t="shared" si="50"/>
        <v>    運輸工具製造修配業</v>
      </c>
      <c r="AU31" s="17">
        <v>0</v>
      </c>
      <c r="AV31" s="17">
        <v>0</v>
      </c>
      <c r="AW31" s="18">
        <f t="shared" si="14"/>
        <v>0</v>
      </c>
      <c r="AX31" s="17">
        <v>87</v>
      </c>
      <c r="AY31" s="17">
        <v>61</v>
      </c>
      <c r="AZ31" s="18">
        <f t="shared" si="15"/>
        <v>70.11494252873564</v>
      </c>
      <c r="BA31" s="17">
        <v>3</v>
      </c>
      <c r="BB31" s="17">
        <v>2</v>
      </c>
      <c r="BC31" s="18">
        <f t="shared" si="16"/>
        <v>66.66666666666666</v>
      </c>
      <c r="BD31" s="17">
        <v>0</v>
      </c>
      <c r="BE31" s="17">
        <v>0</v>
      </c>
      <c r="BF31" s="18">
        <f t="shared" si="17"/>
        <v>0</v>
      </c>
      <c r="BG31" s="17">
        <v>0</v>
      </c>
      <c r="BH31" s="17">
        <v>0</v>
      </c>
      <c r="BI31" s="18">
        <f t="shared" si="18"/>
        <v>0</v>
      </c>
      <c r="BJ31" s="17">
        <v>0</v>
      </c>
      <c r="BK31" s="17">
        <v>0</v>
      </c>
      <c r="BL31" s="18">
        <f t="shared" si="19"/>
        <v>0</v>
      </c>
      <c r="BM31" s="17">
        <v>0</v>
      </c>
      <c r="BN31" s="17">
        <v>0</v>
      </c>
      <c r="BO31" s="18">
        <f t="shared" si="20"/>
        <v>0</v>
      </c>
      <c r="BP31" s="29" t="str">
        <f t="shared" si="51"/>
        <v>    運輸工具製造修配業</v>
      </c>
      <c r="BQ31" s="17">
        <v>0</v>
      </c>
      <c r="BR31" s="17">
        <v>0</v>
      </c>
      <c r="BS31" s="18">
        <f t="shared" si="21"/>
        <v>0</v>
      </c>
      <c r="BT31" s="17">
        <v>0</v>
      </c>
      <c r="BU31" s="17">
        <v>0</v>
      </c>
      <c r="BV31" s="18">
        <f t="shared" si="22"/>
        <v>0</v>
      </c>
      <c r="BW31" s="17">
        <v>5</v>
      </c>
      <c r="BX31" s="17">
        <v>4</v>
      </c>
      <c r="BY31" s="18">
        <f t="shared" si="23"/>
        <v>80</v>
      </c>
      <c r="BZ31" s="17">
        <v>4</v>
      </c>
      <c r="CA31" s="17">
        <v>4</v>
      </c>
      <c r="CB31" s="18">
        <f t="shared" si="24"/>
        <v>100</v>
      </c>
      <c r="CC31" s="17">
        <v>0</v>
      </c>
      <c r="CD31" s="17">
        <v>0</v>
      </c>
      <c r="CE31" s="18">
        <f t="shared" si="25"/>
        <v>0</v>
      </c>
      <c r="CF31" s="17">
        <v>0</v>
      </c>
      <c r="CG31" s="17">
        <v>0</v>
      </c>
      <c r="CH31" s="18">
        <f t="shared" si="26"/>
        <v>0</v>
      </c>
      <c r="CI31" s="17">
        <v>0</v>
      </c>
      <c r="CJ31" s="17">
        <v>0</v>
      </c>
      <c r="CK31" s="18">
        <f t="shared" si="27"/>
        <v>0</v>
      </c>
      <c r="CL31" s="29" t="str">
        <f t="shared" si="52"/>
        <v>    運輸工具製造修配業</v>
      </c>
      <c r="CM31" s="17">
        <v>0</v>
      </c>
      <c r="CN31" s="17">
        <v>0</v>
      </c>
      <c r="CO31" s="18">
        <f t="shared" si="28"/>
        <v>0</v>
      </c>
      <c r="CP31" s="17">
        <v>1</v>
      </c>
      <c r="CQ31" s="17">
        <v>1</v>
      </c>
      <c r="CR31" s="18">
        <f t="shared" si="29"/>
        <v>100</v>
      </c>
      <c r="CS31" s="17">
        <v>13</v>
      </c>
      <c r="CT31" s="17">
        <v>9</v>
      </c>
      <c r="CU31" s="18">
        <f t="shared" si="30"/>
        <v>69.23076923076923</v>
      </c>
      <c r="CV31" s="17">
        <v>13</v>
      </c>
      <c r="CW31" s="17">
        <v>10</v>
      </c>
      <c r="CX31" s="18">
        <f t="shared" si="31"/>
        <v>76.92307692307693</v>
      </c>
      <c r="CY31" s="17">
        <v>21</v>
      </c>
      <c r="CZ31" s="17">
        <v>12</v>
      </c>
      <c r="DA31" s="18">
        <f t="shared" si="32"/>
        <v>57.14285714285714</v>
      </c>
      <c r="DB31" s="17">
        <v>6</v>
      </c>
      <c r="DC31" s="17">
        <v>4</v>
      </c>
      <c r="DD31" s="18">
        <f t="shared" si="33"/>
        <v>66.66666666666666</v>
      </c>
      <c r="DE31" s="17">
        <v>0</v>
      </c>
      <c r="DF31" s="17">
        <v>0</v>
      </c>
      <c r="DG31" s="18">
        <f t="shared" si="34"/>
        <v>0</v>
      </c>
      <c r="DH31" s="29" t="str">
        <f t="shared" si="53"/>
        <v>    運輸工具製造修配業</v>
      </c>
      <c r="DI31" s="17">
        <v>22</v>
      </c>
      <c r="DJ31" s="17">
        <v>12</v>
      </c>
      <c r="DK31" s="18">
        <f t="shared" si="35"/>
        <v>54.54545454545454</v>
      </c>
      <c r="DL31" s="17">
        <v>31</v>
      </c>
      <c r="DM31" s="17">
        <v>24</v>
      </c>
      <c r="DN31" s="18">
        <f t="shared" si="36"/>
        <v>77.41935483870968</v>
      </c>
      <c r="DO31" s="17">
        <v>24</v>
      </c>
      <c r="DP31" s="17">
        <v>17</v>
      </c>
      <c r="DQ31" s="18">
        <f t="shared" si="37"/>
        <v>70.83333333333334</v>
      </c>
      <c r="DR31" s="17">
        <v>0</v>
      </c>
      <c r="DS31" s="17">
        <v>0</v>
      </c>
      <c r="DT31" s="18">
        <f t="shared" si="38"/>
        <v>0</v>
      </c>
      <c r="DU31" s="17">
        <v>0</v>
      </c>
      <c r="DV31" s="17">
        <v>0</v>
      </c>
      <c r="DW31" s="18">
        <f t="shared" si="39"/>
        <v>0</v>
      </c>
      <c r="DX31" s="17">
        <v>0</v>
      </c>
      <c r="DY31" s="17">
        <v>0</v>
      </c>
      <c r="DZ31" s="18">
        <f t="shared" si="40"/>
        <v>0</v>
      </c>
      <c r="EA31" s="17">
        <v>0</v>
      </c>
      <c r="EB31" s="17">
        <v>0</v>
      </c>
      <c r="EC31" s="18">
        <f t="shared" si="41"/>
        <v>0</v>
      </c>
      <c r="ED31" s="29" t="str">
        <f t="shared" si="54"/>
        <v>    運輸工具製造修配業</v>
      </c>
      <c r="EE31" s="17">
        <v>0</v>
      </c>
      <c r="EF31" s="17">
        <v>0</v>
      </c>
      <c r="EG31" s="18">
        <f t="shared" si="42"/>
        <v>0</v>
      </c>
      <c r="EH31" s="17">
        <v>0</v>
      </c>
      <c r="EI31" s="17">
        <v>0</v>
      </c>
      <c r="EJ31" s="18">
        <f t="shared" si="43"/>
        <v>0</v>
      </c>
      <c r="EK31" s="17">
        <v>0</v>
      </c>
      <c r="EL31" s="17">
        <v>0</v>
      </c>
      <c r="EM31" s="18">
        <f t="shared" si="44"/>
        <v>0</v>
      </c>
      <c r="EN31" s="17">
        <v>48</v>
      </c>
      <c r="EO31" s="17">
        <v>28</v>
      </c>
      <c r="EP31" s="18">
        <f t="shared" si="45"/>
        <v>58.333333333333336</v>
      </c>
      <c r="EQ31" s="17">
        <v>0</v>
      </c>
      <c r="ER31" s="17">
        <v>0</v>
      </c>
      <c r="ES31" s="18">
        <f t="shared" si="46"/>
        <v>0</v>
      </c>
      <c r="ET31" s="17">
        <v>29</v>
      </c>
      <c r="EU31" s="17">
        <v>25</v>
      </c>
      <c r="EV31" s="18">
        <f t="shared" si="47"/>
        <v>86.20689655172413</v>
      </c>
      <c r="EW31" s="17">
        <v>3</v>
      </c>
      <c r="EX31" s="17">
        <v>3</v>
      </c>
      <c r="EY31" s="18">
        <f t="shared" si="48"/>
        <v>100</v>
      </c>
    </row>
    <row r="32" spans="1:155" ht="11.25" customHeight="1">
      <c r="A32" s="29" t="s">
        <v>460</v>
      </c>
      <c r="B32" s="17">
        <v>103</v>
      </c>
      <c r="C32" s="17">
        <f t="shared" si="55"/>
        <v>173</v>
      </c>
      <c r="D32" s="17">
        <f t="shared" si="56"/>
        <v>118</v>
      </c>
      <c r="E32" s="18">
        <f t="shared" si="0"/>
        <v>68.20809248554913</v>
      </c>
      <c r="F32" s="17">
        <f t="shared" si="57"/>
        <v>51</v>
      </c>
      <c r="G32" s="17">
        <f t="shared" si="58"/>
        <v>41</v>
      </c>
      <c r="H32" s="18">
        <f t="shared" si="1"/>
        <v>80.3921568627451</v>
      </c>
      <c r="I32" s="17">
        <v>7</v>
      </c>
      <c r="J32" s="17">
        <v>4</v>
      </c>
      <c r="K32" s="18">
        <f t="shared" si="2"/>
        <v>57.14285714285714</v>
      </c>
      <c r="L32" s="17">
        <v>0</v>
      </c>
      <c r="M32" s="17">
        <v>0</v>
      </c>
      <c r="N32" s="18">
        <f t="shared" si="3"/>
        <v>0</v>
      </c>
      <c r="O32" s="17">
        <v>0</v>
      </c>
      <c r="P32" s="17">
        <v>0</v>
      </c>
      <c r="Q32" s="18">
        <f t="shared" si="4"/>
        <v>0</v>
      </c>
      <c r="R32" s="17">
        <v>0</v>
      </c>
      <c r="S32" s="17">
        <v>0</v>
      </c>
      <c r="T32" s="18">
        <f t="shared" si="5"/>
        <v>0</v>
      </c>
      <c r="U32" s="17">
        <v>8</v>
      </c>
      <c r="V32" s="17">
        <v>4</v>
      </c>
      <c r="W32" s="18">
        <f t="shared" si="6"/>
        <v>50</v>
      </c>
      <c r="X32" s="29" t="str">
        <f t="shared" si="49"/>
        <v>    精密、光學、醫療器材及鐘錶製造業</v>
      </c>
      <c r="Y32" s="17">
        <v>0</v>
      </c>
      <c r="Z32" s="17">
        <v>0</v>
      </c>
      <c r="AA32" s="18">
        <f t="shared" si="7"/>
        <v>0</v>
      </c>
      <c r="AB32" s="17">
        <v>0</v>
      </c>
      <c r="AC32" s="17">
        <v>0</v>
      </c>
      <c r="AD32" s="18">
        <f t="shared" si="8"/>
        <v>0</v>
      </c>
      <c r="AE32" s="17">
        <v>1</v>
      </c>
      <c r="AF32" s="17">
        <v>1</v>
      </c>
      <c r="AG32" s="18">
        <f t="shared" si="9"/>
        <v>100</v>
      </c>
      <c r="AH32" s="17">
        <v>2</v>
      </c>
      <c r="AI32" s="17">
        <v>2</v>
      </c>
      <c r="AJ32" s="18">
        <f t="shared" si="10"/>
        <v>100</v>
      </c>
      <c r="AK32" s="17">
        <v>5</v>
      </c>
      <c r="AL32" s="17">
        <v>5</v>
      </c>
      <c r="AM32" s="18">
        <f t="shared" si="11"/>
        <v>100</v>
      </c>
      <c r="AN32" s="17">
        <v>0</v>
      </c>
      <c r="AO32" s="17">
        <v>0</v>
      </c>
      <c r="AP32" s="18">
        <f t="shared" si="12"/>
        <v>0</v>
      </c>
      <c r="AQ32" s="17">
        <v>0</v>
      </c>
      <c r="AR32" s="17">
        <v>0</v>
      </c>
      <c r="AS32" s="18">
        <f t="shared" si="13"/>
        <v>0</v>
      </c>
      <c r="AT32" s="29" t="str">
        <f t="shared" si="50"/>
        <v>    精密、光學、醫療器材及鐘錶製造業</v>
      </c>
      <c r="AU32" s="17">
        <v>0</v>
      </c>
      <c r="AV32" s="17">
        <v>0</v>
      </c>
      <c r="AW32" s="18">
        <f t="shared" si="14"/>
        <v>0</v>
      </c>
      <c r="AX32" s="17">
        <v>7</v>
      </c>
      <c r="AY32" s="17">
        <v>5</v>
      </c>
      <c r="AZ32" s="18">
        <f t="shared" si="15"/>
        <v>71.42857142857143</v>
      </c>
      <c r="BA32" s="17">
        <v>0</v>
      </c>
      <c r="BB32" s="17">
        <v>0</v>
      </c>
      <c r="BC32" s="18">
        <f t="shared" si="16"/>
        <v>0</v>
      </c>
      <c r="BD32" s="17">
        <v>0</v>
      </c>
      <c r="BE32" s="17">
        <v>0</v>
      </c>
      <c r="BF32" s="18">
        <f t="shared" si="17"/>
        <v>0</v>
      </c>
      <c r="BG32" s="17">
        <v>4</v>
      </c>
      <c r="BH32" s="17">
        <v>4</v>
      </c>
      <c r="BI32" s="18">
        <f t="shared" si="18"/>
        <v>100</v>
      </c>
      <c r="BJ32" s="17">
        <v>0</v>
      </c>
      <c r="BK32" s="17">
        <v>0</v>
      </c>
      <c r="BL32" s="18">
        <f t="shared" si="19"/>
        <v>0</v>
      </c>
      <c r="BM32" s="17">
        <v>0</v>
      </c>
      <c r="BN32" s="17">
        <v>0</v>
      </c>
      <c r="BO32" s="18">
        <f t="shared" si="20"/>
        <v>0</v>
      </c>
      <c r="BP32" s="29" t="str">
        <f t="shared" si="51"/>
        <v>    精密、光學、醫療器材及鐘錶製造業</v>
      </c>
      <c r="BQ32" s="17">
        <v>0</v>
      </c>
      <c r="BR32" s="17">
        <v>0</v>
      </c>
      <c r="BS32" s="18">
        <f t="shared" si="21"/>
        <v>0</v>
      </c>
      <c r="BT32" s="17">
        <v>0</v>
      </c>
      <c r="BU32" s="17">
        <v>0</v>
      </c>
      <c r="BV32" s="18">
        <f t="shared" si="22"/>
        <v>0</v>
      </c>
      <c r="BW32" s="17">
        <v>3</v>
      </c>
      <c r="BX32" s="17">
        <v>3</v>
      </c>
      <c r="BY32" s="18">
        <f t="shared" si="23"/>
        <v>100</v>
      </c>
      <c r="BZ32" s="17">
        <v>5</v>
      </c>
      <c r="CA32" s="17">
        <v>4</v>
      </c>
      <c r="CB32" s="18">
        <f t="shared" si="24"/>
        <v>80</v>
      </c>
      <c r="CC32" s="17">
        <v>0</v>
      </c>
      <c r="CD32" s="17">
        <v>0</v>
      </c>
      <c r="CE32" s="18">
        <f t="shared" si="25"/>
        <v>0</v>
      </c>
      <c r="CF32" s="17">
        <v>0</v>
      </c>
      <c r="CG32" s="17">
        <v>0</v>
      </c>
      <c r="CH32" s="18">
        <f t="shared" si="26"/>
        <v>0</v>
      </c>
      <c r="CI32" s="17">
        <v>0</v>
      </c>
      <c r="CJ32" s="17">
        <v>0</v>
      </c>
      <c r="CK32" s="18">
        <f t="shared" si="27"/>
        <v>0</v>
      </c>
      <c r="CL32" s="29" t="str">
        <f t="shared" si="52"/>
        <v>    精密、光學、醫療器材及鐘錶製造業</v>
      </c>
      <c r="CM32" s="17">
        <v>0</v>
      </c>
      <c r="CN32" s="17">
        <v>0</v>
      </c>
      <c r="CO32" s="18">
        <f t="shared" si="28"/>
        <v>0</v>
      </c>
      <c r="CP32" s="17">
        <v>4</v>
      </c>
      <c r="CQ32" s="17">
        <v>4</v>
      </c>
      <c r="CR32" s="18">
        <f t="shared" si="29"/>
        <v>100</v>
      </c>
      <c r="CS32" s="17">
        <v>5</v>
      </c>
      <c r="CT32" s="17">
        <v>5</v>
      </c>
      <c r="CU32" s="18">
        <f t="shared" si="30"/>
        <v>100</v>
      </c>
      <c r="CV32" s="17">
        <v>0</v>
      </c>
      <c r="CW32" s="17">
        <v>0</v>
      </c>
      <c r="CX32" s="18">
        <f t="shared" si="31"/>
        <v>0</v>
      </c>
      <c r="CY32" s="17">
        <v>13</v>
      </c>
      <c r="CZ32" s="17">
        <v>12</v>
      </c>
      <c r="DA32" s="18">
        <f t="shared" si="32"/>
        <v>92.3076923076923</v>
      </c>
      <c r="DB32" s="17">
        <v>0</v>
      </c>
      <c r="DC32" s="17">
        <v>0</v>
      </c>
      <c r="DD32" s="18">
        <f t="shared" si="33"/>
        <v>0</v>
      </c>
      <c r="DE32" s="17">
        <v>0</v>
      </c>
      <c r="DF32" s="17">
        <v>0</v>
      </c>
      <c r="DG32" s="18">
        <f t="shared" si="34"/>
        <v>0</v>
      </c>
      <c r="DH32" s="29" t="str">
        <f t="shared" si="53"/>
        <v>    精密、光學、醫療器材及鐘錶製造業</v>
      </c>
      <c r="DI32" s="17">
        <v>7</v>
      </c>
      <c r="DJ32" s="17">
        <v>7</v>
      </c>
      <c r="DK32" s="18">
        <f t="shared" si="35"/>
        <v>100</v>
      </c>
      <c r="DL32" s="17">
        <v>3</v>
      </c>
      <c r="DM32" s="17">
        <v>3</v>
      </c>
      <c r="DN32" s="18">
        <f t="shared" si="36"/>
        <v>100</v>
      </c>
      <c r="DO32" s="17">
        <v>79</v>
      </c>
      <c r="DP32" s="17">
        <v>38</v>
      </c>
      <c r="DQ32" s="18">
        <f t="shared" si="37"/>
        <v>48.10126582278481</v>
      </c>
      <c r="DR32" s="17">
        <v>0</v>
      </c>
      <c r="DS32" s="17">
        <v>0</v>
      </c>
      <c r="DT32" s="18">
        <f t="shared" si="38"/>
        <v>0</v>
      </c>
      <c r="DU32" s="17">
        <v>0</v>
      </c>
      <c r="DV32" s="17">
        <v>0</v>
      </c>
      <c r="DW32" s="18">
        <f t="shared" si="39"/>
        <v>0</v>
      </c>
      <c r="DX32" s="17">
        <v>0</v>
      </c>
      <c r="DY32" s="17">
        <v>0</v>
      </c>
      <c r="DZ32" s="18">
        <f t="shared" si="40"/>
        <v>0</v>
      </c>
      <c r="EA32" s="17">
        <v>0</v>
      </c>
      <c r="EB32" s="17">
        <v>0</v>
      </c>
      <c r="EC32" s="18">
        <f t="shared" si="41"/>
        <v>0</v>
      </c>
      <c r="ED32" s="29" t="str">
        <f t="shared" si="54"/>
        <v>    精密、光學、醫療器材及鐘錶製造業</v>
      </c>
      <c r="EE32" s="17">
        <v>0</v>
      </c>
      <c r="EF32" s="17">
        <v>0</v>
      </c>
      <c r="EG32" s="18">
        <f t="shared" si="42"/>
        <v>0</v>
      </c>
      <c r="EH32" s="17">
        <v>0</v>
      </c>
      <c r="EI32" s="17">
        <v>0</v>
      </c>
      <c r="EJ32" s="18">
        <f t="shared" si="43"/>
        <v>0</v>
      </c>
      <c r="EK32" s="17">
        <v>0</v>
      </c>
      <c r="EL32" s="17">
        <v>0</v>
      </c>
      <c r="EM32" s="18">
        <f t="shared" si="44"/>
        <v>0</v>
      </c>
      <c r="EN32" s="17">
        <v>14</v>
      </c>
      <c r="EO32" s="17">
        <v>11</v>
      </c>
      <c r="EP32" s="18">
        <f t="shared" si="45"/>
        <v>78.57142857142857</v>
      </c>
      <c r="EQ32" s="17">
        <v>0</v>
      </c>
      <c r="ER32" s="17">
        <v>0</v>
      </c>
      <c r="ES32" s="18">
        <f t="shared" si="46"/>
        <v>0</v>
      </c>
      <c r="ET32" s="17">
        <v>3</v>
      </c>
      <c r="EU32" s="17">
        <v>3</v>
      </c>
      <c r="EV32" s="18">
        <f t="shared" si="47"/>
        <v>100</v>
      </c>
      <c r="EW32" s="17">
        <v>3</v>
      </c>
      <c r="EX32" s="17">
        <v>3</v>
      </c>
      <c r="EY32" s="18">
        <f t="shared" si="48"/>
        <v>100</v>
      </c>
    </row>
    <row r="33" spans="1:155" ht="11.25" customHeight="1">
      <c r="A33" s="29" t="s">
        <v>461</v>
      </c>
      <c r="B33" s="17">
        <v>143</v>
      </c>
      <c r="C33" s="17">
        <f t="shared" si="55"/>
        <v>196</v>
      </c>
      <c r="D33" s="17">
        <f t="shared" si="56"/>
        <v>96</v>
      </c>
      <c r="E33" s="18">
        <f t="shared" si="0"/>
        <v>48.97959183673469</v>
      </c>
      <c r="F33" s="17">
        <f t="shared" si="57"/>
        <v>130</v>
      </c>
      <c r="G33" s="17">
        <f t="shared" si="58"/>
        <v>41</v>
      </c>
      <c r="H33" s="18">
        <f t="shared" si="1"/>
        <v>31.538461538461537</v>
      </c>
      <c r="I33" s="17">
        <v>4</v>
      </c>
      <c r="J33" s="17">
        <v>3</v>
      </c>
      <c r="K33" s="18">
        <f t="shared" si="2"/>
        <v>75</v>
      </c>
      <c r="L33" s="17">
        <v>0</v>
      </c>
      <c r="M33" s="17">
        <v>0</v>
      </c>
      <c r="N33" s="18">
        <f t="shared" si="3"/>
        <v>0</v>
      </c>
      <c r="O33" s="17">
        <v>0</v>
      </c>
      <c r="P33" s="17">
        <v>0</v>
      </c>
      <c r="Q33" s="18">
        <f t="shared" si="4"/>
        <v>0</v>
      </c>
      <c r="R33" s="17">
        <v>0</v>
      </c>
      <c r="S33" s="17">
        <v>0</v>
      </c>
      <c r="T33" s="18">
        <f t="shared" si="5"/>
        <v>0</v>
      </c>
      <c r="U33" s="17">
        <v>7</v>
      </c>
      <c r="V33" s="17">
        <v>6</v>
      </c>
      <c r="W33" s="18">
        <f t="shared" si="6"/>
        <v>85.71428571428571</v>
      </c>
      <c r="X33" s="29" t="str">
        <f t="shared" si="49"/>
        <v>    其他工業製品製造業</v>
      </c>
      <c r="Y33" s="17">
        <v>1</v>
      </c>
      <c r="Z33" s="17">
        <v>0</v>
      </c>
      <c r="AA33" s="18">
        <f t="shared" si="7"/>
        <v>0</v>
      </c>
      <c r="AB33" s="17">
        <v>0</v>
      </c>
      <c r="AC33" s="17">
        <v>0</v>
      </c>
      <c r="AD33" s="18">
        <f t="shared" si="8"/>
        <v>0</v>
      </c>
      <c r="AE33" s="17">
        <v>5</v>
      </c>
      <c r="AF33" s="17">
        <v>3</v>
      </c>
      <c r="AG33" s="18">
        <f t="shared" si="9"/>
        <v>60</v>
      </c>
      <c r="AH33" s="17">
        <v>3</v>
      </c>
      <c r="AI33" s="17">
        <v>1</v>
      </c>
      <c r="AJ33" s="18">
        <f t="shared" si="10"/>
        <v>33.33333333333333</v>
      </c>
      <c r="AK33" s="17">
        <v>10</v>
      </c>
      <c r="AL33" s="17">
        <v>8</v>
      </c>
      <c r="AM33" s="18">
        <f t="shared" si="11"/>
        <v>80</v>
      </c>
      <c r="AN33" s="17">
        <v>1</v>
      </c>
      <c r="AO33" s="17">
        <v>1</v>
      </c>
      <c r="AP33" s="18">
        <f t="shared" si="12"/>
        <v>100</v>
      </c>
      <c r="AQ33" s="17">
        <v>0</v>
      </c>
      <c r="AR33" s="17">
        <v>0</v>
      </c>
      <c r="AS33" s="18">
        <f t="shared" si="13"/>
        <v>0</v>
      </c>
      <c r="AT33" s="29" t="str">
        <f t="shared" si="50"/>
        <v>    其他工業製品製造業</v>
      </c>
      <c r="AU33" s="17">
        <v>0</v>
      </c>
      <c r="AV33" s="17">
        <v>0</v>
      </c>
      <c r="AW33" s="18">
        <f t="shared" si="14"/>
        <v>0</v>
      </c>
      <c r="AX33" s="17">
        <v>11</v>
      </c>
      <c r="AY33" s="17">
        <v>7</v>
      </c>
      <c r="AZ33" s="18">
        <f t="shared" si="15"/>
        <v>63.63636363636363</v>
      </c>
      <c r="BA33" s="17">
        <v>4</v>
      </c>
      <c r="BB33" s="17">
        <v>3</v>
      </c>
      <c r="BC33" s="18">
        <f t="shared" si="16"/>
        <v>75</v>
      </c>
      <c r="BD33" s="17">
        <v>0</v>
      </c>
      <c r="BE33" s="17">
        <v>0</v>
      </c>
      <c r="BF33" s="18">
        <f t="shared" si="17"/>
        <v>0</v>
      </c>
      <c r="BG33" s="17">
        <v>2</v>
      </c>
      <c r="BH33" s="17">
        <v>2</v>
      </c>
      <c r="BI33" s="18">
        <f t="shared" si="18"/>
        <v>100</v>
      </c>
      <c r="BJ33" s="17">
        <v>0</v>
      </c>
      <c r="BK33" s="17">
        <v>0</v>
      </c>
      <c r="BL33" s="18">
        <f t="shared" si="19"/>
        <v>0</v>
      </c>
      <c r="BM33" s="17">
        <v>0</v>
      </c>
      <c r="BN33" s="17">
        <v>0</v>
      </c>
      <c r="BO33" s="18">
        <f t="shared" si="20"/>
        <v>0</v>
      </c>
      <c r="BP33" s="29" t="str">
        <f t="shared" si="51"/>
        <v>    其他工業製品製造業</v>
      </c>
      <c r="BQ33" s="17">
        <v>0</v>
      </c>
      <c r="BR33" s="17">
        <v>0</v>
      </c>
      <c r="BS33" s="18">
        <f t="shared" si="21"/>
        <v>0</v>
      </c>
      <c r="BT33" s="17">
        <v>0</v>
      </c>
      <c r="BU33" s="17">
        <v>0</v>
      </c>
      <c r="BV33" s="18">
        <f t="shared" si="22"/>
        <v>0</v>
      </c>
      <c r="BW33" s="17">
        <v>0</v>
      </c>
      <c r="BX33" s="17">
        <v>0</v>
      </c>
      <c r="BY33" s="18">
        <f t="shared" si="23"/>
        <v>0</v>
      </c>
      <c r="BZ33" s="17">
        <v>2</v>
      </c>
      <c r="CA33" s="17">
        <v>2</v>
      </c>
      <c r="CB33" s="18">
        <f t="shared" si="24"/>
        <v>100</v>
      </c>
      <c r="CC33" s="17">
        <v>0</v>
      </c>
      <c r="CD33" s="17">
        <v>0</v>
      </c>
      <c r="CE33" s="18">
        <f t="shared" si="25"/>
        <v>0</v>
      </c>
      <c r="CF33" s="17">
        <v>0</v>
      </c>
      <c r="CG33" s="17">
        <v>0</v>
      </c>
      <c r="CH33" s="18">
        <f t="shared" si="26"/>
        <v>0</v>
      </c>
      <c r="CI33" s="17">
        <v>0</v>
      </c>
      <c r="CJ33" s="17">
        <v>0</v>
      </c>
      <c r="CK33" s="18">
        <f t="shared" si="27"/>
        <v>0</v>
      </c>
      <c r="CL33" s="29" t="str">
        <f t="shared" si="52"/>
        <v>    其他工業製品製造業</v>
      </c>
      <c r="CM33" s="17">
        <v>0</v>
      </c>
      <c r="CN33" s="17">
        <v>0</v>
      </c>
      <c r="CO33" s="18">
        <f t="shared" si="28"/>
        <v>0</v>
      </c>
      <c r="CP33" s="17">
        <v>2</v>
      </c>
      <c r="CQ33" s="17">
        <v>2</v>
      </c>
      <c r="CR33" s="18">
        <f t="shared" si="29"/>
        <v>100</v>
      </c>
      <c r="CS33" s="17">
        <v>78</v>
      </c>
      <c r="CT33" s="17">
        <v>3</v>
      </c>
      <c r="CU33" s="18">
        <f t="shared" si="30"/>
        <v>3.8461538461538463</v>
      </c>
      <c r="CV33" s="17">
        <v>0</v>
      </c>
      <c r="CW33" s="17">
        <v>0</v>
      </c>
      <c r="CX33" s="18">
        <f t="shared" si="31"/>
        <v>0</v>
      </c>
      <c r="CY33" s="17">
        <v>14</v>
      </c>
      <c r="CZ33" s="17">
        <v>11</v>
      </c>
      <c r="DA33" s="18">
        <f t="shared" si="32"/>
        <v>78.57142857142857</v>
      </c>
      <c r="DB33" s="17">
        <v>0</v>
      </c>
      <c r="DC33" s="17">
        <v>0</v>
      </c>
      <c r="DD33" s="18">
        <f t="shared" si="33"/>
        <v>0</v>
      </c>
      <c r="DE33" s="17">
        <v>0</v>
      </c>
      <c r="DF33" s="17">
        <v>0</v>
      </c>
      <c r="DG33" s="18">
        <f t="shared" si="34"/>
        <v>0</v>
      </c>
      <c r="DH33" s="29" t="str">
        <f t="shared" si="53"/>
        <v>    其他工業製品製造業</v>
      </c>
      <c r="DI33" s="17">
        <v>5</v>
      </c>
      <c r="DJ33" s="17">
        <v>5</v>
      </c>
      <c r="DK33" s="18">
        <f t="shared" si="35"/>
        <v>100</v>
      </c>
      <c r="DL33" s="17">
        <v>6</v>
      </c>
      <c r="DM33" s="17">
        <v>4</v>
      </c>
      <c r="DN33" s="18">
        <f t="shared" si="36"/>
        <v>66.66666666666666</v>
      </c>
      <c r="DO33" s="17">
        <v>19</v>
      </c>
      <c r="DP33" s="17">
        <v>16</v>
      </c>
      <c r="DQ33" s="18">
        <f t="shared" si="37"/>
        <v>84.21052631578947</v>
      </c>
      <c r="DR33" s="17">
        <v>2</v>
      </c>
      <c r="DS33" s="17">
        <v>2</v>
      </c>
      <c r="DT33" s="18">
        <f t="shared" si="38"/>
        <v>100</v>
      </c>
      <c r="DU33" s="17">
        <v>0</v>
      </c>
      <c r="DV33" s="17">
        <v>0</v>
      </c>
      <c r="DW33" s="18">
        <f t="shared" si="39"/>
        <v>0</v>
      </c>
      <c r="DX33" s="17">
        <v>3</v>
      </c>
      <c r="DY33" s="17">
        <v>2</v>
      </c>
      <c r="DZ33" s="18">
        <f t="shared" si="40"/>
        <v>66.66666666666666</v>
      </c>
      <c r="EA33" s="17">
        <v>0</v>
      </c>
      <c r="EB33" s="17">
        <v>0</v>
      </c>
      <c r="EC33" s="18">
        <f t="shared" si="41"/>
        <v>0</v>
      </c>
      <c r="ED33" s="29" t="str">
        <f t="shared" si="54"/>
        <v>    其他工業製品製造業</v>
      </c>
      <c r="EE33" s="17">
        <v>0</v>
      </c>
      <c r="EF33" s="17">
        <v>0</v>
      </c>
      <c r="EG33" s="18">
        <f t="shared" si="42"/>
        <v>0</v>
      </c>
      <c r="EH33" s="17">
        <v>0</v>
      </c>
      <c r="EI33" s="17">
        <v>0</v>
      </c>
      <c r="EJ33" s="18">
        <f t="shared" si="43"/>
        <v>0</v>
      </c>
      <c r="EK33" s="17">
        <v>0</v>
      </c>
      <c r="EL33" s="17">
        <v>0</v>
      </c>
      <c r="EM33" s="18">
        <f t="shared" si="44"/>
        <v>0</v>
      </c>
      <c r="EN33" s="17">
        <v>11</v>
      </c>
      <c r="EO33" s="17">
        <v>10</v>
      </c>
      <c r="EP33" s="18">
        <f t="shared" si="45"/>
        <v>90.9090909090909</v>
      </c>
      <c r="EQ33" s="17">
        <v>0</v>
      </c>
      <c r="ER33" s="17">
        <v>0</v>
      </c>
      <c r="ES33" s="18">
        <f t="shared" si="46"/>
        <v>0</v>
      </c>
      <c r="ET33" s="17">
        <v>3</v>
      </c>
      <c r="EU33" s="17">
        <v>2</v>
      </c>
      <c r="EV33" s="18">
        <f t="shared" si="47"/>
        <v>66.66666666666666</v>
      </c>
      <c r="EW33" s="17">
        <v>3</v>
      </c>
      <c r="EX33" s="17">
        <v>3</v>
      </c>
      <c r="EY33" s="18">
        <f t="shared" si="48"/>
        <v>100</v>
      </c>
    </row>
    <row r="34" spans="1:155" ht="21" customHeight="1">
      <c r="A34" s="29" t="s">
        <v>200</v>
      </c>
      <c r="B34" s="17">
        <v>1609</v>
      </c>
      <c r="C34" s="17">
        <f t="shared" si="55"/>
        <v>3647</v>
      </c>
      <c r="D34" s="17">
        <f t="shared" si="56"/>
        <v>3434</v>
      </c>
      <c r="E34" s="18">
        <f t="shared" si="0"/>
        <v>94.15958321908417</v>
      </c>
      <c r="F34" s="17">
        <f t="shared" si="57"/>
        <v>551</v>
      </c>
      <c r="G34" s="17">
        <f t="shared" si="58"/>
        <v>509</v>
      </c>
      <c r="H34" s="18">
        <f t="shared" si="1"/>
        <v>92.37749546279493</v>
      </c>
      <c r="I34" s="17">
        <v>17</v>
      </c>
      <c r="J34" s="17">
        <v>16</v>
      </c>
      <c r="K34" s="18">
        <f t="shared" si="2"/>
        <v>94.11764705882352</v>
      </c>
      <c r="L34" s="17">
        <v>3</v>
      </c>
      <c r="M34" s="17">
        <v>3</v>
      </c>
      <c r="N34" s="18">
        <f t="shared" si="3"/>
        <v>100</v>
      </c>
      <c r="O34" s="17">
        <v>0</v>
      </c>
      <c r="P34" s="17">
        <v>0</v>
      </c>
      <c r="Q34" s="18">
        <f t="shared" si="4"/>
        <v>0</v>
      </c>
      <c r="R34" s="17">
        <v>0</v>
      </c>
      <c r="S34" s="17">
        <v>0</v>
      </c>
      <c r="T34" s="18">
        <f t="shared" si="5"/>
        <v>0</v>
      </c>
      <c r="U34" s="17">
        <v>6</v>
      </c>
      <c r="V34" s="17">
        <v>6</v>
      </c>
      <c r="W34" s="18">
        <f t="shared" si="6"/>
        <v>100</v>
      </c>
      <c r="X34" s="29" t="str">
        <f t="shared" si="49"/>
        <v>水 電 燃 氣 業</v>
      </c>
      <c r="Y34" s="17">
        <v>12</v>
      </c>
      <c r="Z34" s="17">
        <v>12</v>
      </c>
      <c r="AA34" s="18">
        <f t="shared" si="7"/>
        <v>100</v>
      </c>
      <c r="AB34" s="17">
        <v>5</v>
      </c>
      <c r="AC34" s="17">
        <v>5</v>
      </c>
      <c r="AD34" s="18">
        <f t="shared" si="8"/>
        <v>100</v>
      </c>
      <c r="AE34" s="17">
        <v>255</v>
      </c>
      <c r="AF34" s="17">
        <v>227</v>
      </c>
      <c r="AG34" s="18">
        <f t="shared" si="9"/>
        <v>89.01960784313725</v>
      </c>
      <c r="AH34" s="17">
        <v>41</v>
      </c>
      <c r="AI34" s="17">
        <v>41</v>
      </c>
      <c r="AJ34" s="18">
        <f t="shared" si="10"/>
        <v>100</v>
      </c>
      <c r="AK34" s="17">
        <v>4</v>
      </c>
      <c r="AL34" s="17">
        <v>0</v>
      </c>
      <c r="AM34" s="18">
        <f t="shared" si="11"/>
        <v>0</v>
      </c>
      <c r="AN34" s="17">
        <v>2</v>
      </c>
      <c r="AO34" s="17">
        <v>1</v>
      </c>
      <c r="AP34" s="18">
        <f t="shared" si="12"/>
        <v>50</v>
      </c>
      <c r="AQ34" s="17">
        <v>0</v>
      </c>
      <c r="AR34" s="17">
        <v>0</v>
      </c>
      <c r="AS34" s="18">
        <f t="shared" si="13"/>
        <v>0</v>
      </c>
      <c r="AT34" s="29" t="str">
        <f t="shared" si="50"/>
        <v>水 電 燃 氣 業</v>
      </c>
      <c r="AU34" s="17">
        <v>0</v>
      </c>
      <c r="AV34" s="17">
        <v>0</v>
      </c>
      <c r="AW34" s="18">
        <f t="shared" si="14"/>
        <v>0</v>
      </c>
      <c r="AX34" s="17">
        <v>103</v>
      </c>
      <c r="AY34" s="17">
        <v>97</v>
      </c>
      <c r="AZ34" s="18">
        <f t="shared" si="15"/>
        <v>94.1747572815534</v>
      </c>
      <c r="BA34" s="17">
        <v>7</v>
      </c>
      <c r="BB34" s="17">
        <v>7</v>
      </c>
      <c r="BC34" s="18">
        <f t="shared" si="16"/>
        <v>100</v>
      </c>
      <c r="BD34" s="17">
        <v>0</v>
      </c>
      <c r="BE34" s="17">
        <v>0</v>
      </c>
      <c r="BF34" s="18">
        <f t="shared" si="17"/>
        <v>0</v>
      </c>
      <c r="BG34" s="17">
        <v>1</v>
      </c>
      <c r="BH34" s="17">
        <v>1</v>
      </c>
      <c r="BI34" s="18">
        <f t="shared" si="18"/>
        <v>100</v>
      </c>
      <c r="BJ34" s="17">
        <v>2</v>
      </c>
      <c r="BK34" s="17">
        <v>2</v>
      </c>
      <c r="BL34" s="18">
        <f t="shared" si="19"/>
        <v>100</v>
      </c>
      <c r="BM34" s="17">
        <v>0</v>
      </c>
      <c r="BN34" s="17">
        <v>0</v>
      </c>
      <c r="BO34" s="18">
        <f t="shared" si="20"/>
        <v>0</v>
      </c>
      <c r="BP34" s="29" t="str">
        <f t="shared" si="51"/>
        <v>水 電 燃 氣 業</v>
      </c>
      <c r="BQ34" s="17">
        <v>0</v>
      </c>
      <c r="BR34" s="17">
        <v>0</v>
      </c>
      <c r="BS34" s="18">
        <f t="shared" si="21"/>
        <v>0</v>
      </c>
      <c r="BT34" s="17">
        <v>0</v>
      </c>
      <c r="BU34" s="17">
        <v>0</v>
      </c>
      <c r="BV34" s="18">
        <f t="shared" si="22"/>
        <v>0</v>
      </c>
      <c r="BW34" s="17">
        <v>9</v>
      </c>
      <c r="BX34" s="17">
        <v>9</v>
      </c>
      <c r="BY34" s="18">
        <f t="shared" si="23"/>
        <v>100</v>
      </c>
      <c r="BZ34" s="17">
        <v>4</v>
      </c>
      <c r="CA34" s="17">
        <v>3</v>
      </c>
      <c r="CB34" s="18">
        <f t="shared" si="24"/>
        <v>75</v>
      </c>
      <c r="CC34" s="17">
        <v>0</v>
      </c>
      <c r="CD34" s="17">
        <v>0</v>
      </c>
      <c r="CE34" s="18">
        <f t="shared" si="25"/>
        <v>0</v>
      </c>
      <c r="CF34" s="17">
        <v>0</v>
      </c>
      <c r="CG34" s="17">
        <v>0</v>
      </c>
      <c r="CH34" s="18">
        <f t="shared" si="26"/>
        <v>0</v>
      </c>
      <c r="CI34" s="17">
        <v>0</v>
      </c>
      <c r="CJ34" s="17">
        <v>0</v>
      </c>
      <c r="CK34" s="18">
        <f t="shared" si="27"/>
        <v>0</v>
      </c>
      <c r="CL34" s="29" t="str">
        <f t="shared" si="52"/>
        <v>水 電 燃 氣 業</v>
      </c>
      <c r="CM34" s="17">
        <v>0</v>
      </c>
      <c r="CN34" s="17">
        <v>0</v>
      </c>
      <c r="CO34" s="18">
        <f t="shared" si="28"/>
        <v>0</v>
      </c>
      <c r="CP34" s="17">
        <v>17</v>
      </c>
      <c r="CQ34" s="17">
        <v>16</v>
      </c>
      <c r="CR34" s="18">
        <f t="shared" si="29"/>
        <v>94.11764705882352</v>
      </c>
      <c r="CS34" s="17">
        <v>63</v>
      </c>
      <c r="CT34" s="17">
        <v>63</v>
      </c>
      <c r="CU34" s="18">
        <f t="shared" si="30"/>
        <v>100</v>
      </c>
      <c r="CV34" s="17">
        <v>0</v>
      </c>
      <c r="CW34" s="17">
        <v>0</v>
      </c>
      <c r="CX34" s="18">
        <f t="shared" si="31"/>
        <v>0</v>
      </c>
      <c r="CY34" s="17">
        <v>5</v>
      </c>
      <c r="CZ34" s="17">
        <v>5</v>
      </c>
      <c r="DA34" s="18">
        <f t="shared" si="32"/>
        <v>100</v>
      </c>
      <c r="DB34" s="17">
        <v>2</v>
      </c>
      <c r="DC34" s="17">
        <v>2</v>
      </c>
      <c r="DD34" s="18">
        <f t="shared" si="33"/>
        <v>100</v>
      </c>
      <c r="DE34" s="17">
        <v>0</v>
      </c>
      <c r="DF34" s="17">
        <v>0</v>
      </c>
      <c r="DG34" s="18">
        <f t="shared" si="34"/>
        <v>0</v>
      </c>
      <c r="DH34" s="29" t="str">
        <f t="shared" si="53"/>
        <v>水 電 燃 氣 業</v>
      </c>
      <c r="DI34" s="17">
        <v>67</v>
      </c>
      <c r="DJ34" s="17">
        <v>67</v>
      </c>
      <c r="DK34" s="18">
        <f t="shared" si="35"/>
        <v>100</v>
      </c>
      <c r="DL34" s="17">
        <v>54</v>
      </c>
      <c r="DM34" s="17">
        <v>44</v>
      </c>
      <c r="DN34" s="18">
        <f t="shared" si="36"/>
        <v>81.48148148148148</v>
      </c>
      <c r="DO34" s="17">
        <v>272</v>
      </c>
      <c r="DP34" s="17">
        <v>126</v>
      </c>
      <c r="DQ34" s="18">
        <f t="shared" si="37"/>
        <v>46.32352941176471</v>
      </c>
      <c r="DR34" s="17">
        <v>0</v>
      </c>
      <c r="DS34" s="17">
        <v>0</v>
      </c>
      <c r="DT34" s="18">
        <f t="shared" si="38"/>
        <v>0</v>
      </c>
      <c r="DU34" s="17">
        <v>285</v>
      </c>
      <c r="DV34" s="17">
        <v>280</v>
      </c>
      <c r="DW34" s="18">
        <f t="shared" si="39"/>
        <v>98.24561403508771</v>
      </c>
      <c r="DX34" s="17">
        <v>2356</v>
      </c>
      <c r="DY34" s="17">
        <v>2350</v>
      </c>
      <c r="DZ34" s="18">
        <f t="shared" si="40"/>
        <v>99.7453310696095</v>
      </c>
      <c r="EA34" s="17">
        <v>0</v>
      </c>
      <c r="EB34" s="17">
        <v>0</v>
      </c>
      <c r="EC34" s="18">
        <f t="shared" si="41"/>
        <v>0</v>
      </c>
      <c r="ED34" s="29" t="str">
        <f t="shared" si="54"/>
        <v>水 電 燃 氣 業</v>
      </c>
      <c r="EE34" s="17">
        <v>0</v>
      </c>
      <c r="EF34" s="17">
        <v>0</v>
      </c>
      <c r="EG34" s="18">
        <f t="shared" si="42"/>
        <v>0</v>
      </c>
      <c r="EH34" s="17">
        <v>0</v>
      </c>
      <c r="EI34" s="17">
        <v>0</v>
      </c>
      <c r="EJ34" s="18">
        <f t="shared" si="43"/>
        <v>0</v>
      </c>
      <c r="EK34" s="17">
        <v>0</v>
      </c>
      <c r="EL34" s="17">
        <v>0</v>
      </c>
      <c r="EM34" s="18">
        <f t="shared" si="44"/>
        <v>0</v>
      </c>
      <c r="EN34" s="17">
        <v>36</v>
      </c>
      <c r="EO34" s="17">
        <v>33</v>
      </c>
      <c r="EP34" s="18">
        <f t="shared" si="45"/>
        <v>91.66666666666666</v>
      </c>
      <c r="EQ34" s="17">
        <v>0</v>
      </c>
      <c r="ER34" s="17">
        <v>0</v>
      </c>
      <c r="ES34" s="18">
        <f t="shared" si="46"/>
        <v>0</v>
      </c>
      <c r="ET34" s="17">
        <v>19</v>
      </c>
      <c r="EU34" s="17">
        <v>18</v>
      </c>
      <c r="EV34" s="18">
        <f t="shared" si="47"/>
        <v>94.73684210526315</v>
      </c>
      <c r="EW34" s="17">
        <v>0</v>
      </c>
      <c r="EX34" s="17">
        <v>0</v>
      </c>
      <c r="EY34" s="18">
        <f t="shared" si="48"/>
        <v>0</v>
      </c>
    </row>
    <row r="35" spans="1:155" ht="11.25" customHeight="1">
      <c r="A35" s="29" t="s">
        <v>201</v>
      </c>
      <c r="B35" s="17">
        <v>28957</v>
      </c>
      <c r="C35" s="17">
        <f t="shared" si="55"/>
        <v>70607</v>
      </c>
      <c r="D35" s="17">
        <f t="shared" si="56"/>
        <v>65139</v>
      </c>
      <c r="E35" s="18">
        <f t="shared" si="0"/>
        <v>92.25572535301032</v>
      </c>
      <c r="F35" s="17">
        <f t="shared" si="57"/>
        <v>30834</v>
      </c>
      <c r="G35" s="17">
        <f t="shared" si="58"/>
        <v>28116</v>
      </c>
      <c r="H35" s="18">
        <f t="shared" si="1"/>
        <v>91.18505545826036</v>
      </c>
      <c r="I35" s="17">
        <v>75</v>
      </c>
      <c r="J35" s="17">
        <v>75</v>
      </c>
      <c r="K35" s="18">
        <f t="shared" si="2"/>
        <v>100</v>
      </c>
      <c r="L35" s="17">
        <v>9</v>
      </c>
      <c r="M35" s="17">
        <v>9</v>
      </c>
      <c r="N35" s="18">
        <f t="shared" si="3"/>
        <v>100</v>
      </c>
      <c r="O35" s="17">
        <v>0</v>
      </c>
      <c r="P35" s="17">
        <v>0</v>
      </c>
      <c r="Q35" s="18">
        <f t="shared" si="4"/>
        <v>0</v>
      </c>
      <c r="R35" s="17">
        <v>0</v>
      </c>
      <c r="S35" s="17">
        <v>0</v>
      </c>
      <c r="T35" s="18">
        <f t="shared" si="5"/>
        <v>0</v>
      </c>
      <c r="U35" s="17">
        <v>1078</v>
      </c>
      <c r="V35" s="17">
        <v>986</v>
      </c>
      <c r="W35" s="18">
        <f t="shared" si="6"/>
        <v>91.4656771799629</v>
      </c>
      <c r="X35" s="29" t="str">
        <f t="shared" si="49"/>
        <v>營      造      業</v>
      </c>
      <c r="Y35" s="17">
        <v>45</v>
      </c>
      <c r="Z35" s="17">
        <v>45</v>
      </c>
      <c r="AA35" s="18">
        <f t="shared" si="7"/>
        <v>100</v>
      </c>
      <c r="AB35" s="17">
        <v>618</v>
      </c>
      <c r="AC35" s="17">
        <v>445</v>
      </c>
      <c r="AD35" s="18">
        <f t="shared" si="8"/>
        <v>72.00647249190939</v>
      </c>
      <c r="AE35" s="17">
        <v>0</v>
      </c>
      <c r="AF35" s="17">
        <v>0</v>
      </c>
      <c r="AG35" s="18">
        <f t="shared" si="9"/>
        <v>0</v>
      </c>
      <c r="AH35" s="17">
        <v>45</v>
      </c>
      <c r="AI35" s="17">
        <v>40</v>
      </c>
      <c r="AJ35" s="18">
        <f t="shared" si="10"/>
        <v>88.88888888888889</v>
      </c>
      <c r="AK35" s="17">
        <v>8099</v>
      </c>
      <c r="AL35" s="17">
        <v>7824</v>
      </c>
      <c r="AM35" s="18">
        <f t="shared" si="11"/>
        <v>96.60451907642918</v>
      </c>
      <c r="AN35" s="17">
        <v>1164</v>
      </c>
      <c r="AO35" s="17">
        <v>1019</v>
      </c>
      <c r="AP35" s="18">
        <f t="shared" si="12"/>
        <v>87.54295532646049</v>
      </c>
      <c r="AQ35" s="17">
        <v>242</v>
      </c>
      <c r="AR35" s="17">
        <v>240</v>
      </c>
      <c r="AS35" s="18">
        <f t="shared" si="13"/>
        <v>99.17355371900827</v>
      </c>
      <c r="AT35" s="29" t="str">
        <f t="shared" si="50"/>
        <v>營      造      業</v>
      </c>
      <c r="AU35" s="17">
        <v>1618</v>
      </c>
      <c r="AV35" s="17">
        <v>1581</v>
      </c>
      <c r="AW35" s="18">
        <f t="shared" si="14"/>
        <v>97.71322620519159</v>
      </c>
      <c r="AX35" s="17">
        <v>11046</v>
      </c>
      <c r="AY35" s="17">
        <v>9226</v>
      </c>
      <c r="AZ35" s="18">
        <f t="shared" si="15"/>
        <v>83.5234474017744</v>
      </c>
      <c r="BA35" s="17">
        <v>5812</v>
      </c>
      <c r="BB35" s="17">
        <v>5662</v>
      </c>
      <c r="BC35" s="18">
        <f t="shared" si="16"/>
        <v>97.41913282863041</v>
      </c>
      <c r="BD35" s="17">
        <v>11</v>
      </c>
      <c r="BE35" s="17">
        <v>10</v>
      </c>
      <c r="BF35" s="18">
        <f t="shared" si="17"/>
        <v>90.9090909090909</v>
      </c>
      <c r="BG35" s="17">
        <v>10</v>
      </c>
      <c r="BH35" s="17">
        <v>10</v>
      </c>
      <c r="BI35" s="18">
        <f t="shared" si="18"/>
        <v>100</v>
      </c>
      <c r="BJ35" s="17">
        <v>8</v>
      </c>
      <c r="BK35" s="17">
        <v>7</v>
      </c>
      <c r="BL35" s="18">
        <f t="shared" si="19"/>
        <v>87.5</v>
      </c>
      <c r="BM35" s="17">
        <v>0</v>
      </c>
      <c r="BN35" s="17">
        <v>0</v>
      </c>
      <c r="BO35" s="18">
        <f t="shared" si="20"/>
        <v>0</v>
      </c>
      <c r="BP35" s="29" t="str">
        <f t="shared" si="51"/>
        <v>營      造      業</v>
      </c>
      <c r="BQ35" s="17">
        <v>0</v>
      </c>
      <c r="BR35" s="17">
        <v>0</v>
      </c>
      <c r="BS35" s="18">
        <f t="shared" si="21"/>
        <v>0</v>
      </c>
      <c r="BT35" s="17">
        <v>21</v>
      </c>
      <c r="BU35" s="17">
        <v>21</v>
      </c>
      <c r="BV35" s="18">
        <f t="shared" si="22"/>
        <v>100</v>
      </c>
      <c r="BW35" s="17">
        <v>13</v>
      </c>
      <c r="BX35" s="17">
        <v>10</v>
      </c>
      <c r="BY35" s="18">
        <f t="shared" si="23"/>
        <v>76.92307692307693</v>
      </c>
      <c r="BZ35" s="17">
        <v>82</v>
      </c>
      <c r="CA35" s="17">
        <v>80</v>
      </c>
      <c r="CB35" s="18">
        <f t="shared" si="24"/>
        <v>97.5609756097561</v>
      </c>
      <c r="CC35" s="17">
        <v>15</v>
      </c>
      <c r="CD35" s="17">
        <v>14</v>
      </c>
      <c r="CE35" s="18">
        <f t="shared" si="25"/>
        <v>93.33333333333333</v>
      </c>
      <c r="CF35" s="17">
        <v>0</v>
      </c>
      <c r="CG35" s="17">
        <v>0</v>
      </c>
      <c r="CH35" s="18">
        <f t="shared" si="26"/>
        <v>0</v>
      </c>
      <c r="CI35" s="17">
        <v>0</v>
      </c>
      <c r="CJ35" s="17">
        <v>0</v>
      </c>
      <c r="CK35" s="18">
        <f t="shared" si="27"/>
        <v>0</v>
      </c>
      <c r="CL35" s="29" t="str">
        <f t="shared" si="52"/>
        <v>營      造      業</v>
      </c>
      <c r="CM35" s="17">
        <v>0</v>
      </c>
      <c r="CN35" s="17">
        <v>0</v>
      </c>
      <c r="CO35" s="18">
        <f t="shared" si="28"/>
        <v>0</v>
      </c>
      <c r="CP35" s="17">
        <v>9</v>
      </c>
      <c r="CQ35" s="17">
        <v>8</v>
      </c>
      <c r="CR35" s="18">
        <f t="shared" si="29"/>
        <v>88.88888888888889</v>
      </c>
      <c r="CS35" s="17">
        <v>814</v>
      </c>
      <c r="CT35" s="17">
        <v>804</v>
      </c>
      <c r="CU35" s="18">
        <f t="shared" si="30"/>
        <v>98.77149877149877</v>
      </c>
      <c r="CV35" s="17">
        <v>1</v>
      </c>
      <c r="CW35" s="17">
        <v>1</v>
      </c>
      <c r="CX35" s="18">
        <f t="shared" si="31"/>
        <v>100</v>
      </c>
      <c r="CY35" s="17">
        <v>1</v>
      </c>
      <c r="CZ35" s="17">
        <v>1</v>
      </c>
      <c r="DA35" s="18">
        <f t="shared" si="32"/>
        <v>100</v>
      </c>
      <c r="DB35" s="17">
        <v>42</v>
      </c>
      <c r="DC35" s="17">
        <v>38</v>
      </c>
      <c r="DD35" s="18">
        <f t="shared" si="33"/>
        <v>90.47619047619048</v>
      </c>
      <c r="DE35" s="17">
        <v>0</v>
      </c>
      <c r="DF35" s="17">
        <v>0</v>
      </c>
      <c r="DG35" s="18">
        <f t="shared" si="34"/>
        <v>0</v>
      </c>
      <c r="DH35" s="29" t="str">
        <f t="shared" si="53"/>
        <v>營      造      業</v>
      </c>
      <c r="DI35" s="17">
        <v>14</v>
      </c>
      <c r="DJ35" s="17">
        <v>14</v>
      </c>
      <c r="DK35" s="18">
        <f t="shared" si="35"/>
        <v>100</v>
      </c>
      <c r="DL35" s="17">
        <v>2813</v>
      </c>
      <c r="DM35" s="17">
        <v>2737</v>
      </c>
      <c r="DN35" s="18">
        <f t="shared" si="36"/>
        <v>97.29825808745112</v>
      </c>
      <c r="DO35" s="17">
        <v>7982</v>
      </c>
      <c r="DP35" s="17">
        <v>7158</v>
      </c>
      <c r="DQ35" s="18">
        <f t="shared" si="37"/>
        <v>89.676772738662</v>
      </c>
      <c r="DR35" s="17">
        <v>30</v>
      </c>
      <c r="DS35" s="17">
        <v>28</v>
      </c>
      <c r="DT35" s="18">
        <f t="shared" si="38"/>
        <v>93.33333333333333</v>
      </c>
      <c r="DU35" s="17">
        <v>1026</v>
      </c>
      <c r="DV35" s="17">
        <v>966</v>
      </c>
      <c r="DW35" s="18">
        <f t="shared" si="39"/>
        <v>94.15204678362574</v>
      </c>
      <c r="DX35" s="17">
        <v>1488</v>
      </c>
      <c r="DY35" s="17">
        <v>1231</v>
      </c>
      <c r="DZ35" s="18">
        <f t="shared" si="40"/>
        <v>82.72849462365592</v>
      </c>
      <c r="EA35" s="17">
        <v>6</v>
      </c>
      <c r="EB35" s="17">
        <v>6</v>
      </c>
      <c r="EC35" s="18">
        <f t="shared" si="41"/>
        <v>100</v>
      </c>
      <c r="ED35" s="29" t="str">
        <f t="shared" si="54"/>
        <v>營      造      業</v>
      </c>
      <c r="EE35" s="17">
        <v>0</v>
      </c>
      <c r="EF35" s="17">
        <v>0</v>
      </c>
      <c r="EG35" s="18">
        <f t="shared" si="42"/>
        <v>0</v>
      </c>
      <c r="EH35" s="17">
        <v>0</v>
      </c>
      <c r="EI35" s="17">
        <v>0</v>
      </c>
      <c r="EJ35" s="18">
        <f t="shared" si="43"/>
        <v>0</v>
      </c>
      <c r="EK35" s="17">
        <v>0</v>
      </c>
      <c r="EL35" s="17">
        <v>0</v>
      </c>
      <c r="EM35" s="18">
        <f t="shared" si="44"/>
        <v>0</v>
      </c>
      <c r="EN35" s="17">
        <v>16918</v>
      </c>
      <c r="EO35" s="17">
        <v>15696</v>
      </c>
      <c r="EP35" s="18">
        <f t="shared" si="45"/>
        <v>92.7769239862868</v>
      </c>
      <c r="EQ35" s="17">
        <v>0</v>
      </c>
      <c r="ER35" s="17">
        <v>0</v>
      </c>
      <c r="ES35" s="18">
        <f t="shared" si="46"/>
        <v>0</v>
      </c>
      <c r="ET35" s="17">
        <v>9452</v>
      </c>
      <c r="EU35" s="17">
        <v>9147</v>
      </c>
      <c r="EV35" s="18">
        <f t="shared" si="47"/>
        <v>96.77316969953449</v>
      </c>
      <c r="EW35" s="17">
        <v>0</v>
      </c>
      <c r="EX35" s="17">
        <v>0</v>
      </c>
      <c r="EY35" s="18">
        <f t="shared" si="48"/>
        <v>0</v>
      </c>
    </row>
    <row r="36" spans="1:155" ht="11.25" customHeight="1">
      <c r="A36" s="29" t="s">
        <v>202</v>
      </c>
      <c r="B36" s="17">
        <v>767</v>
      </c>
      <c r="C36" s="17">
        <f t="shared" si="55"/>
        <v>960</v>
      </c>
      <c r="D36" s="17">
        <f t="shared" si="56"/>
        <v>861</v>
      </c>
      <c r="E36" s="18">
        <f t="shared" si="0"/>
        <v>89.6875</v>
      </c>
      <c r="F36" s="17">
        <f t="shared" si="57"/>
        <v>632</v>
      </c>
      <c r="G36" s="17">
        <f t="shared" si="58"/>
        <v>591</v>
      </c>
      <c r="H36" s="18">
        <f t="shared" si="1"/>
        <v>93.5126582278481</v>
      </c>
      <c r="I36" s="17">
        <v>9</v>
      </c>
      <c r="J36" s="17">
        <v>8</v>
      </c>
      <c r="K36" s="18">
        <f t="shared" si="2"/>
        <v>88.88888888888889</v>
      </c>
      <c r="L36" s="17">
        <v>6</v>
      </c>
      <c r="M36" s="17">
        <v>5</v>
      </c>
      <c r="N36" s="18">
        <f t="shared" si="3"/>
        <v>83.33333333333334</v>
      </c>
      <c r="O36" s="17">
        <v>0</v>
      </c>
      <c r="P36" s="17">
        <v>0</v>
      </c>
      <c r="Q36" s="18">
        <f t="shared" si="4"/>
        <v>0</v>
      </c>
      <c r="R36" s="17">
        <v>14</v>
      </c>
      <c r="S36" s="17">
        <v>13</v>
      </c>
      <c r="T36" s="18">
        <f t="shared" si="5"/>
        <v>92.85714285714286</v>
      </c>
      <c r="U36" s="17">
        <v>3</v>
      </c>
      <c r="V36" s="17">
        <v>3</v>
      </c>
      <c r="W36" s="18">
        <f t="shared" si="6"/>
        <v>100</v>
      </c>
      <c r="X36" s="29" t="str">
        <f t="shared" si="49"/>
        <v>批發及零售業</v>
      </c>
      <c r="Y36" s="17">
        <v>1</v>
      </c>
      <c r="Z36" s="17">
        <v>1</v>
      </c>
      <c r="AA36" s="18">
        <f t="shared" si="7"/>
        <v>100</v>
      </c>
      <c r="AB36" s="17">
        <v>2</v>
      </c>
      <c r="AC36" s="17">
        <v>2</v>
      </c>
      <c r="AD36" s="18">
        <f t="shared" si="8"/>
        <v>100</v>
      </c>
      <c r="AE36" s="17">
        <v>1</v>
      </c>
      <c r="AF36" s="17">
        <v>1</v>
      </c>
      <c r="AG36" s="18">
        <f t="shared" si="9"/>
        <v>100</v>
      </c>
      <c r="AH36" s="17">
        <v>33</v>
      </c>
      <c r="AI36" s="17">
        <v>33</v>
      </c>
      <c r="AJ36" s="18">
        <f t="shared" si="10"/>
        <v>100</v>
      </c>
      <c r="AK36" s="17">
        <v>1</v>
      </c>
      <c r="AL36" s="17">
        <v>1</v>
      </c>
      <c r="AM36" s="18">
        <f t="shared" si="11"/>
        <v>100</v>
      </c>
      <c r="AN36" s="17">
        <v>0</v>
      </c>
      <c r="AO36" s="17">
        <v>0</v>
      </c>
      <c r="AP36" s="18">
        <f t="shared" si="12"/>
        <v>0</v>
      </c>
      <c r="AQ36" s="17">
        <v>0</v>
      </c>
      <c r="AR36" s="17">
        <v>0</v>
      </c>
      <c r="AS36" s="18">
        <f t="shared" si="13"/>
        <v>0</v>
      </c>
      <c r="AT36" s="29" t="str">
        <f t="shared" si="50"/>
        <v>批發及零售業</v>
      </c>
      <c r="AU36" s="17">
        <v>0</v>
      </c>
      <c r="AV36" s="17">
        <v>0</v>
      </c>
      <c r="AW36" s="18">
        <f t="shared" si="14"/>
        <v>0</v>
      </c>
      <c r="AX36" s="17">
        <v>150</v>
      </c>
      <c r="AY36" s="17">
        <v>139</v>
      </c>
      <c r="AZ36" s="18">
        <f t="shared" si="15"/>
        <v>92.66666666666666</v>
      </c>
      <c r="BA36" s="17">
        <v>0</v>
      </c>
      <c r="BB36" s="17">
        <v>0</v>
      </c>
      <c r="BC36" s="18">
        <f t="shared" si="16"/>
        <v>0</v>
      </c>
      <c r="BD36" s="17">
        <v>0</v>
      </c>
      <c r="BE36" s="17">
        <v>0</v>
      </c>
      <c r="BF36" s="18">
        <f t="shared" si="17"/>
        <v>0</v>
      </c>
      <c r="BG36" s="17">
        <v>0</v>
      </c>
      <c r="BH36" s="17">
        <v>0</v>
      </c>
      <c r="BI36" s="18">
        <f t="shared" si="18"/>
        <v>0</v>
      </c>
      <c r="BJ36" s="17">
        <v>0</v>
      </c>
      <c r="BK36" s="17">
        <v>0</v>
      </c>
      <c r="BL36" s="18">
        <f t="shared" si="19"/>
        <v>0</v>
      </c>
      <c r="BM36" s="17">
        <v>0</v>
      </c>
      <c r="BN36" s="17">
        <v>0</v>
      </c>
      <c r="BO36" s="18">
        <f t="shared" si="20"/>
        <v>0</v>
      </c>
      <c r="BP36" s="29" t="str">
        <f t="shared" si="51"/>
        <v>批發及零售業</v>
      </c>
      <c r="BQ36" s="17">
        <v>0</v>
      </c>
      <c r="BR36" s="17">
        <v>0</v>
      </c>
      <c r="BS36" s="18">
        <f t="shared" si="21"/>
        <v>0</v>
      </c>
      <c r="BT36" s="17">
        <v>0</v>
      </c>
      <c r="BU36" s="17">
        <v>0</v>
      </c>
      <c r="BV36" s="18">
        <f t="shared" si="22"/>
        <v>0</v>
      </c>
      <c r="BW36" s="17">
        <v>5</v>
      </c>
      <c r="BX36" s="17">
        <v>5</v>
      </c>
      <c r="BY36" s="18">
        <f t="shared" si="23"/>
        <v>100</v>
      </c>
      <c r="BZ36" s="17">
        <v>11</v>
      </c>
      <c r="CA36" s="17">
        <v>11</v>
      </c>
      <c r="CB36" s="18">
        <f t="shared" si="24"/>
        <v>100</v>
      </c>
      <c r="CC36" s="17">
        <v>0</v>
      </c>
      <c r="CD36" s="17">
        <v>0</v>
      </c>
      <c r="CE36" s="18">
        <f t="shared" si="25"/>
        <v>0</v>
      </c>
      <c r="CF36" s="17">
        <v>0</v>
      </c>
      <c r="CG36" s="17">
        <v>0</v>
      </c>
      <c r="CH36" s="18">
        <f t="shared" si="26"/>
        <v>0</v>
      </c>
      <c r="CI36" s="17">
        <v>0</v>
      </c>
      <c r="CJ36" s="17">
        <v>0</v>
      </c>
      <c r="CK36" s="18">
        <f t="shared" si="27"/>
        <v>0</v>
      </c>
      <c r="CL36" s="29" t="str">
        <f t="shared" si="52"/>
        <v>批發及零售業</v>
      </c>
      <c r="CM36" s="17">
        <v>2</v>
      </c>
      <c r="CN36" s="17">
        <v>2</v>
      </c>
      <c r="CO36" s="18">
        <f t="shared" si="28"/>
        <v>100</v>
      </c>
      <c r="CP36" s="17">
        <v>92</v>
      </c>
      <c r="CQ36" s="17">
        <v>90</v>
      </c>
      <c r="CR36" s="18">
        <f t="shared" si="29"/>
        <v>97.82608695652173</v>
      </c>
      <c r="CS36" s="17">
        <v>302</v>
      </c>
      <c r="CT36" s="17">
        <v>277</v>
      </c>
      <c r="CU36" s="18">
        <f t="shared" si="30"/>
        <v>91.72185430463577</v>
      </c>
      <c r="CV36" s="17">
        <v>2</v>
      </c>
      <c r="CW36" s="17">
        <v>2</v>
      </c>
      <c r="CX36" s="18">
        <f t="shared" si="31"/>
        <v>100</v>
      </c>
      <c r="CY36" s="17">
        <v>80</v>
      </c>
      <c r="CZ36" s="17">
        <v>80</v>
      </c>
      <c r="DA36" s="18">
        <f t="shared" si="32"/>
        <v>100</v>
      </c>
      <c r="DB36" s="17">
        <v>0</v>
      </c>
      <c r="DC36" s="17">
        <v>0</v>
      </c>
      <c r="DD36" s="18">
        <f t="shared" si="33"/>
        <v>0</v>
      </c>
      <c r="DE36" s="17">
        <v>0</v>
      </c>
      <c r="DF36" s="17">
        <v>0</v>
      </c>
      <c r="DG36" s="18">
        <f t="shared" si="34"/>
        <v>0</v>
      </c>
      <c r="DH36" s="29" t="str">
        <f t="shared" si="53"/>
        <v>批發及零售業</v>
      </c>
      <c r="DI36" s="17">
        <v>29</v>
      </c>
      <c r="DJ36" s="17">
        <v>28</v>
      </c>
      <c r="DK36" s="18">
        <f t="shared" si="35"/>
        <v>96.55172413793103</v>
      </c>
      <c r="DL36" s="17">
        <v>30</v>
      </c>
      <c r="DM36" s="17">
        <v>21</v>
      </c>
      <c r="DN36" s="18">
        <f t="shared" si="36"/>
        <v>70</v>
      </c>
      <c r="DO36" s="17">
        <v>79</v>
      </c>
      <c r="DP36" s="17">
        <v>38</v>
      </c>
      <c r="DQ36" s="18">
        <f t="shared" si="37"/>
        <v>48.10126582278481</v>
      </c>
      <c r="DR36" s="17">
        <v>0</v>
      </c>
      <c r="DS36" s="17">
        <v>0</v>
      </c>
      <c r="DT36" s="18">
        <f t="shared" si="38"/>
        <v>0</v>
      </c>
      <c r="DU36" s="17">
        <v>0</v>
      </c>
      <c r="DV36" s="17">
        <v>0</v>
      </c>
      <c r="DW36" s="18">
        <f t="shared" si="39"/>
        <v>0</v>
      </c>
      <c r="DX36" s="17">
        <v>0</v>
      </c>
      <c r="DY36" s="17">
        <v>0</v>
      </c>
      <c r="DZ36" s="18">
        <f t="shared" si="40"/>
        <v>0</v>
      </c>
      <c r="EA36" s="17">
        <v>0</v>
      </c>
      <c r="EB36" s="17">
        <v>0</v>
      </c>
      <c r="EC36" s="18">
        <f t="shared" si="41"/>
        <v>0</v>
      </c>
      <c r="ED36" s="29" t="str">
        <f t="shared" si="54"/>
        <v>批發及零售業</v>
      </c>
      <c r="EE36" s="17">
        <v>0</v>
      </c>
      <c r="EF36" s="17">
        <v>0</v>
      </c>
      <c r="EG36" s="18">
        <f t="shared" si="42"/>
        <v>0</v>
      </c>
      <c r="EH36" s="17">
        <v>0</v>
      </c>
      <c r="EI36" s="17">
        <v>0</v>
      </c>
      <c r="EJ36" s="18">
        <f t="shared" si="43"/>
        <v>0</v>
      </c>
      <c r="EK36" s="17">
        <v>0</v>
      </c>
      <c r="EL36" s="17">
        <v>0</v>
      </c>
      <c r="EM36" s="18">
        <f t="shared" si="44"/>
        <v>0</v>
      </c>
      <c r="EN36" s="17">
        <v>85</v>
      </c>
      <c r="EO36" s="17">
        <v>80</v>
      </c>
      <c r="EP36" s="18">
        <f t="shared" si="45"/>
        <v>94.11764705882352</v>
      </c>
      <c r="EQ36" s="17">
        <v>0</v>
      </c>
      <c r="ER36" s="17">
        <v>0</v>
      </c>
      <c r="ES36" s="18">
        <f t="shared" si="46"/>
        <v>0</v>
      </c>
      <c r="ET36" s="17">
        <v>23</v>
      </c>
      <c r="EU36" s="17">
        <v>21</v>
      </c>
      <c r="EV36" s="18">
        <f t="shared" si="47"/>
        <v>91.30434782608695</v>
      </c>
      <c r="EW36" s="17">
        <v>0</v>
      </c>
      <c r="EX36" s="17">
        <v>0</v>
      </c>
      <c r="EY36" s="18">
        <f t="shared" si="48"/>
        <v>0</v>
      </c>
    </row>
    <row r="37" spans="1:155" ht="11.25" customHeight="1">
      <c r="A37" s="29" t="s">
        <v>203</v>
      </c>
      <c r="B37" s="17">
        <v>2050</v>
      </c>
      <c r="C37" s="17">
        <f aca="true" t="shared" si="59" ref="C37:D41">SUM(F37,CV37+CY37+DB37+DE37+DI37+DL37+DO37+DR37+DU37+DX37+EA37+EE37+EH37+EK37+EN37+EQ37+ET37+EW37)</f>
        <v>647</v>
      </c>
      <c r="D37" s="17">
        <f t="shared" si="59"/>
        <v>598</v>
      </c>
      <c r="E37" s="18">
        <f>IF(D37&gt;C37,999,IF(C37=0,0,D37/C37*100))</f>
        <v>92.42658423493046</v>
      </c>
      <c r="F37" s="17">
        <f aca="true" t="shared" si="60" ref="F37:G41">SUM(I37+L37+O37+R37+U37+Y37+AB37+AE37+AH37+AK37+AN37+AQ37+AU37+AX37+BA37+BD37+BG37+BJ37+BM37+BQ37+BT37+BW37+BZ37+CC37+CF37+CI37+CM37+CP37+CS37)</f>
        <v>504</v>
      </c>
      <c r="G37" s="17">
        <f t="shared" si="60"/>
        <v>482</v>
      </c>
      <c r="H37" s="18">
        <f>IF(G37&gt;F37,999,IF(F37=0,0,G37/F37*100))</f>
        <v>95.63492063492063</v>
      </c>
      <c r="I37" s="17">
        <v>7</v>
      </c>
      <c r="J37" s="17">
        <v>7</v>
      </c>
      <c r="K37" s="18">
        <f>IF(J37&gt;I37,999,IF(I37=0,0,J37/I37*100))</f>
        <v>100</v>
      </c>
      <c r="L37" s="17">
        <v>2</v>
      </c>
      <c r="M37" s="17">
        <v>2</v>
      </c>
      <c r="N37" s="18">
        <f>IF(M37&gt;L37,999,IF(L37=0,0,M37/L37*100))</f>
        <v>100</v>
      </c>
      <c r="O37" s="17">
        <v>0</v>
      </c>
      <c r="P37" s="17">
        <v>0</v>
      </c>
      <c r="Q37" s="18">
        <f>IF(P37&gt;O37,999,IF(O37=0,0,P37/O37*100))</f>
        <v>0</v>
      </c>
      <c r="R37" s="17">
        <v>0</v>
      </c>
      <c r="S37" s="17">
        <v>0</v>
      </c>
      <c r="T37" s="18">
        <f>IF(S37&gt;R37,999,IF(R37=0,0,S37/R37*100))</f>
        <v>0</v>
      </c>
      <c r="U37" s="17">
        <v>3</v>
      </c>
      <c r="V37" s="17">
        <v>3</v>
      </c>
      <c r="W37" s="18">
        <f>IF(V37&gt;U37,999,IF(U37=0,0,V37/U37*100))</f>
        <v>100</v>
      </c>
      <c r="X37" s="29" t="str">
        <f t="shared" si="49"/>
        <v>住宿及餐飲業</v>
      </c>
      <c r="Y37" s="17">
        <v>3</v>
      </c>
      <c r="Z37" s="17">
        <v>3</v>
      </c>
      <c r="AA37" s="18">
        <f>IF(Z37&gt;Y37,999,IF(Y37=0,0,Z37/Y37*100))</f>
        <v>100</v>
      </c>
      <c r="AB37" s="17">
        <v>1</v>
      </c>
      <c r="AC37" s="17">
        <v>1</v>
      </c>
      <c r="AD37" s="18">
        <f>IF(AC37&gt;AB37,999,IF(AB37=0,0,AC37/AB37*100))</f>
        <v>100</v>
      </c>
      <c r="AE37" s="17">
        <v>9</v>
      </c>
      <c r="AF37" s="17">
        <v>9</v>
      </c>
      <c r="AG37" s="18">
        <f>IF(AF37&gt;AE37,999,IF(AE37=0,0,AF37/AE37*100))</f>
        <v>100</v>
      </c>
      <c r="AH37" s="17">
        <v>4</v>
      </c>
      <c r="AI37" s="17">
        <v>4</v>
      </c>
      <c r="AJ37" s="18">
        <f>IF(AI37&gt;AH37,999,IF(AH37=0,0,AI37/AH37*100))</f>
        <v>100</v>
      </c>
      <c r="AK37" s="17">
        <v>0</v>
      </c>
      <c r="AL37" s="17">
        <v>0</v>
      </c>
      <c r="AM37" s="18">
        <f>IF(AL37&gt;AK37,999,IF(AK37=0,0,AL37/AK37*100))</f>
        <v>0</v>
      </c>
      <c r="AN37" s="17">
        <v>0</v>
      </c>
      <c r="AO37" s="17">
        <v>0</v>
      </c>
      <c r="AP37" s="18">
        <f>IF(AO37&gt;AN37,999,IF(AN37=0,0,AO37/AN37*100))</f>
        <v>0</v>
      </c>
      <c r="AQ37" s="17">
        <v>0</v>
      </c>
      <c r="AR37" s="17">
        <v>0</v>
      </c>
      <c r="AS37" s="18">
        <f>IF(AR37&gt;AQ37,999,IF(AQ37=0,0,AR37/AQ37*100))</f>
        <v>0</v>
      </c>
      <c r="AT37" s="29" t="str">
        <f t="shared" si="50"/>
        <v>住宿及餐飲業</v>
      </c>
      <c r="AU37" s="17">
        <v>0</v>
      </c>
      <c r="AV37" s="17">
        <v>0</v>
      </c>
      <c r="AW37" s="18">
        <f>IF(AV37&gt;AU37,999,IF(AU37=0,0,AV37/AU37*100))</f>
        <v>0</v>
      </c>
      <c r="AX37" s="17">
        <v>37</v>
      </c>
      <c r="AY37" s="17">
        <v>36</v>
      </c>
      <c r="AZ37" s="18">
        <f>IF(AY37&gt;AX37,999,IF(AX37=0,0,AY37/AX37*100))</f>
        <v>97.2972972972973</v>
      </c>
      <c r="BA37" s="17">
        <v>2</v>
      </c>
      <c r="BB37" s="17">
        <v>2</v>
      </c>
      <c r="BC37" s="18">
        <f>IF(BB37&gt;BA37,999,IF(BA37=0,0,BB37/BA37*100))</f>
        <v>100</v>
      </c>
      <c r="BD37" s="17">
        <v>0</v>
      </c>
      <c r="BE37" s="17">
        <v>0</v>
      </c>
      <c r="BF37" s="18">
        <f>IF(BE37&gt;BD37,999,IF(BD37=0,0,BE37/BD37*100))</f>
        <v>0</v>
      </c>
      <c r="BG37" s="17">
        <v>0</v>
      </c>
      <c r="BH37" s="17">
        <v>0</v>
      </c>
      <c r="BI37" s="18">
        <f>IF(BH37&gt;BG37,999,IF(BG37=0,0,BH37/BG37*100))</f>
        <v>0</v>
      </c>
      <c r="BJ37" s="17">
        <v>0</v>
      </c>
      <c r="BK37" s="17">
        <v>0</v>
      </c>
      <c r="BL37" s="18">
        <f>IF(BK37&gt;BJ37,999,IF(BJ37=0,0,BK37/BJ37*100))</f>
        <v>0</v>
      </c>
      <c r="BM37" s="17">
        <v>0</v>
      </c>
      <c r="BN37" s="17">
        <v>0</v>
      </c>
      <c r="BO37" s="18">
        <f>IF(BN37&gt;BM37,999,IF(BM37=0,0,BN37/BM37*100))</f>
        <v>0</v>
      </c>
      <c r="BP37" s="29" t="str">
        <f t="shared" si="51"/>
        <v>住宿及餐飲業</v>
      </c>
      <c r="BQ37" s="17">
        <v>0</v>
      </c>
      <c r="BR37" s="17">
        <v>0</v>
      </c>
      <c r="BS37" s="18">
        <f>IF(BR37&gt;BQ37,999,IF(BQ37=0,0,BR37/BQ37*100))</f>
        <v>0</v>
      </c>
      <c r="BT37" s="17">
        <v>0</v>
      </c>
      <c r="BU37" s="17">
        <v>0</v>
      </c>
      <c r="BV37" s="18">
        <f>IF(BU37&gt;BT37,999,IF(BT37=0,0,BU37/BT37*100))</f>
        <v>0</v>
      </c>
      <c r="BW37" s="17">
        <v>14</v>
      </c>
      <c r="BX37" s="17">
        <v>14</v>
      </c>
      <c r="BY37" s="18">
        <f>IF(BX37&gt;BW37,999,IF(BW37=0,0,BX37/BW37*100))</f>
        <v>100</v>
      </c>
      <c r="BZ37" s="17">
        <v>11</v>
      </c>
      <c r="CA37" s="17">
        <v>10</v>
      </c>
      <c r="CB37" s="18">
        <f>IF(CA37&gt;BZ37,999,IF(BZ37=0,0,CA37/BZ37*100))</f>
        <v>90.9090909090909</v>
      </c>
      <c r="CC37" s="17">
        <v>0</v>
      </c>
      <c r="CD37" s="17">
        <v>0</v>
      </c>
      <c r="CE37" s="18">
        <f>IF(CD37&gt;CC37,999,IF(CC37=0,0,CD37/CC37*100))</f>
        <v>0</v>
      </c>
      <c r="CF37" s="17">
        <v>0</v>
      </c>
      <c r="CG37" s="17">
        <v>0</v>
      </c>
      <c r="CH37" s="18">
        <f>IF(CG37&gt;CF37,999,IF(CF37=0,0,CG37/CF37*100))</f>
        <v>0</v>
      </c>
      <c r="CI37" s="17">
        <v>0</v>
      </c>
      <c r="CJ37" s="17">
        <v>0</v>
      </c>
      <c r="CK37" s="18">
        <f>IF(CJ37&gt;CI37,999,IF(CI37=0,0,CJ37/CI37*100))</f>
        <v>0</v>
      </c>
      <c r="CL37" s="29" t="str">
        <f t="shared" si="52"/>
        <v>住宿及餐飲業</v>
      </c>
      <c r="CM37" s="17">
        <v>353</v>
      </c>
      <c r="CN37" s="17">
        <v>333</v>
      </c>
      <c r="CO37" s="18">
        <f>IF(CN37&gt;CM37,999,IF(CM37=0,0,CN37/CM37*100))</f>
        <v>94.3342776203966</v>
      </c>
      <c r="CP37" s="17">
        <v>21</v>
      </c>
      <c r="CQ37" s="17">
        <v>21</v>
      </c>
      <c r="CR37" s="18">
        <f>IF(CQ37&gt;CP37,999,IF(CP37=0,0,CQ37/CP37*100))</f>
        <v>100</v>
      </c>
      <c r="CS37" s="17">
        <v>37</v>
      </c>
      <c r="CT37" s="17">
        <v>37</v>
      </c>
      <c r="CU37" s="18">
        <f>IF(CT37&gt;CS37,999,IF(CS37=0,0,CT37/CS37*100))</f>
        <v>100</v>
      </c>
      <c r="CV37" s="17">
        <v>1</v>
      </c>
      <c r="CW37" s="17">
        <v>1</v>
      </c>
      <c r="CX37" s="18">
        <f>IF(CW37&gt;CV37,999,IF(CV37=0,0,CW37/CV37*100))</f>
        <v>100</v>
      </c>
      <c r="CY37" s="17">
        <v>9</v>
      </c>
      <c r="CZ37" s="17">
        <v>9</v>
      </c>
      <c r="DA37" s="18">
        <f>IF(CZ37&gt;CY37,999,IF(CY37=0,0,CZ37/CY37*100))</f>
        <v>100</v>
      </c>
      <c r="DB37" s="17">
        <v>0</v>
      </c>
      <c r="DC37" s="17">
        <v>0</v>
      </c>
      <c r="DD37" s="18">
        <f>IF(DC37&gt;DB37,999,IF(DB37=0,0,DC37/DB37*100))</f>
        <v>0</v>
      </c>
      <c r="DE37" s="17">
        <v>0</v>
      </c>
      <c r="DF37" s="17">
        <v>0</v>
      </c>
      <c r="DG37" s="18">
        <f>IF(DF37&gt;DE37,999,IF(DE37=0,0,DF37/DE37*100))</f>
        <v>0</v>
      </c>
      <c r="DH37" s="29" t="str">
        <f t="shared" si="53"/>
        <v>住宿及餐飲業</v>
      </c>
      <c r="DI37" s="17">
        <v>3</v>
      </c>
      <c r="DJ37" s="17">
        <v>3</v>
      </c>
      <c r="DK37" s="18">
        <f>IF(DJ37&gt;DI37,999,IF(DI37=0,0,DJ37/DI37*100))</f>
        <v>100</v>
      </c>
      <c r="DL37" s="17">
        <v>45</v>
      </c>
      <c r="DM37" s="17">
        <v>28</v>
      </c>
      <c r="DN37" s="18">
        <f>IF(DM37&gt;DL37,999,IF(DL37=0,0,DM37/DL37*100))</f>
        <v>62.22222222222222</v>
      </c>
      <c r="DO37" s="17">
        <v>38</v>
      </c>
      <c r="DP37" s="17">
        <v>29</v>
      </c>
      <c r="DQ37" s="18">
        <f>IF(DP37&gt;DO37,999,IF(DO37=0,0,DP37/DO37*100))</f>
        <v>76.31578947368422</v>
      </c>
      <c r="DR37" s="17">
        <v>1</v>
      </c>
      <c r="DS37" s="17">
        <v>1</v>
      </c>
      <c r="DT37" s="18">
        <f>IF(DS37&gt;DR37,999,IF(DR37=0,0,DS37/DR37*100))</f>
        <v>100</v>
      </c>
      <c r="DU37" s="17">
        <v>0</v>
      </c>
      <c r="DV37" s="17">
        <v>0</v>
      </c>
      <c r="DW37" s="18">
        <f>IF(DV37&gt;DU37,999,IF(DU37=0,0,DV37/DU37*100))</f>
        <v>0</v>
      </c>
      <c r="DX37" s="17">
        <v>0</v>
      </c>
      <c r="DY37" s="17">
        <v>0</v>
      </c>
      <c r="DZ37" s="18">
        <f>IF(DY37&gt;DX37,999,IF(DX37=0,0,DY37/DX37*100))</f>
        <v>0</v>
      </c>
      <c r="EA37" s="17">
        <v>0</v>
      </c>
      <c r="EB37" s="17">
        <v>0</v>
      </c>
      <c r="EC37" s="18">
        <f>IF(EB37&gt;EA37,999,IF(EA37=0,0,EB37/EA37*100))</f>
        <v>0</v>
      </c>
      <c r="ED37" s="29" t="str">
        <f t="shared" si="54"/>
        <v>住宿及餐飲業</v>
      </c>
      <c r="EE37" s="17">
        <v>0</v>
      </c>
      <c r="EF37" s="17">
        <v>0</v>
      </c>
      <c r="EG37" s="18">
        <f>IF(EF37&gt;EE37,999,IF(EE37=0,0,EF37/EE37*100))</f>
        <v>0</v>
      </c>
      <c r="EH37" s="17">
        <v>0</v>
      </c>
      <c r="EI37" s="17">
        <v>0</v>
      </c>
      <c r="EJ37" s="18">
        <f>IF(EI37&gt;EH37,999,IF(EH37=0,0,EI37/EH37*100))</f>
        <v>0</v>
      </c>
      <c r="EK37" s="17">
        <v>0</v>
      </c>
      <c r="EL37" s="17">
        <v>0</v>
      </c>
      <c r="EM37" s="18">
        <f>IF(EL37&gt;EK37,999,IF(EK37=0,0,EL37/EK37*100))</f>
        <v>0</v>
      </c>
      <c r="EN37" s="17">
        <v>33</v>
      </c>
      <c r="EO37" s="17">
        <v>33</v>
      </c>
      <c r="EP37" s="18">
        <f>IF(EO37&gt;EN37,999,IF(EN37=0,0,EO37/EN37*100))</f>
        <v>100</v>
      </c>
      <c r="EQ37" s="17">
        <v>0</v>
      </c>
      <c r="ER37" s="17">
        <v>0</v>
      </c>
      <c r="ES37" s="18">
        <f>IF(ER37&gt;EQ37,999,IF(EQ37=0,0,ER37/EQ37*100))</f>
        <v>0</v>
      </c>
      <c r="ET37" s="17">
        <v>13</v>
      </c>
      <c r="EU37" s="17">
        <v>12</v>
      </c>
      <c r="EV37" s="18">
        <f>IF(EU37&gt;ET37,999,IF(ET37=0,0,EU37/ET37*100))</f>
        <v>92.3076923076923</v>
      </c>
      <c r="EW37" s="17">
        <v>0</v>
      </c>
      <c r="EX37" s="17">
        <v>0</v>
      </c>
      <c r="EY37" s="18">
        <f>IF(EX37&gt;EW37,999,IF(EW37=0,0,EX37/EW37*100))</f>
        <v>0</v>
      </c>
    </row>
    <row r="38" spans="1:155" ht="11.25" customHeight="1">
      <c r="A38" s="29" t="s">
        <v>204</v>
      </c>
      <c r="B38" s="17">
        <v>4327</v>
      </c>
      <c r="C38" s="17">
        <f t="shared" si="59"/>
        <v>1287</v>
      </c>
      <c r="D38" s="17">
        <f t="shared" si="59"/>
        <v>1228</v>
      </c>
      <c r="E38" s="18">
        <f>IF(D38&gt;C38,999,IF(C38=0,0,D38/C38*100))</f>
        <v>95.41569541569541</v>
      </c>
      <c r="F38" s="17">
        <f t="shared" si="60"/>
        <v>1064</v>
      </c>
      <c r="G38" s="17">
        <f t="shared" si="60"/>
        <v>1048</v>
      </c>
      <c r="H38" s="18">
        <f>IF(G38&gt;F38,999,IF(F38=0,0,G38/F38*100))</f>
        <v>98.49624060150376</v>
      </c>
      <c r="I38" s="17">
        <v>6</v>
      </c>
      <c r="J38" s="17">
        <v>6</v>
      </c>
      <c r="K38" s="18">
        <f>IF(J38&gt;I38,999,IF(I38=0,0,J38/I38*100))</f>
        <v>100</v>
      </c>
      <c r="L38" s="17">
        <v>2</v>
      </c>
      <c r="M38" s="17">
        <v>2</v>
      </c>
      <c r="N38" s="18">
        <f>IF(M38&gt;L38,999,IF(L38=0,0,M38/L38*100))</f>
        <v>100</v>
      </c>
      <c r="O38" s="17">
        <v>0</v>
      </c>
      <c r="P38" s="17">
        <v>0</v>
      </c>
      <c r="Q38" s="18">
        <f>IF(P38&gt;O38,999,IF(O38=0,0,P38/O38*100))</f>
        <v>0</v>
      </c>
      <c r="R38" s="17">
        <v>0</v>
      </c>
      <c r="S38" s="17">
        <v>0</v>
      </c>
      <c r="T38" s="18">
        <f>IF(S38&gt;R38,999,IF(R38=0,0,S38/R38*100))</f>
        <v>0</v>
      </c>
      <c r="U38" s="17">
        <v>902</v>
      </c>
      <c r="V38" s="17">
        <v>892</v>
      </c>
      <c r="W38" s="18">
        <f>IF(V38&gt;U38,999,IF(U38=0,0,V38/U38*100))</f>
        <v>98.89135254988913</v>
      </c>
      <c r="X38" s="29" t="str">
        <f t="shared" si="49"/>
        <v>運輸、倉儲及通信業</v>
      </c>
      <c r="Y38" s="17">
        <v>2</v>
      </c>
      <c r="Z38" s="17">
        <v>2</v>
      </c>
      <c r="AA38" s="18">
        <f>IF(Z38&gt;Y38,999,IF(Y38=0,0,Z38/Y38*100))</f>
        <v>100</v>
      </c>
      <c r="AB38" s="17">
        <v>2</v>
      </c>
      <c r="AC38" s="17">
        <v>2</v>
      </c>
      <c r="AD38" s="18">
        <f>IF(AC38&gt;AB38,999,IF(AB38=0,0,AC38/AB38*100))</f>
        <v>100</v>
      </c>
      <c r="AE38" s="17">
        <v>12</v>
      </c>
      <c r="AF38" s="17">
        <v>11</v>
      </c>
      <c r="AG38" s="18">
        <f>IF(AF38&gt;AE38,999,IF(AE38=0,0,AF38/AE38*100))</f>
        <v>91.66666666666666</v>
      </c>
      <c r="AH38" s="17">
        <v>0</v>
      </c>
      <c r="AI38" s="17">
        <v>0</v>
      </c>
      <c r="AJ38" s="18">
        <f>IF(AI38&gt;AH38,999,IF(AH38=0,0,AI38/AH38*100))</f>
        <v>0</v>
      </c>
      <c r="AK38" s="17">
        <v>10</v>
      </c>
      <c r="AL38" s="17">
        <v>10</v>
      </c>
      <c r="AM38" s="18">
        <f>IF(AL38&gt;AK38,999,IF(AK38=0,0,AL38/AK38*100))</f>
        <v>100</v>
      </c>
      <c r="AN38" s="17">
        <v>1</v>
      </c>
      <c r="AO38" s="17">
        <v>1</v>
      </c>
      <c r="AP38" s="18">
        <f>IF(AO38&gt;AN38,999,IF(AN38=0,0,AO38/AN38*100))</f>
        <v>100</v>
      </c>
      <c r="AQ38" s="17">
        <v>1</v>
      </c>
      <c r="AR38" s="17">
        <v>1</v>
      </c>
      <c r="AS38" s="18">
        <f>IF(AR38&gt;AQ38,999,IF(AQ38=0,0,AR38/AQ38*100))</f>
        <v>100</v>
      </c>
      <c r="AT38" s="29" t="str">
        <f t="shared" si="50"/>
        <v>運輸、倉儲及通信業</v>
      </c>
      <c r="AU38" s="17">
        <v>0</v>
      </c>
      <c r="AV38" s="17">
        <v>0</v>
      </c>
      <c r="AW38" s="18">
        <f>IF(AV38&gt;AU38,999,IF(AU38=0,0,AV38/AU38*100))</f>
        <v>0</v>
      </c>
      <c r="AX38" s="17">
        <v>37</v>
      </c>
      <c r="AY38" s="17">
        <v>33</v>
      </c>
      <c r="AZ38" s="18">
        <f>IF(AY38&gt;AX38,999,IF(AX38=0,0,AY38/AX38*100))</f>
        <v>89.1891891891892</v>
      </c>
      <c r="BA38" s="17">
        <v>2</v>
      </c>
      <c r="BB38" s="17">
        <v>1</v>
      </c>
      <c r="BC38" s="18">
        <f>IF(BB38&gt;BA38,999,IF(BA38=0,0,BB38/BA38*100))</f>
        <v>50</v>
      </c>
      <c r="BD38" s="17">
        <v>0</v>
      </c>
      <c r="BE38" s="17">
        <v>0</v>
      </c>
      <c r="BF38" s="18">
        <f>IF(BE38&gt;BD38,999,IF(BD38=0,0,BE38/BD38*100))</f>
        <v>0</v>
      </c>
      <c r="BG38" s="17">
        <v>0</v>
      </c>
      <c r="BH38" s="17">
        <v>0</v>
      </c>
      <c r="BI38" s="18">
        <f>IF(BH38&gt;BG38,999,IF(BG38=0,0,BH38/BG38*100))</f>
        <v>0</v>
      </c>
      <c r="BJ38" s="17">
        <v>0</v>
      </c>
      <c r="BK38" s="17">
        <v>0</v>
      </c>
      <c r="BL38" s="18">
        <f>IF(BK38&gt;BJ38,999,IF(BJ38=0,0,BK38/BJ38*100))</f>
        <v>0</v>
      </c>
      <c r="BM38" s="17">
        <v>0</v>
      </c>
      <c r="BN38" s="17">
        <v>0</v>
      </c>
      <c r="BO38" s="18">
        <f>IF(BN38&gt;BM38,999,IF(BM38=0,0,BN38/BM38*100))</f>
        <v>0</v>
      </c>
      <c r="BP38" s="29" t="str">
        <f t="shared" si="51"/>
        <v>運輸、倉儲及通信業</v>
      </c>
      <c r="BQ38" s="17">
        <v>0</v>
      </c>
      <c r="BR38" s="17">
        <v>0</v>
      </c>
      <c r="BS38" s="18">
        <f>IF(BR38&gt;BQ38,999,IF(BQ38=0,0,BR38/BQ38*100))</f>
        <v>0</v>
      </c>
      <c r="BT38" s="17">
        <v>0</v>
      </c>
      <c r="BU38" s="17">
        <v>0</v>
      </c>
      <c r="BV38" s="18">
        <f>IF(BU38&gt;BT38,999,IF(BT38=0,0,BU38/BT38*100))</f>
        <v>0</v>
      </c>
      <c r="BW38" s="17">
        <v>1</v>
      </c>
      <c r="BX38" s="17">
        <v>1</v>
      </c>
      <c r="BY38" s="18">
        <f>IF(BX38&gt;BW38,999,IF(BW38=0,0,BX38/BW38*100))</f>
        <v>100</v>
      </c>
      <c r="BZ38" s="17">
        <v>9</v>
      </c>
      <c r="CA38" s="17">
        <v>9</v>
      </c>
      <c r="CB38" s="18">
        <f>IF(CA38&gt;BZ38,999,IF(BZ38=0,0,CA38/BZ38*100))</f>
        <v>100</v>
      </c>
      <c r="CC38" s="17">
        <v>0</v>
      </c>
      <c r="CD38" s="17">
        <v>0</v>
      </c>
      <c r="CE38" s="18">
        <f>IF(CD38&gt;CC38,999,IF(CC38=0,0,CD38/CC38*100))</f>
        <v>0</v>
      </c>
      <c r="CF38" s="17">
        <v>0</v>
      </c>
      <c r="CG38" s="17">
        <v>0</v>
      </c>
      <c r="CH38" s="18">
        <f>IF(CG38&gt;CF38,999,IF(CF38=0,0,CG38/CF38*100))</f>
        <v>0</v>
      </c>
      <c r="CI38" s="17">
        <v>0</v>
      </c>
      <c r="CJ38" s="17">
        <v>0</v>
      </c>
      <c r="CK38" s="18">
        <f>IF(CJ38&gt;CI38,999,IF(CI38=0,0,CJ38/CI38*100))</f>
        <v>0</v>
      </c>
      <c r="CL38" s="29" t="str">
        <f t="shared" si="52"/>
        <v>運輸、倉儲及通信業</v>
      </c>
      <c r="CM38" s="17">
        <v>0</v>
      </c>
      <c r="CN38" s="17">
        <v>0</v>
      </c>
      <c r="CO38" s="18">
        <f>IF(CN38&gt;CM38,999,IF(CM38=0,0,CN38/CM38*100))</f>
        <v>0</v>
      </c>
      <c r="CP38" s="17">
        <v>57</v>
      </c>
      <c r="CQ38" s="17">
        <v>57</v>
      </c>
      <c r="CR38" s="18">
        <f>IF(CQ38&gt;CP38,999,IF(CP38=0,0,CQ38/CP38*100))</f>
        <v>100</v>
      </c>
      <c r="CS38" s="17">
        <v>20</v>
      </c>
      <c r="CT38" s="17">
        <v>20</v>
      </c>
      <c r="CU38" s="18">
        <f>IF(CT38&gt;CS38,999,IF(CS38=0,0,CT38/CS38*100))</f>
        <v>100</v>
      </c>
      <c r="CV38" s="17">
        <v>0</v>
      </c>
      <c r="CW38" s="17">
        <v>0</v>
      </c>
      <c r="CX38" s="18">
        <f>IF(CW38&gt;CV38,999,IF(CV38=0,0,CW38/CV38*100))</f>
        <v>0</v>
      </c>
      <c r="CY38" s="17">
        <v>6</v>
      </c>
      <c r="CZ38" s="17">
        <v>6</v>
      </c>
      <c r="DA38" s="18">
        <f>IF(CZ38&gt;CY38,999,IF(CY38=0,0,CZ38/CY38*100))</f>
        <v>100</v>
      </c>
      <c r="DB38" s="17">
        <v>0</v>
      </c>
      <c r="DC38" s="17">
        <v>0</v>
      </c>
      <c r="DD38" s="18">
        <f>IF(DC38&gt;DB38,999,IF(DB38=0,0,DC38/DB38*100))</f>
        <v>0</v>
      </c>
      <c r="DE38" s="17">
        <v>0</v>
      </c>
      <c r="DF38" s="17">
        <v>0</v>
      </c>
      <c r="DG38" s="18">
        <f>IF(DF38&gt;DE38,999,IF(DE38=0,0,DF38/DE38*100))</f>
        <v>0</v>
      </c>
      <c r="DH38" s="29" t="str">
        <f t="shared" si="53"/>
        <v>運輸、倉儲及通信業</v>
      </c>
      <c r="DI38" s="17">
        <v>8</v>
      </c>
      <c r="DJ38" s="17">
        <v>8</v>
      </c>
      <c r="DK38" s="18">
        <f>IF(DJ38&gt;DI38,999,IF(DI38=0,0,DJ38/DI38*100))</f>
        <v>100</v>
      </c>
      <c r="DL38" s="17">
        <v>37</v>
      </c>
      <c r="DM38" s="17">
        <v>21</v>
      </c>
      <c r="DN38" s="18">
        <f>IF(DM38&gt;DL38,999,IF(DL38=0,0,DM38/DL38*100))</f>
        <v>56.75675675675676</v>
      </c>
      <c r="DO38" s="17">
        <v>55</v>
      </c>
      <c r="DP38" s="17">
        <v>39</v>
      </c>
      <c r="DQ38" s="18">
        <f>IF(DP38&gt;DO38,999,IF(DO38=0,0,DP38/DO38*100))</f>
        <v>70.9090909090909</v>
      </c>
      <c r="DR38" s="17">
        <v>23</v>
      </c>
      <c r="DS38" s="17">
        <v>20</v>
      </c>
      <c r="DT38" s="18">
        <f>IF(DS38&gt;DR38,999,IF(DR38=0,0,DS38/DR38*100))</f>
        <v>86.95652173913044</v>
      </c>
      <c r="DU38" s="17">
        <v>0</v>
      </c>
      <c r="DV38" s="17">
        <v>0</v>
      </c>
      <c r="DW38" s="18">
        <f>IF(DV38&gt;DU38,999,IF(DU38=0,0,DV38/DU38*100))</f>
        <v>0</v>
      </c>
      <c r="DX38" s="17">
        <v>0</v>
      </c>
      <c r="DY38" s="17">
        <v>0</v>
      </c>
      <c r="DZ38" s="18">
        <f>IF(DY38&gt;DX38,999,IF(DX38=0,0,DY38/DX38*100))</f>
        <v>0</v>
      </c>
      <c r="EA38" s="17">
        <v>0</v>
      </c>
      <c r="EB38" s="17">
        <v>0</v>
      </c>
      <c r="EC38" s="18">
        <f>IF(EB38&gt;EA38,999,IF(EA38=0,0,EB38/EA38*100))</f>
        <v>0</v>
      </c>
      <c r="ED38" s="29" t="str">
        <f t="shared" si="54"/>
        <v>運輸、倉儲及通信業</v>
      </c>
      <c r="EE38" s="17">
        <v>0</v>
      </c>
      <c r="EF38" s="17">
        <v>0</v>
      </c>
      <c r="EG38" s="18">
        <f>IF(EF38&gt;EE38,999,IF(EE38=0,0,EF38/EE38*100))</f>
        <v>0</v>
      </c>
      <c r="EH38" s="17">
        <v>0</v>
      </c>
      <c r="EI38" s="17">
        <v>0</v>
      </c>
      <c r="EJ38" s="18">
        <f>IF(EI38&gt;EH38,999,IF(EH38=0,0,EI38/EH38*100))</f>
        <v>0</v>
      </c>
      <c r="EK38" s="17">
        <v>0</v>
      </c>
      <c r="EL38" s="17">
        <v>0</v>
      </c>
      <c r="EM38" s="18">
        <f>IF(EL38&gt;EK38,999,IF(EK38=0,0,EL38/EK38*100))</f>
        <v>0</v>
      </c>
      <c r="EN38" s="17">
        <v>77</v>
      </c>
      <c r="EO38" s="17">
        <v>70</v>
      </c>
      <c r="EP38" s="18">
        <f>IF(EO38&gt;EN38,999,IF(EN38=0,0,EO38/EN38*100))</f>
        <v>90.9090909090909</v>
      </c>
      <c r="EQ38" s="17">
        <v>0</v>
      </c>
      <c r="ER38" s="17">
        <v>0</v>
      </c>
      <c r="ES38" s="18">
        <f>IF(ER38&gt;EQ38,999,IF(EQ38=0,0,ER38/EQ38*100))</f>
        <v>0</v>
      </c>
      <c r="ET38" s="17">
        <v>17</v>
      </c>
      <c r="EU38" s="17">
        <v>16</v>
      </c>
      <c r="EV38" s="18">
        <f>IF(EU38&gt;ET38,999,IF(ET38=0,0,EU38/ET38*100))</f>
        <v>94.11764705882352</v>
      </c>
      <c r="EW38" s="17">
        <v>0</v>
      </c>
      <c r="EX38" s="17">
        <v>0</v>
      </c>
      <c r="EY38" s="18">
        <f>IF(EX38&gt;EW38,999,IF(EW38=0,0,EX38/EW38*100))</f>
        <v>0</v>
      </c>
    </row>
    <row r="39" spans="1:155" ht="11.25" customHeight="1">
      <c r="A39" s="29" t="s">
        <v>205</v>
      </c>
      <c r="B39" s="17">
        <v>462</v>
      </c>
      <c r="C39" s="17">
        <f t="shared" si="59"/>
        <v>135</v>
      </c>
      <c r="D39" s="17">
        <f t="shared" si="59"/>
        <v>60</v>
      </c>
      <c r="E39" s="18">
        <f>IF(D39&gt;C39,999,IF(C39=0,0,D39/C39*100))</f>
        <v>44.44444444444444</v>
      </c>
      <c r="F39" s="17">
        <f t="shared" si="60"/>
        <v>22</v>
      </c>
      <c r="G39" s="17">
        <f t="shared" si="60"/>
        <v>21</v>
      </c>
      <c r="H39" s="18">
        <f>IF(G39&gt;F39,999,IF(F39=0,0,G39/F39*100))</f>
        <v>95.45454545454545</v>
      </c>
      <c r="I39" s="17">
        <v>5</v>
      </c>
      <c r="J39" s="17">
        <v>4</v>
      </c>
      <c r="K39" s="18">
        <f>IF(J39&gt;I39,999,IF(I39=0,0,J39/I39*100))</f>
        <v>80</v>
      </c>
      <c r="L39" s="17">
        <v>5</v>
      </c>
      <c r="M39" s="17">
        <v>5</v>
      </c>
      <c r="N39" s="18">
        <f>IF(M39&gt;L39,999,IF(L39=0,0,M39/L39*100))</f>
        <v>100</v>
      </c>
      <c r="O39" s="17">
        <v>0</v>
      </c>
      <c r="P39" s="17">
        <v>0</v>
      </c>
      <c r="Q39" s="18">
        <f>IF(P39&gt;O39,999,IF(O39=0,0,P39/O39*100))</f>
        <v>0</v>
      </c>
      <c r="R39" s="17">
        <v>0</v>
      </c>
      <c r="S39" s="17">
        <v>0</v>
      </c>
      <c r="T39" s="18">
        <f>IF(S39&gt;R39,999,IF(R39=0,0,S39/R39*100))</f>
        <v>0</v>
      </c>
      <c r="U39" s="17">
        <v>0</v>
      </c>
      <c r="V39" s="17">
        <v>0</v>
      </c>
      <c r="W39" s="18">
        <f>IF(V39&gt;U39,999,IF(U39=0,0,V39/U39*100))</f>
        <v>0</v>
      </c>
      <c r="X39" s="29" t="str">
        <f t="shared" si="49"/>
        <v>金融及保險業</v>
      </c>
      <c r="Y39" s="17">
        <v>0</v>
      </c>
      <c r="Z39" s="17">
        <v>0</v>
      </c>
      <c r="AA39" s="18">
        <f>IF(Z39&gt;Y39,999,IF(Y39=0,0,Z39/Y39*100))</f>
        <v>0</v>
      </c>
      <c r="AB39" s="17">
        <v>0</v>
      </c>
      <c r="AC39" s="17">
        <v>0</v>
      </c>
      <c r="AD39" s="18">
        <f>IF(AC39&gt;AB39,999,IF(AB39=0,0,AC39/AB39*100))</f>
        <v>0</v>
      </c>
      <c r="AE39" s="17">
        <v>0</v>
      </c>
      <c r="AF39" s="17">
        <v>0</v>
      </c>
      <c r="AG39" s="18">
        <f>IF(AF39&gt;AE39,999,IF(AE39=0,0,AF39/AE39*100))</f>
        <v>0</v>
      </c>
      <c r="AH39" s="17">
        <v>0</v>
      </c>
      <c r="AI39" s="17">
        <v>0</v>
      </c>
      <c r="AJ39" s="18">
        <f>IF(AI39&gt;AH39,999,IF(AH39=0,0,AI39/AH39*100))</f>
        <v>0</v>
      </c>
      <c r="AK39" s="17">
        <v>0</v>
      </c>
      <c r="AL39" s="17">
        <v>0</v>
      </c>
      <c r="AM39" s="18">
        <f>IF(AL39&gt;AK39,999,IF(AK39=0,0,AL39/AK39*100))</f>
        <v>0</v>
      </c>
      <c r="AN39" s="17">
        <v>0</v>
      </c>
      <c r="AO39" s="17">
        <v>0</v>
      </c>
      <c r="AP39" s="18">
        <f>IF(AO39&gt;AN39,999,IF(AN39=0,0,AO39/AN39*100))</f>
        <v>0</v>
      </c>
      <c r="AQ39" s="17">
        <v>0</v>
      </c>
      <c r="AR39" s="17">
        <v>0</v>
      </c>
      <c r="AS39" s="18">
        <f>IF(AR39&gt;AQ39,999,IF(AQ39=0,0,AR39/AQ39*100))</f>
        <v>0</v>
      </c>
      <c r="AT39" s="29" t="str">
        <f t="shared" si="50"/>
        <v>金融及保險業</v>
      </c>
      <c r="AU39" s="17">
        <v>0</v>
      </c>
      <c r="AV39" s="17">
        <v>0</v>
      </c>
      <c r="AW39" s="18">
        <f>IF(AV39&gt;AU39,999,IF(AU39=0,0,AV39/AU39*100))</f>
        <v>0</v>
      </c>
      <c r="AX39" s="17">
        <v>6</v>
      </c>
      <c r="AY39" s="17">
        <v>6</v>
      </c>
      <c r="AZ39" s="18">
        <f>IF(AY39&gt;AX39,999,IF(AX39=0,0,AY39/AX39*100))</f>
        <v>100</v>
      </c>
      <c r="BA39" s="17">
        <v>0</v>
      </c>
      <c r="BB39" s="17">
        <v>0</v>
      </c>
      <c r="BC39" s="18">
        <f>IF(BB39&gt;BA39,999,IF(BA39=0,0,BB39/BA39*100))</f>
        <v>0</v>
      </c>
      <c r="BD39" s="17">
        <v>0</v>
      </c>
      <c r="BE39" s="17">
        <v>0</v>
      </c>
      <c r="BF39" s="18">
        <f>IF(BE39&gt;BD39,999,IF(BD39=0,0,BE39/BD39*100))</f>
        <v>0</v>
      </c>
      <c r="BG39" s="17">
        <v>0</v>
      </c>
      <c r="BH39" s="17">
        <v>0</v>
      </c>
      <c r="BI39" s="18">
        <f>IF(BH39&gt;BG39,999,IF(BG39=0,0,BH39/BG39*100))</f>
        <v>0</v>
      </c>
      <c r="BJ39" s="17">
        <v>0</v>
      </c>
      <c r="BK39" s="17">
        <v>0</v>
      </c>
      <c r="BL39" s="18">
        <f>IF(BK39&gt;BJ39,999,IF(BJ39=0,0,BK39/BJ39*100))</f>
        <v>0</v>
      </c>
      <c r="BM39" s="17">
        <v>0</v>
      </c>
      <c r="BN39" s="17">
        <v>0</v>
      </c>
      <c r="BO39" s="18">
        <f>IF(BN39&gt;BM39,999,IF(BM39=0,0,BN39/BM39*100))</f>
        <v>0</v>
      </c>
      <c r="BP39" s="29" t="str">
        <f t="shared" si="51"/>
        <v>金融及保險業</v>
      </c>
      <c r="BQ39" s="17">
        <v>0</v>
      </c>
      <c r="BR39" s="17">
        <v>0</v>
      </c>
      <c r="BS39" s="18">
        <f>IF(BR39&gt;BQ39,999,IF(BQ39=0,0,BR39/BQ39*100))</f>
        <v>0</v>
      </c>
      <c r="BT39" s="17">
        <v>0</v>
      </c>
      <c r="BU39" s="17">
        <v>0</v>
      </c>
      <c r="BV39" s="18">
        <f>IF(BU39&gt;BT39,999,IF(BT39=0,0,BU39/BT39*100))</f>
        <v>0</v>
      </c>
      <c r="BW39" s="17">
        <v>0</v>
      </c>
      <c r="BX39" s="17">
        <v>0</v>
      </c>
      <c r="BY39" s="18">
        <f>IF(BX39&gt;BW39,999,IF(BW39=0,0,BX39/BW39*100))</f>
        <v>0</v>
      </c>
      <c r="BZ39" s="17">
        <v>0</v>
      </c>
      <c r="CA39" s="17">
        <v>0</v>
      </c>
      <c r="CB39" s="18">
        <f>IF(CA39&gt;BZ39,999,IF(BZ39=0,0,CA39/BZ39*100))</f>
        <v>0</v>
      </c>
      <c r="CC39" s="17">
        <v>0</v>
      </c>
      <c r="CD39" s="17">
        <v>0</v>
      </c>
      <c r="CE39" s="18">
        <f>IF(CD39&gt;CC39,999,IF(CC39=0,0,CD39/CC39*100))</f>
        <v>0</v>
      </c>
      <c r="CF39" s="17">
        <v>0</v>
      </c>
      <c r="CG39" s="17">
        <v>0</v>
      </c>
      <c r="CH39" s="18">
        <f>IF(CG39&gt;CF39,999,IF(CF39=0,0,CG39/CF39*100))</f>
        <v>0</v>
      </c>
      <c r="CI39" s="17">
        <v>0</v>
      </c>
      <c r="CJ39" s="17">
        <v>0</v>
      </c>
      <c r="CK39" s="18">
        <f>IF(CJ39&gt;CI39,999,IF(CI39=0,0,CJ39/CI39*100))</f>
        <v>0</v>
      </c>
      <c r="CL39" s="29" t="str">
        <f t="shared" si="52"/>
        <v>金融及保險業</v>
      </c>
      <c r="CM39" s="17">
        <v>0</v>
      </c>
      <c r="CN39" s="17">
        <v>0</v>
      </c>
      <c r="CO39" s="18">
        <f>IF(CN39&gt;CM39,999,IF(CM39=0,0,CN39/CM39*100))</f>
        <v>0</v>
      </c>
      <c r="CP39" s="17">
        <v>5</v>
      </c>
      <c r="CQ39" s="17">
        <v>5</v>
      </c>
      <c r="CR39" s="18">
        <f>IF(CQ39&gt;CP39,999,IF(CP39=0,0,CQ39/CP39*100))</f>
        <v>100</v>
      </c>
      <c r="CS39" s="17">
        <v>1</v>
      </c>
      <c r="CT39" s="17">
        <v>1</v>
      </c>
      <c r="CU39" s="18">
        <f>IF(CT39&gt;CS39,999,IF(CS39=0,0,CT39/CS39*100))</f>
        <v>100</v>
      </c>
      <c r="CV39" s="17">
        <v>0</v>
      </c>
      <c r="CW39" s="17">
        <v>0</v>
      </c>
      <c r="CX39" s="18">
        <f>IF(CW39&gt;CV39,999,IF(CV39=0,0,CW39/CV39*100))</f>
        <v>0</v>
      </c>
      <c r="CY39" s="17">
        <v>0</v>
      </c>
      <c r="CZ39" s="17">
        <v>0</v>
      </c>
      <c r="DA39" s="18">
        <f>IF(CZ39&gt;CY39,999,IF(CY39=0,0,CZ39/CY39*100))</f>
        <v>0</v>
      </c>
      <c r="DB39" s="17">
        <v>0</v>
      </c>
      <c r="DC39" s="17">
        <v>0</v>
      </c>
      <c r="DD39" s="18">
        <f>IF(DC39&gt;DB39,999,IF(DB39=0,0,DC39/DB39*100))</f>
        <v>0</v>
      </c>
      <c r="DE39" s="17">
        <v>0</v>
      </c>
      <c r="DF39" s="17">
        <v>0</v>
      </c>
      <c r="DG39" s="18">
        <f>IF(DF39&gt;DE39,999,IF(DE39=0,0,DF39/DE39*100))</f>
        <v>0</v>
      </c>
      <c r="DH39" s="29" t="str">
        <f t="shared" si="53"/>
        <v>金融及保險業</v>
      </c>
      <c r="DI39" s="17">
        <v>0</v>
      </c>
      <c r="DJ39" s="17">
        <v>0</v>
      </c>
      <c r="DK39" s="18">
        <f>IF(DJ39&gt;DI39,999,IF(DI39=0,0,DJ39/DI39*100))</f>
        <v>0</v>
      </c>
      <c r="DL39" s="17">
        <v>73</v>
      </c>
      <c r="DM39" s="17">
        <v>12</v>
      </c>
      <c r="DN39" s="18">
        <f>IF(DM39&gt;DL39,999,IF(DL39=0,0,DM39/DL39*100))</f>
        <v>16.43835616438356</v>
      </c>
      <c r="DO39" s="17">
        <v>23</v>
      </c>
      <c r="DP39" s="17">
        <v>10</v>
      </c>
      <c r="DQ39" s="18">
        <f>IF(DP39&gt;DO39,999,IF(DO39=0,0,DP39/DO39*100))</f>
        <v>43.47826086956522</v>
      </c>
      <c r="DR39" s="17">
        <v>0</v>
      </c>
      <c r="DS39" s="17">
        <v>0</v>
      </c>
      <c r="DT39" s="18">
        <f>IF(DS39&gt;DR39,999,IF(DR39=0,0,DS39/DR39*100))</f>
        <v>0</v>
      </c>
      <c r="DU39" s="17">
        <v>0</v>
      </c>
      <c r="DV39" s="17">
        <v>0</v>
      </c>
      <c r="DW39" s="18">
        <f>IF(DV39&gt;DU39,999,IF(DU39=0,0,DV39/DU39*100))</f>
        <v>0</v>
      </c>
      <c r="DX39" s="17">
        <v>0</v>
      </c>
      <c r="DY39" s="17">
        <v>0</v>
      </c>
      <c r="DZ39" s="18">
        <f>IF(DY39&gt;DX39,999,IF(DX39=0,0,DY39/DX39*100))</f>
        <v>0</v>
      </c>
      <c r="EA39" s="17">
        <v>0</v>
      </c>
      <c r="EB39" s="17">
        <v>0</v>
      </c>
      <c r="EC39" s="18">
        <f>IF(EB39&gt;EA39,999,IF(EA39=0,0,EB39/EA39*100))</f>
        <v>0</v>
      </c>
      <c r="ED39" s="29" t="str">
        <f t="shared" si="54"/>
        <v>金融及保險業</v>
      </c>
      <c r="EE39" s="17">
        <v>0</v>
      </c>
      <c r="EF39" s="17">
        <v>0</v>
      </c>
      <c r="EG39" s="18">
        <f>IF(EF39&gt;EE39,999,IF(EE39=0,0,EF39/EE39*100))</f>
        <v>0</v>
      </c>
      <c r="EH39" s="17">
        <v>0</v>
      </c>
      <c r="EI39" s="17">
        <v>0</v>
      </c>
      <c r="EJ39" s="18">
        <f>IF(EI39&gt;EH39,999,IF(EH39=0,0,EI39/EH39*100))</f>
        <v>0</v>
      </c>
      <c r="EK39" s="17">
        <v>0</v>
      </c>
      <c r="EL39" s="17">
        <v>0</v>
      </c>
      <c r="EM39" s="18">
        <f>IF(EL39&gt;EK39,999,IF(EK39=0,0,EL39/EK39*100))</f>
        <v>0</v>
      </c>
      <c r="EN39" s="17">
        <v>6</v>
      </c>
      <c r="EO39" s="17">
        <v>6</v>
      </c>
      <c r="EP39" s="18">
        <f>IF(EO39&gt;EN39,999,IF(EN39=0,0,EO39/EN39*100))</f>
        <v>100</v>
      </c>
      <c r="EQ39" s="17">
        <v>0</v>
      </c>
      <c r="ER39" s="17">
        <v>0</v>
      </c>
      <c r="ES39" s="18">
        <f>IF(ER39&gt;EQ39,999,IF(EQ39=0,0,ER39/EQ39*100))</f>
        <v>0</v>
      </c>
      <c r="ET39" s="17">
        <v>11</v>
      </c>
      <c r="EU39" s="17">
        <v>11</v>
      </c>
      <c r="EV39" s="18">
        <f>IF(EU39&gt;ET39,999,IF(ET39=0,0,EU39/ET39*100))</f>
        <v>100</v>
      </c>
      <c r="EW39" s="17">
        <v>0</v>
      </c>
      <c r="EX39" s="17">
        <v>0</v>
      </c>
      <c r="EY39" s="18">
        <f>IF(EX39&gt;EW39,999,IF(EW39=0,0,EX39/EW39*100))</f>
        <v>0</v>
      </c>
    </row>
    <row r="40" spans="1:155" ht="11.25" customHeight="1">
      <c r="A40" s="29" t="s">
        <v>206</v>
      </c>
      <c r="B40" s="17">
        <v>181</v>
      </c>
      <c r="C40" s="17">
        <f t="shared" si="59"/>
        <v>331</v>
      </c>
      <c r="D40" s="17">
        <f t="shared" si="59"/>
        <v>243</v>
      </c>
      <c r="E40" s="18">
        <f>IF(D40&gt;C40,999,IF(C40=0,0,D40/C40*100))</f>
        <v>73.41389728096676</v>
      </c>
      <c r="F40" s="17">
        <f t="shared" si="60"/>
        <v>190</v>
      </c>
      <c r="G40" s="17">
        <f t="shared" si="60"/>
        <v>173</v>
      </c>
      <c r="H40" s="18">
        <f>IF(G40&gt;F40,999,IF(F40=0,0,G40/F40*100))</f>
        <v>91.05263157894737</v>
      </c>
      <c r="I40" s="17">
        <v>1</v>
      </c>
      <c r="J40" s="17">
        <v>1</v>
      </c>
      <c r="K40" s="18">
        <f>IF(J40&gt;I40,999,IF(I40=0,0,J40/I40*100))</f>
        <v>100</v>
      </c>
      <c r="L40" s="17">
        <v>0</v>
      </c>
      <c r="M40" s="17">
        <v>0</v>
      </c>
      <c r="N40" s="18">
        <f>IF(M40&gt;L40,999,IF(L40=0,0,M40/L40*100))</f>
        <v>0</v>
      </c>
      <c r="O40" s="17">
        <v>0</v>
      </c>
      <c r="P40" s="17">
        <v>0</v>
      </c>
      <c r="Q40" s="18">
        <f>IF(P40&gt;O40,999,IF(O40=0,0,P40/O40*100))</f>
        <v>0</v>
      </c>
      <c r="R40" s="17">
        <v>0</v>
      </c>
      <c r="S40" s="17">
        <v>0</v>
      </c>
      <c r="T40" s="18">
        <f>IF(S40&gt;R40,999,IF(R40=0,0,S40/R40*100))</f>
        <v>0</v>
      </c>
      <c r="U40" s="17">
        <v>120</v>
      </c>
      <c r="V40" s="17">
        <v>110</v>
      </c>
      <c r="W40" s="18">
        <f>IF(V40&gt;U40,999,IF(U40=0,0,V40/U40*100))</f>
        <v>91.66666666666666</v>
      </c>
      <c r="X40" s="29" t="str">
        <f t="shared" si="49"/>
        <v>不動產及租賃業</v>
      </c>
      <c r="Y40" s="17">
        <v>0</v>
      </c>
      <c r="Z40" s="17">
        <v>0</v>
      </c>
      <c r="AA40" s="18">
        <f>IF(Z40&gt;Y40,999,IF(Y40=0,0,Z40/Y40*100))</f>
        <v>0</v>
      </c>
      <c r="AB40" s="17">
        <v>32</v>
      </c>
      <c r="AC40" s="17">
        <v>29</v>
      </c>
      <c r="AD40" s="18">
        <f>IF(AC40&gt;AB40,999,IF(AB40=0,0,AC40/AB40*100))</f>
        <v>90.625</v>
      </c>
      <c r="AE40" s="17">
        <v>0</v>
      </c>
      <c r="AF40" s="17">
        <v>0</v>
      </c>
      <c r="AG40" s="18">
        <f>IF(AF40&gt;AE40,999,IF(AE40=0,0,AF40/AE40*100))</f>
        <v>0</v>
      </c>
      <c r="AH40" s="17">
        <v>0</v>
      </c>
      <c r="AI40" s="17">
        <v>0</v>
      </c>
      <c r="AJ40" s="18">
        <f>IF(AI40&gt;AH40,999,IF(AH40=0,0,AI40/AH40*100))</f>
        <v>0</v>
      </c>
      <c r="AK40" s="17">
        <v>8</v>
      </c>
      <c r="AL40" s="17">
        <v>6</v>
      </c>
      <c r="AM40" s="18">
        <f>IF(AL40&gt;AK40,999,IF(AK40=0,0,AL40/AK40*100))</f>
        <v>75</v>
      </c>
      <c r="AN40" s="17">
        <v>1</v>
      </c>
      <c r="AO40" s="17">
        <v>1</v>
      </c>
      <c r="AP40" s="18">
        <f>IF(AO40&gt;AN40,999,IF(AN40=0,0,AO40/AN40*100))</f>
        <v>100</v>
      </c>
      <c r="AQ40" s="17">
        <v>0</v>
      </c>
      <c r="AR40" s="17">
        <v>0</v>
      </c>
      <c r="AS40" s="18">
        <f>IF(AR40&gt;AQ40,999,IF(AQ40=0,0,AR40/AQ40*100))</f>
        <v>0</v>
      </c>
      <c r="AT40" s="29" t="str">
        <f t="shared" si="50"/>
        <v>不動產及租賃業</v>
      </c>
      <c r="AU40" s="17">
        <v>0</v>
      </c>
      <c r="AV40" s="17">
        <v>0</v>
      </c>
      <c r="AW40" s="18">
        <f>IF(AV40&gt;AU40,999,IF(AU40=0,0,AV40/AU40*100))</f>
        <v>0</v>
      </c>
      <c r="AX40" s="17">
        <v>3</v>
      </c>
      <c r="AY40" s="17">
        <v>2</v>
      </c>
      <c r="AZ40" s="18">
        <f>IF(AY40&gt;AX40,999,IF(AX40=0,0,AY40/AX40*100))</f>
        <v>66.66666666666666</v>
      </c>
      <c r="BA40" s="17">
        <v>23</v>
      </c>
      <c r="BB40" s="17">
        <v>22</v>
      </c>
      <c r="BC40" s="18">
        <f>IF(BB40&gt;BA40,999,IF(BA40=0,0,BB40/BA40*100))</f>
        <v>95.65217391304348</v>
      </c>
      <c r="BD40" s="17">
        <v>0</v>
      </c>
      <c r="BE40" s="17">
        <v>0</v>
      </c>
      <c r="BF40" s="18">
        <f>IF(BE40&gt;BD40,999,IF(BD40=0,0,BE40/BD40*100))</f>
        <v>0</v>
      </c>
      <c r="BG40" s="17">
        <v>0</v>
      </c>
      <c r="BH40" s="17">
        <v>0</v>
      </c>
      <c r="BI40" s="18">
        <f>IF(BH40&gt;BG40,999,IF(BG40=0,0,BH40/BG40*100))</f>
        <v>0</v>
      </c>
      <c r="BJ40" s="17">
        <v>0</v>
      </c>
      <c r="BK40" s="17">
        <v>0</v>
      </c>
      <c r="BL40" s="18">
        <f>IF(BK40&gt;BJ40,999,IF(BJ40=0,0,BK40/BJ40*100))</f>
        <v>0</v>
      </c>
      <c r="BM40" s="17">
        <v>0</v>
      </c>
      <c r="BN40" s="17">
        <v>0</v>
      </c>
      <c r="BO40" s="18">
        <f>IF(BN40&gt;BM40,999,IF(BM40=0,0,BN40/BM40*100))</f>
        <v>0</v>
      </c>
      <c r="BP40" s="29" t="str">
        <f t="shared" si="51"/>
        <v>不動產及租賃業</v>
      </c>
      <c r="BQ40" s="17">
        <v>0</v>
      </c>
      <c r="BR40" s="17">
        <v>0</v>
      </c>
      <c r="BS40" s="18">
        <f>IF(BR40&gt;BQ40,999,IF(BQ40=0,0,BR40/BQ40*100))</f>
        <v>0</v>
      </c>
      <c r="BT40" s="17">
        <v>0</v>
      </c>
      <c r="BU40" s="17">
        <v>0</v>
      </c>
      <c r="BV40" s="18">
        <f>IF(BU40&gt;BT40,999,IF(BT40=0,0,BU40/BT40*100))</f>
        <v>0</v>
      </c>
      <c r="BW40" s="17">
        <v>0</v>
      </c>
      <c r="BX40" s="17">
        <v>0</v>
      </c>
      <c r="BY40" s="18">
        <f>IF(BX40&gt;BW40,999,IF(BW40=0,0,BX40/BW40*100))</f>
        <v>0</v>
      </c>
      <c r="BZ40" s="17">
        <v>0</v>
      </c>
      <c r="CA40" s="17">
        <v>0</v>
      </c>
      <c r="CB40" s="18">
        <f>IF(CA40&gt;BZ40,999,IF(BZ40=0,0,CA40/BZ40*100))</f>
        <v>0</v>
      </c>
      <c r="CC40" s="17">
        <v>0</v>
      </c>
      <c r="CD40" s="17">
        <v>0</v>
      </c>
      <c r="CE40" s="18">
        <f>IF(CD40&gt;CC40,999,IF(CC40=0,0,CD40/CC40*100))</f>
        <v>0</v>
      </c>
      <c r="CF40" s="17">
        <v>0</v>
      </c>
      <c r="CG40" s="17">
        <v>0</v>
      </c>
      <c r="CH40" s="18">
        <f>IF(CG40&gt;CF40,999,IF(CF40=0,0,CG40/CF40*100))</f>
        <v>0</v>
      </c>
      <c r="CI40" s="17">
        <v>0</v>
      </c>
      <c r="CJ40" s="17">
        <v>0</v>
      </c>
      <c r="CK40" s="18">
        <f>IF(CJ40&gt;CI40,999,IF(CI40=0,0,CJ40/CI40*100))</f>
        <v>0</v>
      </c>
      <c r="CL40" s="29" t="str">
        <f t="shared" si="52"/>
        <v>不動產及租賃業</v>
      </c>
      <c r="CM40" s="17">
        <v>0</v>
      </c>
      <c r="CN40" s="17">
        <v>0</v>
      </c>
      <c r="CO40" s="18">
        <f>IF(CN40&gt;CM40,999,IF(CM40=0,0,CN40/CM40*100))</f>
        <v>0</v>
      </c>
      <c r="CP40" s="17">
        <v>1</v>
      </c>
      <c r="CQ40" s="17">
        <v>1</v>
      </c>
      <c r="CR40" s="18">
        <f>IF(CQ40&gt;CP40,999,IF(CP40=0,0,CQ40/CP40*100))</f>
        <v>100</v>
      </c>
      <c r="CS40" s="17">
        <v>1</v>
      </c>
      <c r="CT40" s="17">
        <v>1</v>
      </c>
      <c r="CU40" s="18">
        <f>IF(CT40&gt;CS40,999,IF(CS40=0,0,CT40/CS40*100))</f>
        <v>100</v>
      </c>
      <c r="CV40" s="17">
        <v>0</v>
      </c>
      <c r="CW40" s="17">
        <v>0</v>
      </c>
      <c r="CX40" s="18">
        <f>IF(CW40&gt;CV40,999,IF(CV40=0,0,CW40/CV40*100))</f>
        <v>0</v>
      </c>
      <c r="CY40" s="17">
        <v>0</v>
      </c>
      <c r="CZ40" s="17">
        <v>0</v>
      </c>
      <c r="DA40" s="18">
        <f>IF(CZ40&gt;CY40,999,IF(CY40=0,0,CZ40/CY40*100))</f>
        <v>0</v>
      </c>
      <c r="DB40" s="17">
        <v>27</v>
      </c>
      <c r="DC40" s="17">
        <v>25</v>
      </c>
      <c r="DD40" s="18">
        <f>IF(DC40&gt;DB40,999,IF(DB40=0,0,DC40/DB40*100))</f>
        <v>92.5925925925926</v>
      </c>
      <c r="DE40" s="17">
        <v>0</v>
      </c>
      <c r="DF40" s="17">
        <v>0</v>
      </c>
      <c r="DG40" s="18">
        <f>IF(DF40&gt;DE40,999,IF(DE40=0,0,DF40/DE40*100))</f>
        <v>0</v>
      </c>
      <c r="DH40" s="29" t="str">
        <f t="shared" si="53"/>
        <v>不動產及租賃業</v>
      </c>
      <c r="DI40" s="17">
        <v>0</v>
      </c>
      <c r="DJ40" s="17">
        <v>0</v>
      </c>
      <c r="DK40" s="18">
        <f>IF(DJ40&gt;DI40,999,IF(DI40=0,0,DJ40/DI40*100))</f>
        <v>0</v>
      </c>
      <c r="DL40" s="17">
        <v>8</v>
      </c>
      <c r="DM40" s="17">
        <v>6</v>
      </c>
      <c r="DN40" s="18">
        <f>IF(DM40&gt;DL40,999,IF(DL40=0,0,DM40/DL40*100))</f>
        <v>75</v>
      </c>
      <c r="DO40" s="17">
        <v>78</v>
      </c>
      <c r="DP40" s="17">
        <v>13</v>
      </c>
      <c r="DQ40" s="18">
        <f>IF(DP40&gt;DO40,999,IF(DO40=0,0,DP40/DO40*100))</f>
        <v>16.666666666666664</v>
      </c>
      <c r="DR40" s="17">
        <v>0</v>
      </c>
      <c r="DS40" s="17">
        <v>0</v>
      </c>
      <c r="DT40" s="18">
        <f>IF(DS40&gt;DR40,999,IF(DR40=0,0,DS40/DR40*100))</f>
        <v>0</v>
      </c>
      <c r="DU40" s="17">
        <v>0</v>
      </c>
      <c r="DV40" s="17">
        <v>0</v>
      </c>
      <c r="DW40" s="18">
        <f>IF(DV40&gt;DU40,999,IF(DU40=0,0,DV40/DU40*100))</f>
        <v>0</v>
      </c>
      <c r="DX40" s="17">
        <v>1</v>
      </c>
      <c r="DY40" s="17">
        <v>1</v>
      </c>
      <c r="DZ40" s="18">
        <f>IF(DY40&gt;DX40,999,IF(DX40=0,0,DY40/DX40*100))</f>
        <v>100</v>
      </c>
      <c r="EA40" s="17">
        <v>0</v>
      </c>
      <c r="EB40" s="17">
        <v>0</v>
      </c>
      <c r="EC40" s="18">
        <f>IF(EB40&gt;EA40,999,IF(EA40=0,0,EB40/EA40*100))</f>
        <v>0</v>
      </c>
      <c r="ED40" s="29" t="str">
        <f t="shared" si="54"/>
        <v>不動產及租賃業</v>
      </c>
      <c r="EE40" s="17">
        <v>0</v>
      </c>
      <c r="EF40" s="17">
        <v>0</v>
      </c>
      <c r="EG40" s="18">
        <f>IF(EF40&gt;EE40,999,IF(EE40=0,0,EF40/EE40*100))</f>
        <v>0</v>
      </c>
      <c r="EH40" s="17">
        <v>0</v>
      </c>
      <c r="EI40" s="17">
        <v>0</v>
      </c>
      <c r="EJ40" s="18">
        <f>IF(EI40&gt;EH40,999,IF(EH40=0,0,EI40/EH40*100))</f>
        <v>0</v>
      </c>
      <c r="EK40" s="17">
        <v>0</v>
      </c>
      <c r="EL40" s="17">
        <v>0</v>
      </c>
      <c r="EM40" s="18">
        <f>IF(EL40&gt;EK40,999,IF(EK40=0,0,EL40/EK40*100))</f>
        <v>0</v>
      </c>
      <c r="EN40" s="17">
        <v>18</v>
      </c>
      <c r="EO40" s="17">
        <v>16</v>
      </c>
      <c r="EP40" s="18">
        <f>IF(EO40&gt;EN40,999,IF(EN40=0,0,EO40/EN40*100))</f>
        <v>88.88888888888889</v>
      </c>
      <c r="EQ40" s="17">
        <v>0</v>
      </c>
      <c r="ER40" s="17">
        <v>0</v>
      </c>
      <c r="ES40" s="18">
        <f>IF(ER40&gt;EQ40,999,IF(EQ40=0,0,ER40/EQ40*100))</f>
        <v>0</v>
      </c>
      <c r="ET40" s="17">
        <v>9</v>
      </c>
      <c r="EU40" s="17">
        <v>9</v>
      </c>
      <c r="EV40" s="18">
        <f>IF(EU40&gt;ET40,999,IF(ET40=0,0,EU40/ET40*100))</f>
        <v>100</v>
      </c>
      <c r="EW40" s="17">
        <v>0</v>
      </c>
      <c r="EX40" s="17">
        <v>0</v>
      </c>
      <c r="EY40" s="18">
        <f>IF(EX40&gt;EW40,999,IF(EW40=0,0,EX40/EW40*100))</f>
        <v>0</v>
      </c>
    </row>
    <row r="41" spans="1:155" ht="11.25" customHeight="1">
      <c r="A41" s="29" t="s">
        <v>207</v>
      </c>
      <c r="B41" s="17">
        <v>248</v>
      </c>
      <c r="C41" s="17">
        <f t="shared" si="59"/>
        <v>171</v>
      </c>
      <c r="D41" s="17">
        <f t="shared" si="59"/>
        <v>150</v>
      </c>
      <c r="E41" s="18">
        <f>IF(D41&gt;C41,999,IF(C41=0,0,D41/C41*100))</f>
        <v>87.71929824561403</v>
      </c>
      <c r="F41" s="17">
        <f t="shared" si="60"/>
        <v>97</v>
      </c>
      <c r="G41" s="17">
        <f t="shared" si="60"/>
        <v>91</v>
      </c>
      <c r="H41" s="18">
        <f>IF(G41&gt;F41,999,IF(F41=0,0,G41/F41*100))</f>
        <v>93.81443298969072</v>
      </c>
      <c r="I41" s="17">
        <v>1</v>
      </c>
      <c r="J41" s="17">
        <v>1</v>
      </c>
      <c r="K41" s="18">
        <f>IF(J41&gt;I41,999,IF(I41=0,0,J41/I41*100))</f>
        <v>100</v>
      </c>
      <c r="L41" s="17">
        <v>2</v>
      </c>
      <c r="M41" s="17">
        <v>2</v>
      </c>
      <c r="N41" s="18">
        <f>IF(M41&gt;L41,999,IF(L41=0,0,M41/L41*100))</f>
        <v>100</v>
      </c>
      <c r="O41" s="17">
        <v>0</v>
      </c>
      <c r="P41" s="17">
        <v>0</v>
      </c>
      <c r="Q41" s="18">
        <f>IF(P41&gt;O41,999,IF(O41=0,0,P41/O41*100))</f>
        <v>0</v>
      </c>
      <c r="R41" s="17">
        <v>0</v>
      </c>
      <c r="S41" s="17">
        <v>0</v>
      </c>
      <c r="T41" s="18">
        <f>IF(S41&gt;R41,999,IF(R41=0,0,S41/R41*100))</f>
        <v>0</v>
      </c>
      <c r="U41" s="17">
        <v>45</v>
      </c>
      <c r="V41" s="17">
        <v>43</v>
      </c>
      <c r="W41" s="18">
        <f>IF(V41&gt;U41,999,IF(U41=0,0,V41/U41*100))</f>
        <v>95.55555555555556</v>
      </c>
      <c r="X41" s="29" t="str">
        <f t="shared" si="49"/>
        <v>專業、科學及技術服務業</v>
      </c>
      <c r="Y41" s="17">
        <v>0</v>
      </c>
      <c r="Z41" s="17">
        <v>0</v>
      </c>
      <c r="AA41" s="18">
        <f>IF(Z41&gt;Y41,999,IF(Y41=0,0,Z41/Y41*100))</f>
        <v>0</v>
      </c>
      <c r="AB41" s="17">
        <v>35</v>
      </c>
      <c r="AC41" s="17">
        <v>32</v>
      </c>
      <c r="AD41" s="18">
        <f>IF(AC41&gt;AB41,999,IF(AB41=0,0,AC41/AB41*100))</f>
        <v>91.42857142857143</v>
      </c>
      <c r="AE41" s="17">
        <v>0</v>
      </c>
      <c r="AF41" s="17">
        <v>0</v>
      </c>
      <c r="AG41" s="18">
        <f>IF(AF41&gt;AE41,999,IF(AE41=0,0,AF41/AE41*100))</f>
        <v>0</v>
      </c>
      <c r="AH41" s="17">
        <v>0</v>
      </c>
      <c r="AI41" s="17">
        <v>0</v>
      </c>
      <c r="AJ41" s="18">
        <f>IF(AI41&gt;AH41,999,IF(AH41=0,0,AI41/AH41*100))</f>
        <v>0</v>
      </c>
      <c r="AK41" s="17">
        <v>5</v>
      </c>
      <c r="AL41" s="17">
        <v>5</v>
      </c>
      <c r="AM41" s="18">
        <f>IF(AL41&gt;AK41,999,IF(AK41=0,0,AL41/AK41*100))</f>
        <v>100</v>
      </c>
      <c r="AN41" s="17">
        <v>1</v>
      </c>
      <c r="AO41" s="17">
        <v>1</v>
      </c>
      <c r="AP41" s="18">
        <f>IF(AO41&gt;AN41,999,IF(AN41=0,0,AO41/AN41*100))</f>
        <v>100</v>
      </c>
      <c r="AQ41" s="17">
        <v>0</v>
      </c>
      <c r="AR41" s="17">
        <v>0</v>
      </c>
      <c r="AS41" s="18">
        <f>IF(AR41&gt;AQ41,999,IF(AQ41=0,0,AR41/AQ41*100))</f>
        <v>0</v>
      </c>
      <c r="AT41" s="29" t="str">
        <f t="shared" si="50"/>
        <v>專業、科學及技術服務業</v>
      </c>
      <c r="AU41" s="17">
        <v>0</v>
      </c>
      <c r="AV41" s="17">
        <v>0</v>
      </c>
      <c r="AW41" s="18">
        <f>IF(AV41&gt;AU41,999,IF(AU41=0,0,AV41/AU41*100))</f>
        <v>0</v>
      </c>
      <c r="AX41" s="17">
        <v>4</v>
      </c>
      <c r="AY41" s="17">
        <v>3</v>
      </c>
      <c r="AZ41" s="18">
        <f>IF(AY41&gt;AX41,999,IF(AX41=0,0,AY41/AX41*100))</f>
        <v>75</v>
      </c>
      <c r="BA41" s="17">
        <v>1</v>
      </c>
      <c r="BB41" s="17">
        <v>1</v>
      </c>
      <c r="BC41" s="18">
        <f>IF(BB41&gt;BA41,999,IF(BA41=0,0,BB41/BA41*100))</f>
        <v>100</v>
      </c>
      <c r="BD41" s="17">
        <v>0</v>
      </c>
      <c r="BE41" s="17">
        <v>0</v>
      </c>
      <c r="BF41" s="18">
        <f>IF(BE41&gt;BD41,999,IF(BD41=0,0,BE41/BD41*100))</f>
        <v>0</v>
      </c>
      <c r="BG41" s="17">
        <v>0</v>
      </c>
      <c r="BH41" s="17">
        <v>0</v>
      </c>
      <c r="BI41" s="18">
        <f>IF(BH41&gt;BG41,999,IF(BG41=0,0,BH41/BG41*100))</f>
        <v>0</v>
      </c>
      <c r="BJ41" s="17">
        <v>0</v>
      </c>
      <c r="BK41" s="17">
        <v>0</v>
      </c>
      <c r="BL41" s="18">
        <f>IF(BK41&gt;BJ41,999,IF(BJ41=0,0,BK41/BJ41*100))</f>
        <v>0</v>
      </c>
      <c r="BM41" s="17">
        <v>0</v>
      </c>
      <c r="BN41" s="17">
        <v>0</v>
      </c>
      <c r="BO41" s="18">
        <f>IF(BN41&gt;BM41,999,IF(BM41=0,0,BN41/BM41*100))</f>
        <v>0</v>
      </c>
      <c r="BP41" s="29" t="str">
        <f t="shared" si="51"/>
        <v>專業、科學及技術服務業</v>
      </c>
      <c r="BQ41" s="17">
        <v>0</v>
      </c>
      <c r="BR41" s="17">
        <v>0</v>
      </c>
      <c r="BS41" s="18">
        <f>IF(BR41&gt;BQ41,999,IF(BQ41=0,0,BR41/BQ41*100))</f>
        <v>0</v>
      </c>
      <c r="BT41" s="17">
        <v>0</v>
      </c>
      <c r="BU41" s="17">
        <v>0</v>
      </c>
      <c r="BV41" s="18">
        <f>IF(BU41&gt;BT41,999,IF(BT41=0,0,BU41/BT41*100))</f>
        <v>0</v>
      </c>
      <c r="BW41" s="17">
        <v>1</v>
      </c>
      <c r="BX41" s="17">
        <v>1</v>
      </c>
      <c r="BY41" s="18">
        <f>IF(BX41&gt;BW41,999,IF(BW41=0,0,BX41/BW41*100))</f>
        <v>100</v>
      </c>
      <c r="BZ41" s="17">
        <v>0</v>
      </c>
      <c r="CA41" s="17">
        <v>0</v>
      </c>
      <c r="CB41" s="18">
        <f>IF(CA41&gt;BZ41,999,IF(BZ41=0,0,CA41/BZ41*100))</f>
        <v>0</v>
      </c>
      <c r="CC41" s="17">
        <v>0</v>
      </c>
      <c r="CD41" s="17">
        <v>0</v>
      </c>
      <c r="CE41" s="18">
        <f>IF(CD41&gt;CC41,999,IF(CC41=0,0,CD41/CC41*100))</f>
        <v>0</v>
      </c>
      <c r="CF41" s="17">
        <v>0</v>
      </c>
      <c r="CG41" s="17">
        <v>0</v>
      </c>
      <c r="CH41" s="18">
        <f>IF(CG41&gt;CF41,999,IF(CF41=0,0,CG41/CF41*100))</f>
        <v>0</v>
      </c>
      <c r="CI41" s="17">
        <v>0</v>
      </c>
      <c r="CJ41" s="17">
        <v>0</v>
      </c>
      <c r="CK41" s="18">
        <f>IF(CJ41&gt;CI41,999,IF(CI41=0,0,CJ41/CI41*100))</f>
        <v>0</v>
      </c>
      <c r="CL41" s="29" t="str">
        <f t="shared" si="52"/>
        <v>專業、科學及技術服務業</v>
      </c>
      <c r="CM41" s="17">
        <v>0</v>
      </c>
      <c r="CN41" s="17">
        <v>0</v>
      </c>
      <c r="CO41" s="18">
        <f>IF(CN41&gt;CM41,999,IF(CM41=0,0,CN41/CM41*100))</f>
        <v>0</v>
      </c>
      <c r="CP41" s="17">
        <v>2</v>
      </c>
      <c r="CQ41" s="17">
        <v>2</v>
      </c>
      <c r="CR41" s="18">
        <f>IF(CQ41&gt;CP41,999,IF(CP41=0,0,CQ41/CP41*100))</f>
        <v>100</v>
      </c>
      <c r="CS41" s="17">
        <v>0</v>
      </c>
      <c r="CT41" s="17">
        <v>0</v>
      </c>
      <c r="CU41" s="18">
        <f>IF(CT41&gt;CS41,999,IF(CS41=0,0,CT41/CS41*100))</f>
        <v>0</v>
      </c>
      <c r="CV41" s="17">
        <v>0</v>
      </c>
      <c r="CW41" s="17">
        <v>0</v>
      </c>
      <c r="CX41" s="18">
        <f>IF(CW41&gt;CV41,999,IF(CV41=0,0,CW41/CV41*100))</f>
        <v>0</v>
      </c>
      <c r="CY41" s="17">
        <v>0</v>
      </c>
      <c r="CZ41" s="17">
        <v>0</v>
      </c>
      <c r="DA41" s="18">
        <f>IF(CZ41&gt;CY41,999,IF(CY41=0,0,CZ41/CY41*100))</f>
        <v>0</v>
      </c>
      <c r="DB41" s="17">
        <v>0</v>
      </c>
      <c r="DC41" s="17">
        <v>0</v>
      </c>
      <c r="DD41" s="18">
        <f>IF(DC41&gt;DB41,999,IF(DB41=0,0,DC41/DB41*100))</f>
        <v>0</v>
      </c>
      <c r="DE41" s="17">
        <v>0</v>
      </c>
      <c r="DF41" s="17">
        <v>0</v>
      </c>
      <c r="DG41" s="18">
        <f>IF(DF41&gt;DE41,999,IF(DE41=0,0,DF41/DE41*100))</f>
        <v>0</v>
      </c>
      <c r="DH41" s="29" t="str">
        <f t="shared" si="53"/>
        <v>專業、科學及技術服務業</v>
      </c>
      <c r="DI41" s="17">
        <v>3</v>
      </c>
      <c r="DJ41" s="17">
        <v>2</v>
      </c>
      <c r="DK41" s="18">
        <f>IF(DJ41&gt;DI41,999,IF(DI41=0,0,DJ41/DI41*100))</f>
        <v>66.66666666666666</v>
      </c>
      <c r="DL41" s="17">
        <v>1</v>
      </c>
      <c r="DM41" s="17">
        <v>1</v>
      </c>
      <c r="DN41" s="18">
        <f>IF(DM41&gt;DL41,999,IF(DL41=0,0,DM41/DL41*100))</f>
        <v>100</v>
      </c>
      <c r="DO41" s="17">
        <v>35</v>
      </c>
      <c r="DP41" s="17">
        <v>25</v>
      </c>
      <c r="DQ41" s="18">
        <f>IF(DP41&gt;DO41,999,IF(DO41=0,0,DP41/DO41*100))</f>
        <v>71.42857142857143</v>
      </c>
      <c r="DR41" s="17">
        <v>0</v>
      </c>
      <c r="DS41" s="17">
        <v>0</v>
      </c>
      <c r="DT41" s="18">
        <f>IF(DS41&gt;DR41,999,IF(DR41=0,0,DS41/DR41*100))</f>
        <v>0</v>
      </c>
      <c r="DU41" s="17">
        <v>0</v>
      </c>
      <c r="DV41" s="17">
        <v>0</v>
      </c>
      <c r="DW41" s="18">
        <f>IF(DV41&gt;DU41,999,IF(DU41=0,0,DV41/DU41*100))</f>
        <v>0</v>
      </c>
      <c r="DX41" s="17">
        <v>1</v>
      </c>
      <c r="DY41" s="17">
        <v>1</v>
      </c>
      <c r="DZ41" s="18">
        <f>IF(DY41&gt;DX41,999,IF(DX41=0,0,DY41/DX41*100))</f>
        <v>100</v>
      </c>
      <c r="EA41" s="17">
        <v>0</v>
      </c>
      <c r="EB41" s="17">
        <v>0</v>
      </c>
      <c r="EC41" s="18">
        <f>IF(EB41&gt;EA41,999,IF(EA41=0,0,EB41/EA41*100))</f>
        <v>0</v>
      </c>
      <c r="ED41" s="29" t="str">
        <f t="shared" si="54"/>
        <v>專業、科學及技術服務業</v>
      </c>
      <c r="EE41" s="17">
        <v>0</v>
      </c>
      <c r="EF41" s="17">
        <v>0</v>
      </c>
      <c r="EG41" s="18">
        <f>IF(EF41&gt;EE41,999,IF(EE41=0,0,EF41/EE41*100))</f>
        <v>0</v>
      </c>
      <c r="EH41" s="17">
        <v>0</v>
      </c>
      <c r="EI41" s="17">
        <v>0</v>
      </c>
      <c r="EJ41" s="18">
        <f>IF(EI41&gt;EH41,999,IF(EH41=0,0,EI41/EH41*100))</f>
        <v>0</v>
      </c>
      <c r="EK41" s="17">
        <v>0</v>
      </c>
      <c r="EL41" s="17">
        <v>0</v>
      </c>
      <c r="EM41" s="18">
        <f>IF(EL41&gt;EK41,999,IF(EK41=0,0,EL41/EK41*100))</f>
        <v>0</v>
      </c>
      <c r="EN41" s="17">
        <v>15</v>
      </c>
      <c r="EO41" s="17">
        <v>13</v>
      </c>
      <c r="EP41" s="18">
        <f>IF(EO41&gt;EN41,999,IF(EN41=0,0,EO41/EN41*100))</f>
        <v>86.66666666666667</v>
      </c>
      <c r="EQ41" s="17">
        <v>0</v>
      </c>
      <c r="ER41" s="17">
        <v>0</v>
      </c>
      <c r="ES41" s="18">
        <f>IF(ER41&gt;EQ41,999,IF(EQ41=0,0,ER41/EQ41*100))</f>
        <v>0</v>
      </c>
      <c r="ET41" s="17">
        <v>19</v>
      </c>
      <c r="EU41" s="17">
        <v>17</v>
      </c>
      <c r="EV41" s="18">
        <f>IF(EU41&gt;ET41,999,IF(ET41=0,0,EU41/ET41*100))</f>
        <v>89.47368421052632</v>
      </c>
      <c r="EW41" s="17">
        <v>0</v>
      </c>
      <c r="EX41" s="17">
        <v>0</v>
      </c>
      <c r="EY41" s="18">
        <f>IF(EX41&gt;EW41,999,IF(EW41=0,0,EX41/EW41*100))</f>
        <v>0</v>
      </c>
    </row>
    <row r="42" spans="1:155" ht="11.25" customHeight="1">
      <c r="A42" s="29" t="s">
        <v>208</v>
      </c>
      <c r="B42" s="17">
        <v>100</v>
      </c>
      <c r="C42" s="17">
        <f t="shared" si="55"/>
        <v>250</v>
      </c>
      <c r="D42" s="17">
        <f t="shared" si="56"/>
        <v>239</v>
      </c>
      <c r="E42" s="18">
        <f t="shared" si="0"/>
        <v>95.6</v>
      </c>
      <c r="F42" s="17">
        <f t="shared" si="57"/>
        <v>191</v>
      </c>
      <c r="G42" s="17">
        <f t="shared" si="58"/>
        <v>190</v>
      </c>
      <c r="H42" s="18">
        <f t="shared" si="1"/>
        <v>99.47643979057592</v>
      </c>
      <c r="I42" s="17">
        <v>4</v>
      </c>
      <c r="J42" s="17">
        <v>4</v>
      </c>
      <c r="K42" s="18">
        <f t="shared" si="2"/>
        <v>100</v>
      </c>
      <c r="L42" s="17">
        <v>2</v>
      </c>
      <c r="M42" s="17">
        <v>2</v>
      </c>
      <c r="N42" s="18">
        <f t="shared" si="3"/>
        <v>100</v>
      </c>
      <c r="O42" s="17">
        <v>0</v>
      </c>
      <c r="P42" s="17">
        <v>0</v>
      </c>
      <c r="Q42" s="18">
        <f t="shared" si="4"/>
        <v>0</v>
      </c>
      <c r="R42" s="17">
        <v>0</v>
      </c>
      <c r="S42" s="17">
        <v>0</v>
      </c>
      <c r="T42" s="18">
        <f t="shared" si="5"/>
        <v>0</v>
      </c>
      <c r="U42" s="17">
        <v>9</v>
      </c>
      <c r="V42" s="17">
        <v>9</v>
      </c>
      <c r="W42" s="18">
        <f t="shared" si="6"/>
        <v>100</v>
      </c>
      <c r="X42" s="29" t="str">
        <f t="shared" si="49"/>
        <v>教 育 服 務 業</v>
      </c>
      <c r="Y42" s="17">
        <v>5</v>
      </c>
      <c r="Z42" s="17">
        <v>5</v>
      </c>
      <c r="AA42" s="18">
        <f t="shared" si="7"/>
        <v>100</v>
      </c>
      <c r="AB42" s="17">
        <v>31</v>
      </c>
      <c r="AC42" s="17">
        <v>31</v>
      </c>
      <c r="AD42" s="18">
        <f t="shared" si="8"/>
        <v>100</v>
      </c>
      <c r="AE42" s="17">
        <v>1</v>
      </c>
      <c r="AF42" s="17">
        <v>1</v>
      </c>
      <c r="AG42" s="18">
        <f t="shared" si="9"/>
        <v>100</v>
      </c>
      <c r="AH42" s="17">
        <v>8</v>
      </c>
      <c r="AI42" s="17">
        <v>8</v>
      </c>
      <c r="AJ42" s="18">
        <f t="shared" si="10"/>
        <v>100</v>
      </c>
      <c r="AK42" s="17">
        <v>2</v>
      </c>
      <c r="AL42" s="17">
        <v>2</v>
      </c>
      <c r="AM42" s="18">
        <f t="shared" si="11"/>
        <v>100</v>
      </c>
      <c r="AN42" s="17">
        <v>0</v>
      </c>
      <c r="AO42" s="17">
        <v>0</v>
      </c>
      <c r="AP42" s="18">
        <f t="shared" si="12"/>
        <v>0</v>
      </c>
      <c r="AQ42" s="17">
        <v>0</v>
      </c>
      <c r="AR42" s="17">
        <v>0</v>
      </c>
      <c r="AS42" s="18">
        <f t="shared" si="13"/>
        <v>0</v>
      </c>
      <c r="AT42" s="29" t="str">
        <f t="shared" si="50"/>
        <v>教 育 服 務 業</v>
      </c>
      <c r="AU42" s="17">
        <v>0</v>
      </c>
      <c r="AV42" s="17">
        <v>0</v>
      </c>
      <c r="AW42" s="18">
        <f t="shared" si="14"/>
        <v>0</v>
      </c>
      <c r="AX42" s="17">
        <v>26</v>
      </c>
      <c r="AY42" s="17">
        <v>25</v>
      </c>
      <c r="AZ42" s="18">
        <f t="shared" si="15"/>
        <v>96.15384615384616</v>
      </c>
      <c r="BA42" s="17">
        <v>37</v>
      </c>
      <c r="BB42" s="17">
        <v>37</v>
      </c>
      <c r="BC42" s="18">
        <f t="shared" si="16"/>
        <v>100</v>
      </c>
      <c r="BD42" s="17">
        <v>23</v>
      </c>
      <c r="BE42" s="17">
        <v>23</v>
      </c>
      <c r="BF42" s="18">
        <f t="shared" si="17"/>
        <v>100</v>
      </c>
      <c r="BG42" s="17">
        <v>27</v>
      </c>
      <c r="BH42" s="17">
        <v>27</v>
      </c>
      <c r="BI42" s="18">
        <f t="shared" si="18"/>
        <v>100</v>
      </c>
      <c r="BJ42" s="17">
        <v>2</v>
      </c>
      <c r="BK42" s="17">
        <v>2</v>
      </c>
      <c r="BL42" s="18">
        <f t="shared" si="19"/>
        <v>100</v>
      </c>
      <c r="BM42" s="17">
        <v>0</v>
      </c>
      <c r="BN42" s="17">
        <v>0</v>
      </c>
      <c r="BO42" s="18">
        <f t="shared" si="20"/>
        <v>0</v>
      </c>
      <c r="BP42" s="29" t="str">
        <f t="shared" si="51"/>
        <v>教 育 服 務 業</v>
      </c>
      <c r="BQ42" s="17">
        <v>0</v>
      </c>
      <c r="BR42" s="17">
        <v>0</v>
      </c>
      <c r="BS42" s="18">
        <f t="shared" si="21"/>
        <v>0</v>
      </c>
      <c r="BT42" s="17">
        <v>0</v>
      </c>
      <c r="BU42" s="17">
        <v>0</v>
      </c>
      <c r="BV42" s="18">
        <f t="shared" si="22"/>
        <v>0</v>
      </c>
      <c r="BW42" s="17">
        <v>1</v>
      </c>
      <c r="BX42" s="17">
        <v>1</v>
      </c>
      <c r="BY42" s="18">
        <f t="shared" si="23"/>
        <v>100</v>
      </c>
      <c r="BZ42" s="17">
        <v>6</v>
      </c>
      <c r="CA42" s="17">
        <v>6</v>
      </c>
      <c r="CB42" s="18">
        <f t="shared" si="24"/>
        <v>100</v>
      </c>
      <c r="CC42" s="17">
        <v>0</v>
      </c>
      <c r="CD42" s="17">
        <v>0</v>
      </c>
      <c r="CE42" s="18">
        <f t="shared" si="25"/>
        <v>0</v>
      </c>
      <c r="CF42" s="17">
        <v>0</v>
      </c>
      <c r="CG42" s="17">
        <v>0</v>
      </c>
      <c r="CH42" s="18">
        <f t="shared" si="26"/>
        <v>0</v>
      </c>
      <c r="CI42" s="17">
        <v>0</v>
      </c>
      <c r="CJ42" s="17">
        <v>0</v>
      </c>
      <c r="CK42" s="18">
        <f t="shared" si="27"/>
        <v>0</v>
      </c>
      <c r="CL42" s="29" t="str">
        <f t="shared" si="52"/>
        <v>教 育 服 務 業</v>
      </c>
      <c r="CM42" s="17">
        <v>0</v>
      </c>
      <c r="CN42" s="17">
        <v>0</v>
      </c>
      <c r="CO42" s="18">
        <f t="shared" si="28"/>
        <v>0</v>
      </c>
      <c r="CP42" s="17">
        <v>2</v>
      </c>
      <c r="CQ42" s="17">
        <v>2</v>
      </c>
      <c r="CR42" s="18">
        <f t="shared" si="29"/>
        <v>100</v>
      </c>
      <c r="CS42" s="17">
        <v>5</v>
      </c>
      <c r="CT42" s="17">
        <v>5</v>
      </c>
      <c r="CU42" s="18">
        <f t="shared" si="30"/>
        <v>100</v>
      </c>
      <c r="CV42" s="17">
        <v>1</v>
      </c>
      <c r="CW42" s="17">
        <v>1</v>
      </c>
      <c r="CX42" s="18">
        <f t="shared" si="31"/>
        <v>100</v>
      </c>
      <c r="CY42" s="17">
        <v>6</v>
      </c>
      <c r="CZ42" s="17">
        <v>6</v>
      </c>
      <c r="DA42" s="18">
        <f t="shared" si="32"/>
        <v>100</v>
      </c>
      <c r="DB42" s="17">
        <v>0</v>
      </c>
      <c r="DC42" s="17">
        <v>0</v>
      </c>
      <c r="DD42" s="18">
        <f t="shared" si="33"/>
        <v>0</v>
      </c>
      <c r="DE42" s="17">
        <v>0</v>
      </c>
      <c r="DF42" s="17">
        <v>0</v>
      </c>
      <c r="DG42" s="18">
        <f t="shared" si="34"/>
        <v>0</v>
      </c>
      <c r="DH42" s="29" t="str">
        <f t="shared" si="53"/>
        <v>教 育 服 務 業</v>
      </c>
      <c r="DI42" s="17">
        <v>4</v>
      </c>
      <c r="DJ42" s="17">
        <v>4</v>
      </c>
      <c r="DK42" s="18">
        <f t="shared" si="35"/>
        <v>100</v>
      </c>
      <c r="DL42" s="17">
        <v>4</v>
      </c>
      <c r="DM42" s="17">
        <v>2</v>
      </c>
      <c r="DN42" s="18">
        <f t="shared" si="36"/>
        <v>50</v>
      </c>
      <c r="DO42" s="17">
        <v>20</v>
      </c>
      <c r="DP42" s="17">
        <v>13</v>
      </c>
      <c r="DQ42" s="18">
        <f t="shared" si="37"/>
        <v>65</v>
      </c>
      <c r="DR42" s="17">
        <v>0</v>
      </c>
      <c r="DS42" s="17">
        <v>0</v>
      </c>
      <c r="DT42" s="18">
        <f t="shared" si="38"/>
        <v>0</v>
      </c>
      <c r="DU42" s="17">
        <v>0</v>
      </c>
      <c r="DV42" s="17">
        <v>0</v>
      </c>
      <c r="DW42" s="18">
        <f t="shared" si="39"/>
        <v>0</v>
      </c>
      <c r="DX42" s="17">
        <v>1</v>
      </c>
      <c r="DY42" s="17">
        <v>1</v>
      </c>
      <c r="DZ42" s="18">
        <f t="shared" si="40"/>
        <v>100</v>
      </c>
      <c r="EA42" s="17">
        <v>0</v>
      </c>
      <c r="EB42" s="17">
        <v>0</v>
      </c>
      <c r="EC42" s="18">
        <f t="shared" si="41"/>
        <v>0</v>
      </c>
      <c r="ED42" s="29" t="str">
        <f t="shared" si="54"/>
        <v>教 育 服 務 業</v>
      </c>
      <c r="EE42" s="17">
        <v>0</v>
      </c>
      <c r="EF42" s="17">
        <v>0</v>
      </c>
      <c r="EG42" s="18">
        <f t="shared" si="42"/>
        <v>0</v>
      </c>
      <c r="EH42" s="17">
        <v>0</v>
      </c>
      <c r="EI42" s="17">
        <v>0</v>
      </c>
      <c r="EJ42" s="18">
        <f t="shared" si="43"/>
        <v>0</v>
      </c>
      <c r="EK42" s="17">
        <v>0</v>
      </c>
      <c r="EL42" s="17">
        <v>0</v>
      </c>
      <c r="EM42" s="18">
        <f t="shared" si="44"/>
        <v>0</v>
      </c>
      <c r="EN42" s="17">
        <v>10</v>
      </c>
      <c r="EO42" s="17">
        <v>10</v>
      </c>
      <c r="EP42" s="18">
        <f t="shared" si="45"/>
        <v>100</v>
      </c>
      <c r="EQ42" s="17">
        <v>0</v>
      </c>
      <c r="ER42" s="17">
        <v>0</v>
      </c>
      <c r="ES42" s="18">
        <f t="shared" si="46"/>
        <v>0</v>
      </c>
      <c r="ET42" s="17">
        <v>13</v>
      </c>
      <c r="EU42" s="17">
        <v>12</v>
      </c>
      <c r="EV42" s="18">
        <f t="shared" si="47"/>
        <v>92.3076923076923</v>
      </c>
      <c r="EW42" s="17">
        <v>0</v>
      </c>
      <c r="EX42" s="17">
        <v>0</v>
      </c>
      <c r="EY42" s="18">
        <f t="shared" si="48"/>
        <v>0</v>
      </c>
    </row>
    <row r="43" spans="1:155" ht="11.25" customHeight="1">
      <c r="A43" s="29" t="s">
        <v>209</v>
      </c>
      <c r="B43" s="17">
        <v>1158</v>
      </c>
      <c r="C43" s="17">
        <f t="shared" si="55"/>
        <v>769</v>
      </c>
      <c r="D43" s="17">
        <f t="shared" si="56"/>
        <v>657</v>
      </c>
      <c r="E43" s="18">
        <f t="shared" si="0"/>
        <v>85.43563068920676</v>
      </c>
      <c r="F43" s="17">
        <f t="shared" si="57"/>
        <v>467</v>
      </c>
      <c r="G43" s="17">
        <f t="shared" si="58"/>
        <v>422</v>
      </c>
      <c r="H43" s="18">
        <f t="shared" si="1"/>
        <v>90.36402569593149</v>
      </c>
      <c r="I43" s="17">
        <v>19</v>
      </c>
      <c r="J43" s="17">
        <v>16</v>
      </c>
      <c r="K43" s="18">
        <f t="shared" si="2"/>
        <v>84.21052631578947</v>
      </c>
      <c r="L43" s="17">
        <v>5</v>
      </c>
      <c r="M43" s="17">
        <v>4</v>
      </c>
      <c r="N43" s="18">
        <f t="shared" si="3"/>
        <v>80</v>
      </c>
      <c r="O43" s="17">
        <v>0</v>
      </c>
      <c r="P43" s="17">
        <v>0</v>
      </c>
      <c r="Q43" s="18">
        <f t="shared" si="4"/>
        <v>0</v>
      </c>
      <c r="R43" s="17">
        <v>3</v>
      </c>
      <c r="S43" s="17">
        <v>3</v>
      </c>
      <c r="T43" s="18">
        <f t="shared" si="5"/>
        <v>100</v>
      </c>
      <c r="U43" s="17">
        <v>11</v>
      </c>
      <c r="V43" s="17">
        <v>11</v>
      </c>
      <c r="W43" s="18">
        <f t="shared" si="6"/>
        <v>100</v>
      </c>
      <c r="X43" s="29" t="str">
        <f t="shared" si="49"/>
        <v>醫療保健及社會福利服務業</v>
      </c>
      <c r="Y43" s="17">
        <v>26</v>
      </c>
      <c r="Z43" s="17">
        <v>26</v>
      </c>
      <c r="AA43" s="18">
        <f t="shared" si="7"/>
        <v>100</v>
      </c>
      <c r="AB43" s="17">
        <v>0</v>
      </c>
      <c r="AC43" s="17">
        <v>0</v>
      </c>
      <c r="AD43" s="18">
        <f t="shared" si="8"/>
        <v>0</v>
      </c>
      <c r="AE43" s="17">
        <v>10</v>
      </c>
      <c r="AF43" s="17">
        <v>10</v>
      </c>
      <c r="AG43" s="18">
        <f t="shared" si="9"/>
        <v>100</v>
      </c>
      <c r="AH43" s="17">
        <v>9</v>
      </c>
      <c r="AI43" s="17">
        <v>9</v>
      </c>
      <c r="AJ43" s="18">
        <f t="shared" si="10"/>
        <v>100</v>
      </c>
      <c r="AK43" s="17">
        <v>3</v>
      </c>
      <c r="AL43" s="17">
        <v>2</v>
      </c>
      <c r="AM43" s="18">
        <f t="shared" si="11"/>
        <v>66.66666666666666</v>
      </c>
      <c r="AN43" s="17">
        <v>0</v>
      </c>
      <c r="AO43" s="17">
        <v>0</v>
      </c>
      <c r="AP43" s="18">
        <f t="shared" si="12"/>
        <v>0</v>
      </c>
      <c r="AQ43" s="17">
        <v>0</v>
      </c>
      <c r="AR43" s="17">
        <v>0</v>
      </c>
      <c r="AS43" s="18">
        <f t="shared" si="13"/>
        <v>0</v>
      </c>
      <c r="AT43" s="29" t="str">
        <f t="shared" si="50"/>
        <v>醫療保健及社會福利服務業</v>
      </c>
      <c r="AU43" s="17">
        <v>0</v>
      </c>
      <c r="AV43" s="17">
        <v>0</v>
      </c>
      <c r="AW43" s="18">
        <f t="shared" si="14"/>
        <v>0</v>
      </c>
      <c r="AX43" s="17">
        <v>49</v>
      </c>
      <c r="AY43" s="17">
        <v>44</v>
      </c>
      <c r="AZ43" s="18">
        <f t="shared" si="15"/>
        <v>89.79591836734694</v>
      </c>
      <c r="BA43" s="17">
        <v>2</v>
      </c>
      <c r="BB43" s="17">
        <v>2</v>
      </c>
      <c r="BC43" s="18">
        <f t="shared" si="16"/>
        <v>100</v>
      </c>
      <c r="BD43" s="17">
        <v>0</v>
      </c>
      <c r="BE43" s="17">
        <v>0</v>
      </c>
      <c r="BF43" s="18">
        <f t="shared" si="17"/>
        <v>0</v>
      </c>
      <c r="BG43" s="17">
        <v>0</v>
      </c>
      <c r="BH43" s="17">
        <v>0</v>
      </c>
      <c r="BI43" s="18">
        <f t="shared" si="18"/>
        <v>0</v>
      </c>
      <c r="BJ43" s="17">
        <v>0</v>
      </c>
      <c r="BK43" s="17">
        <v>0</v>
      </c>
      <c r="BL43" s="18">
        <f t="shared" si="19"/>
        <v>0</v>
      </c>
      <c r="BM43" s="17">
        <v>0</v>
      </c>
      <c r="BN43" s="17">
        <v>0</v>
      </c>
      <c r="BO43" s="18">
        <f t="shared" si="20"/>
        <v>0</v>
      </c>
      <c r="BP43" s="29" t="str">
        <f t="shared" si="51"/>
        <v>醫療保健及社會福利服務業</v>
      </c>
      <c r="BQ43" s="17">
        <v>0</v>
      </c>
      <c r="BR43" s="17">
        <v>0</v>
      </c>
      <c r="BS43" s="18">
        <f t="shared" si="21"/>
        <v>0</v>
      </c>
      <c r="BT43" s="17">
        <v>0</v>
      </c>
      <c r="BU43" s="17">
        <v>0</v>
      </c>
      <c r="BV43" s="18">
        <f t="shared" si="22"/>
        <v>0</v>
      </c>
      <c r="BW43" s="17">
        <v>6</v>
      </c>
      <c r="BX43" s="17">
        <v>6</v>
      </c>
      <c r="BY43" s="18">
        <f t="shared" si="23"/>
        <v>100</v>
      </c>
      <c r="BZ43" s="17">
        <v>21</v>
      </c>
      <c r="CA43" s="17">
        <v>18</v>
      </c>
      <c r="CB43" s="18">
        <f t="shared" si="24"/>
        <v>85.71428571428571</v>
      </c>
      <c r="CC43" s="17">
        <v>1</v>
      </c>
      <c r="CD43" s="17">
        <v>1</v>
      </c>
      <c r="CE43" s="18">
        <f t="shared" si="25"/>
        <v>100</v>
      </c>
      <c r="CF43" s="17">
        <v>0</v>
      </c>
      <c r="CG43" s="17">
        <v>0</v>
      </c>
      <c r="CH43" s="18">
        <f t="shared" si="26"/>
        <v>0</v>
      </c>
      <c r="CI43" s="17">
        <v>0</v>
      </c>
      <c r="CJ43" s="17">
        <v>0</v>
      </c>
      <c r="CK43" s="18">
        <f t="shared" si="27"/>
        <v>0</v>
      </c>
      <c r="CL43" s="29" t="str">
        <f t="shared" si="52"/>
        <v>醫療保健及社會福利服務業</v>
      </c>
      <c r="CM43" s="17">
        <v>230</v>
      </c>
      <c r="CN43" s="17">
        <v>210</v>
      </c>
      <c r="CO43" s="18">
        <f t="shared" si="28"/>
        <v>91.30434782608695</v>
      </c>
      <c r="CP43" s="17">
        <v>3</v>
      </c>
      <c r="CQ43" s="17">
        <v>2</v>
      </c>
      <c r="CR43" s="18">
        <f t="shared" si="29"/>
        <v>66.66666666666666</v>
      </c>
      <c r="CS43" s="17">
        <v>69</v>
      </c>
      <c r="CT43" s="17">
        <v>58</v>
      </c>
      <c r="CU43" s="18">
        <f t="shared" si="30"/>
        <v>84.05797101449275</v>
      </c>
      <c r="CV43" s="17">
        <v>2</v>
      </c>
      <c r="CW43" s="17">
        <v>2</v>
      </c>
      <c r="CX43" s="18">
        <f t="shared" si="31"/>
        <v>100</v>
      </c>
      <c r="CY43" s="17">
        <v>25</v>
      </c>
      <c r="CZ43" s="17">
        <v>23</v>
      </c>
      <c r="DA43" s="18">
        <f t="shared" si="32"/>
        <v>92</v>
      </c>
      <c r="DB43" s="17">
        <v>2</v>
      </c>
      <c r="DC43" s="17">
        <v>2</v>
      </c>
      <c r="DD43" s="18">
        <f t="shared" si="33"/>
        <v>100</v>
      </c>
      <c r="DE43" s="17">
        <v>0</v>
      </c>
      <c r="DF43" s="17">
        <v>0</v>
      </c>
      <c r="DG43" s="18">
        <f t="shared" si="34"/>
        <v>0</v>
      </c>
      <c r="DH43" s="29" t="str">
        <f t="shared" si="53"/>
        <v>醫療保健及社會福利服務業</v>
      </c>
      <c r="DI43" s="17">
        <v>7</v>
      </c>
      <c r="DJ43" s="17">
        <v>7</v>
      </c>
      <c r="DK43" s="18">
        <f t="shared" si="35"/>
        <v>100</v>
      </c>
      <c r="DL43" s="17">
        <v>33</v>
      </c>
      <c r="DM43" s="17">
        <v>24</v>
      </c>
      <c r="DN43" s="18">
        <f t="shared" si="36"/>
        <v>72.72727272727273</v>
      </c>
      <c r="DO43" s="17">
        <v>109</v>
      </c>
      <c r="DP43" s="17">
        <v>66</v>
      </c>
      <c r="DQ43" s="18">
        <f t="shared" si="37"/>
        <v>60.550458715596335</v>
      </c>
      <c r="DR43" s="17">
        <v>2</v>
      </c>
      <c r="DS43" s="17">
        <v>2</v>
      </c>
      <c r="DT43" s="18">
        <f t="shared" si="38"/>
        <v>100</v>
      </c>
      <c r="DU43" s="17">
        <v>6</v>
      </c>
      <c r="DV43" s="17">
        <v>6</v>
      </c>
      <c r="DW43" s="18">
        <f t="shared" si="39"/>
        <v>100</v>
      </c>
      <c r="DX43" s="17">
        <v>6</v>
      </c>
      <c r="DY43" s="17">
        <v>6</v>
      </c>
      <c r="DZ43" s="18">
        <f t="shared" si="40"/>
        <v>100</v>
      </c>
      <c r="EA43" s="17">
        <v>0</v>
      </c>
      <c r="EB43" s="17">
        <v>0</v>
      </c>
      <c r="EC43" s="18">
        <f t="shared" si="41"/>
        <v>0</v>
      </c>
      <c r="ED43" s="29" t="str">
        <f t="shared" si="54"/>
        <v>醫療保健及社會福利服務業</v>
      </c>
      <c r="EE43" s="17">
        <v>0</v>
      </c>
      <c r="EF43" s="17">
        <v>0</v>
      </c>
      <c r="EG43" s="18">
        <f t="shared" si="42"/>
        <v>0</v>
      </c>
      <c r="EH43" s="17">
        <v>0</v>
      </c>
      <c r="EI43" s="17">
        <v>0</v>
      </c>
      <c r="EJ43" s="18">
        <f t="shared" si="43"/>
        <v>0</v>
      </c>
      <c r="EK43" s="17">
        <v>0</v>
      </c>
      <c r="EL43" s="17">
        <v>0</v>
      </c>
      <c r="EM43" s="18">
        <f t="shared" si="44"/>
        <v>0</v>
      </c>
      <c r="EN43" s="17">
        <v>64</v>
      </c>
      <c r="EO43" s="17">
        <v>57</v>
      </c>
      <c r="EP43" s="18">
        <f t="shared" si="45"/>
        <v>89.0625</v>
      </c>
      <c r="EQ43" s="17">
        <v>0</v>
      </c>
      <c r="ER43" s="17">
        <v>0</v>
      </c>
      <c r="ES43" s="18">
        <f t="shared" si="46"/>
        <v>0</v>
      </c>
      <c r="ET43" s="17">
        <v>44</v>
      </c>
      <c r="EU43" s="17">
        <v>38</v>
      </c>
      <c r="EV43" s="18">
        <f t="shared" si="47"/>
        <v>86.36363636363636</v>
      </c>
      <c r="EW43" s="17">
        <v>2</v>
      </c>
      <c r="EX43" s="17">
        <v>2</v>
      </c>
      <c r="EY43" s="18">
        <f t="shared" si="48"/>
        <v>100</v>
      </c>
    </row>
    <row r="44" spans="1:155" ht="11.25" customHeight="1">
      <c r="A44" s="29" t="s">
        <v>210</v>
      </c>
      <c r="B44" s="17">
        <v>918</v>
      </c>
      <c r="C44" s="17">
        <f t="shared" si="55"/>
        <v>88</v>
      </c>
      <c r="D44" s="17">
        <f t="shared" si="56"/>
        <v>65</v>
      </c>
      <c r="E44" s="18">
        <f t="shared" si="0"/>
        <v>73.86363636363636</v>
      </c>
      <c r="F44" s="17">
        <f>SUM(I44+L44+O44+R44+U44+Y44+AB44+AE44+AH44+AK44+AN44+AQ44+AU44+AX44+BA44+BD44+BG44+BJ44+BM44+BQ44+BT44+BW44+BZ44+CC44+CF44+CI44+CM44+CP44+CS44)</f>
        <v>21</v>
      </c>
      <c r="G44" s="17">
        <f>SUM(J44+M44+P44+S44+V44+Z44+AC44+AF44+AI44+AL44+AO44+AR44+AV44+AY44+BB44+BE44+BH44+BK44+BN44+BR44+BU44+BX44+CA44+CD44+CG44+CJ44+CN44+CQ44+CT44)</f>
        <v>20</v>
      </c>
      <c r="H44" s="18">
        <f t="shared" si="1"/>
        <v>95.23809523809523</v>
      </c>
      <c r="I44" s="17">
        <v>1</v>
      </c>
      <c r="J44" s="17">
        <v>1</v>
      </c>
      <c r="K44" s="18">
        <f t="shared" si="2"/>
        <v>100</v>
      </c>
      <c r="L44" s="17">
        <v>1</v>
      </c>
      <c r="M44" s="17">
        <v>1</v>
      </c>
      <c r="N44" s="18">
        <f t="shared" si="3"/>
        <v>100</v>
      </c>
      <c r="O44" s="17">
        <v>0</v>
      </c>
      <c r="P44" s="17">
        <v>0</v>
      </c>
      <c r="Q44" s="18">
        <f t="shared" si="4"/>
        <v>0</v>
      </c>
      <c r="R44" s="17">
        <v>0</v>
      </c>
      <c r="S44" s="17">
        <v>0</v>
      </c>
      <c r="T44" s="18">
        <f t="shared" si="5"/>
        <v>0</v>
      </c>
      <c r="U44" s="17">
        <v>8</v>
      </c>
      <c r="V44" s="17">
        <v>8</v>
      </c>
      <c r="W44" s="18">
        <f t="shared" si="6"/>
        <v>100</v>
      </c>
      <c r="X44" s="29" t="str">
        <f t="shared" si="49"/>
        <v>文化、運動及休閒服務業</v>
      </c>
      <c r="Y44" s="17">
        <v>0</v>
      </c>
      <c r="Z44" s="17">
        <v>0</v>
      </c>
      <c r="AA44" s="18">
        <f t="shared" si="7"/>
        <v>0</v>
      </c>
      <c r="AB44" s="17">
        <v>2</v>
      </c>
      <c r="AC44" s="17">
        <v>2</v>
      </c>
      <c r="AD44" s="18">
        <f t="shared" si="8"/>
        <v>100</v>
      </c>
      <c r="AE44" s="17">
        <v>0</v>
      </c>
      <c r="AF44" s="17">
        <v>0</v>
      </c>
      <c r="AG44" s="18">
        <f t="shared" si="9"/>
        <v>0</v>
      </c>
      <c r="AH44" s="17">
        <v>0</v>
      </c>
      <c r="AI44" s="17">
        <v>0</v>
      </c>
      <c r="AJ44" s="18">
        <f t="shared" si="10"/>
        <v>0</v>
      </c>
      <c r="AK44" s="17">
        <v>2</v>
      </c>
      <c r="AL44" s="17">
        <v>2</v>
      </c>
      <c r="AM44" s="18">
        <f t="shared" si="11"/>
        <v>100</v>
      </c>
      <c r="AN44" s="17">
        <v>0</v>
      </c>
      <c r="AO44" s="17">
        <v>0</v>
      </c>
      <c r="AP44" s="18">
        <f t="shared" si="12"/>
        <v>0</v>
      </c>
      <c r="AQ44" s="17">
        <v>0</v>
      </c>
      <c r="AR44" s="17">
        <v>0</v>
      </c>
      <c r="AS44" s="18">
        <f t="shared" si="13"/>
        <v>0</v>
      </c>
      <c r="AT44" s="29" t="str">
        <f t="shared" si="50"/>
        <v>文化、運動及休閒服務業</v>
      </c>
      <c r="AU44" s="17">
        <v>0</v>
      </c>
      <c r="AV44" s="17">
        <v>0</v>
      </c>
      <c r="AW44" s="18">
        <f t="shared" si="14"/>
        <v>0</v>
      </c>
      <c r="AX44" s="17">
        <v>2</v>
      </c>
      <c r="AY44" s="17">
        <v>2</v>
      </c>
      <c r="AZ44" s="18">
        <f t="shared" si="15"/>
        <v>100</v>
      </c>
      <c r="BA44" s="17">
        <v>2</v>
      </c>
      <c r="BB44" s="17">
        <v>1</v>
      </c>
      <c r="BC44" s="18">
        <f t="shared" si="16"/>
        <v>50</v>
      </c>
      <c r="BD44" s="17">
        <v>0</v>
      </c>
      <c r="BE44" s="17">
        <v>0</v>
      </c>
      <c r="BF44" s="18">
        <f t="shared" si="17"/>
        <v>0</v>
      </c>
      <c r="BG44" s="17">
        <v>0</v>
      </c>
      <c r="BH44" s="17">
        <v>0</v>
      </c>
      <c r="BI44" s="18">
        <f t="shared" si="18"/>
        <v>0</v>
      </c>
      <c r="BJ44" s="17">
        <v>0</v>
      </c>
      <c r="BK44" s="17">
        <v>0</v>
      </c>
      <c r="BL44" s="18">
        <f t="shared" si="19"/>
        <v>0</v>
      </c>
      <c r="BM44" s="17">
        <v>0</v>
      </c>
      <c r="BN44" s="17">
        <v>0</v>
      </c>
      <c r="BO44" s="18">
        <f t="shared" si="20"/>
        <v>0</v>
      </c>
      <c r="BP44" s="29" t="str">
        <f t="shared" si="51"/>
        <v>文化、運動及休閒服務業</v>
      </c>
      <c r="BQ44" s="17">
        <v>0</v>
      </c>
      <c r="BR44" s="17">
        <v>0</v>
      </c>
      <c r="BS44" s="18">
        <f t="shared" si="21"/>
        <v>0</v>
      </c>
      <c r="BT44" s="17">
        <v>0</v>
      </c>
      <c r="BU44" s="17">
        <v>0</v>
      </c>
      <c r="BV44" s="18">
        <f t="shared" si="22"/>
        <v>0</v>
      </c>
      <c r="BW44" s="17">
        <v>0</v>
      </c>
      <c r="BX44" s="17">
        <v>0</v>
      </c>
      <c r="BY44" s="18">
        <f t="shared" si="23"/>
        <v>0</v>
      </c>
      <c r="BZ44" s="17">
        <v>0</v>
      </c>
      <c r="CA44" s="17">
        <v>0</v>
      </c>
      <c r="CB44" s="18">
        <f t="shared" si="24"/>
        <v>0</v>
      </c>
      <c r="CC44" s="17">
        <v>0</v>
      </c>
      <c r="CD44" s="17">
        <v>0</v>
      </c>
      <c r="CE44" s="18">
        <f t="shared" si="25"/>
        <v>0</v>
      </c>
      <c r="CF44" s="17">
        <v>0</v>
      </c>
      <c r="CG44" s="17">
        <v>0</v>
      </c>
      <c r="CH44" s="18">
        <f t="shared" si="26"/>
        <v>0</v>
      </c>
      <c r="CI44" s="17">
        <v>0</v>
      </c>
      <c r="CJ44" s="17">
        <v>0</v>
      </c>
      <c r="CK44" s="18">
        <f t="shared" si="27"/>
        <v>0</v>
      </c>
      <c r="CL44" s="29" t="str">
        <f t="shared" si="52"/>
        <v>文化、運動及休閒服務業</v>
      </c>
      <c r="CM44" s="17">
        <v>0</v>
      </c>
      <c r="CN44" s="17">
        <v>0</v>
      </c>
      <c r="CO44" s="18">
        <f t="shared" si="28"/>
        <v>0</v>
      </c>
      <c r="CP44" s="17">
        <v>3</v>
      </c>
      <c r="CQ44" s="17">
        <v>3</v>
      </c>
      <c r="CR44" s="18">
        <f t="shared" si="29"/>
        <v>100</v>
      </c>
      <c r="CS44" s="17">
        <v>0</v>
      </c>
      <c r="CT44" s="17">
        <v>0</v>
      </c>
      <c r="CU44" s="18">
        <f t="shared" si="30"/>
        <v>0</v>
      </c>
      <c r="CV44" s="17">
        <v>0</v>
      </c>
      <c r="CW44" s="17">
        <v>0</v>
      </c>
      <c r="CX44" s="18">
        <f t="shared" si="31"/>
        <v>0</v>
      </c>
      <c r="CY44" s="17">
        <v>0</v>
      </c>
      <c r="CZ44" s="17">
        <v>0</v>
      </c>
      <c r="DA44" s="18">
        <f t="shared" si="32"/>
        <v>0</v>
      </c>
      <c r="DB44" s="17">
        <v>0</v>
      </c>
      <c r="DC44" s="17">
        <v>0</v>
      </c>
      <c r="DD44" s="18">
        <f t="shared" si="33"/>
        <v>0</v>
      </c>
      <c r="DE44" s="17">
        <v>0</v>
      </c>
      <c r="DF44" s="17">
        <v>0</v>
      </c>
      <c r="DG44" s="18">
        <f t="shared" si="34"/>
        <v>0</v>
      </c>
      <c r="DH44" s="29" t="str">
        <f t="shared" si="53"/>
        <v>文化、運動及休閒服務業</v>
      </c>
      <c r="DI44" s="17">
        <v>0</v>
      </c>
      <c r="DJ44" s="17">
        <v>0</v>
      </c>
      <c r="DK44" s="18">
        <f t="shared" si="35"/>
        <v>0</v>
      </c>
      <c r="DL44" s="17">
        <v>46</v>
      </c>
      <c r="DM44" s="17">
        <v>25</v>
      </c>
      <c r="DN44" s="18">
        <f t="shared" si="36"/>
        <v>54.347826086956516</v>
      </c>
      <c r="DO44" s="17">
        <v>12</v>
      </c>
      <c r="DP44" s="17">
        <v>11</v>
      </c>
      <c r="DQ44" s="18">
        <f t="shared" si="37"/>
        <v>91.66666666666666</v>
      </c>
      <c r="DR44" s="17">
        <v>0</v>
      </c>
      <c r="DS44" s="17">
        <v>0</v>
      </c>
      <c r="DT44" s="18">
        <f t="shared" si="38"/>
        <v>0</v>
      </c>
      <c r="DU44" s="17">
        <v>0</v>
      </c>
      <c r="DV44" s="17">
        <v>0</v>
      </c>
      <c r="DW44" s="18">
        <f t="shared" si="39"/>
        <v>0</v>
      </c>
      <c r="DX44" s="17">
        <v>3</v>
      </c>
      <c r="DY44" s="17">
        <v>3</v>
      </c>
      <c r="DZ44" s="18">
        <f t="shared" si="40"/>
        <v>100</v>
      </c>
      <c r="EA44" s="17">
        <v>0</v>
      </c>
      <c r="EB44" s="17">
        <v>0</v>
      </c>
      <c r="EC44" s="18">
        <f t="shared" si="41"/>
        <v>0</v>
      </c>
      <c r="ED44" s="29" t="str">
        <f t="shared" si="54"/>
        <v>文化、運動及休閒服務業</v>
      </c>
      <c r="EE44" s="17">
        <v>0</v>
      </c>
      <c r="EF44" s="17">
        <v>0</v>
      </c>
      <c r="EG44" s="18">
        <f t="shared" si="42"/>
        <v>0</v>
      </c>
      <c r="EH44" s="17">
        <v>0</v>
      </c>
      <c r="EI44" s="17">
        <v>0</v>
      </c>
      <c r="EJ44" s="18">
        <f t="shared" si="43"/>
        <v>0</v>
      </c>
      <c r="EK44" s="17">
        <v>0</v>
      </c>
      <c r="EL44" s="17">
        <v>0</v>
      </c>
      <c r="EM44" s="18">
        <f t="shared" si="44"/>
        <v>0</v>
      </c>
      <c r="EN44" s="17">
        <v>3</v>
      </c>
      <c r="EO44" s="17">
        <v>3</v>
      </c>
      <c r="EP44" s="18">
        <f t="shared" si="45"/>
        <v>100</v>
      </c>
      <c r="EQ44" s="17">
        <v>0</v>
      </c>
      <c r="ER44" s="17">
        <v>0</v>
      </c>
      <c r="ES44" s="18">
        <f t="shared" si="46"/>
        <v>0</v>
      </c>
      <c r="ET44" s="17">
        <v>3</v>
      </c>
      <c r="EU44" s="17">
        <v>3</v>
      </c>
      <c r="EV44" s="18">
        <f t="shared" si="47"/>
        <v>100</v>
      </c>
      <c r="EW44" s="17">
        <v>0</v>
      </c>
      <c r="EX44" s="17">
        <v>0</v>
      </c>
      <c r="EY44" s="18">
        <f t="shared" si="48"/>
        <v>0</v>
      </c>
    </row>
    <row r="45" spans="1:155" ht="11.25" customHeight="1">
      <c r="A45" s="29" t="s">
        <v>211</v>
      </c>
      <c r="B45" s="17">
        <v>2697</v>
      </c>
      <c r="C45" s="17">
        <f aca="true" t="shared" si="61" ref="C45:D47">SUM(F45,CV45+CY45+DB45+DE45+DI45+DL45+DO45+DR45+DU45+DX45+EA45+EE45+EH45+EK45+EN45+EQ45+ET45+EW45)</f>
        <v>733</v>
      </c>
      <c r="D45" s="17">
        <f t="shared" si="61"/>
        <v>672</v>
      </c>
      <c r="E45" s="18">
        <f t="shared" si="0"/>
        <v>91.67803547066849</v>
      </c>
      <c r="F45" s="17">
        <f aca="true" t="shared" si="62" ref="F45:G47">SUM(I45+L45+O45+R45+U45+Y45+AB45+AE45+AH45+AK45+AN45+AQ45+AU45+AX45+BA45+BD45+BG45+BJ45+BM45+BQ45+BT45+BW45+BZ45+CC45+CF45+CI45+CM45+CP45+CS45)</f>
        <v>392</v>
      </c>
      <c r="G45" s="17">
        <f t="shared" si="62"/>
        <v>361</v>
      </c>
      <c r="H45" s="18">
        <f t="shared" si="1"/>
        <v>92.09183673469387</v>
      </c>
      <c r="I45" s="17">
        <v>14</v>
      </c>
      <c r="J45" s="17">
        <v>11</v>
      </c>
      <c r="K45" s="18">
        <f t="shared" si="2"/>
        <v>78.57142857142857</v>
      </c>
      <c r="L45" s="17">
        <v>0</v>
      </c>
      <c r="M45" s="17">
        <v>0</v>
      </c>
      <c r="N45" s="18">
        <f t="shared" si="3"/>
        <v>0</v>
      </c>
      <c r="O45" s="17">
        <v>0</v>
      </c>
      <c r="P45" s="17">
        <v>0</v>
      </c>
      <c r="Q45" s="18">
        <f t="shared" si="4"/>
        <v>0</v>
      </c>
      <c r="R45" s="17">
        <v>0</v>
      </c>
      <c r="S45" s="17">
        <v>0</v>
      </c>
      <c r="T45" s="18">
        <f t="shared" si="5"/>
        <v>0</v>
      </c>
      <c r="U45" s="17">
        <v>28</v>
      </c>
      <c r="V45" s="17">
        <v>28</v>
      </c>
      <c r="W45" s="18">
        <f t="shared" si="6"/>
        <v>100</v>
      </c>
      <c r="X45" s="29" t="str">
        <f t="shared" si="49"/>
        <v>其 他 服 務 業</v>
      </c>
      <c r="Y45" s="17">
        <v>2</v>
      </c>
      <c r="Z45" s="17">
        <v>2</v>
      </c>
      <c r="AA45" s="18">
        <f t="shared" si="7"/>
        <v>100</v>
      </c>
      <c r="AB45" s="17">
        <v>3</v>
      </c>
      <c r="AC45" s="17">
        <v>3</v>
      </c>
      <c r="AD45" s="18">
        <f t="shared" si="8"/>
        <v>100</v>
      </c>
      <c r="AE45" s="17">
        <v>5</v>
      </c>
      <c r="AF45" s="17">
        <v>5</v>
      </c>
      <c r="AG45" s="18">
        <f t="shared" si="9"/>
        <v>100</v>
      </c>
      <c r="AH45" s="17">
        <v>1</v>
      </c>
      <c r="AI45" s="17">
        <v>0</v>
      </c>
      <c r="AJ45" s="18">
        <f t="shared" si="10"/>
        <v>0</v>
      </c>
      <c r="AK45" s="17">
        <v>15</v>
      </c>
      <c r="AL45" s="17">
        <v>13</v>
      </c>
      <c r="AM45" s="18">
        <f t="shared" si="11"/>
        <v>86.66666666666667</v>
      </c>
      <c r="AN45" s="17">
        <v>5</v>
      </c>
      <c r="AO45" s="17">
        <v>5</v>
      </c>
      <c r="AP45" s="18">
        <f t="shared" si="12"/>
        <v>100</v>
      </c>
      <c r="AQ45" s="17">
        <v>0</v>
      </c>
      <c r="AR45" s="17">
        <v>0</v>
      </c>
      <c r="AS45" s="18">
        <f t="shared" si="13"/>
        <v>0</v>
      </c>
      <c r="AT45" s="29" t="str">
        <f t="shared" si="50"/>
        <v>其 他 服 務 業</v>
      </c>
      <c r="AU45" s="17">
        <v>0</v>
      </c>
      <c r="AV45" s="17">
        <v>0</v>
      </c>
      <c r="AW45" s="18">
        <f t="shared" si="14"/>
        <v>0</v>
      </c>
      <c r="AX45" s="17">
        <v>85</v>
      </c>
      <c r="AY45" s="17">
        <v>77</v>
      </c>
      <c r="AZ45" s="18">
        <f t="shared" si="15"/>
        <v>90.58823529411765</v>
      </c>
      <c r="BA45" s="17">
        <v>22</v>
      </c>
      <c r="BB45" s="17">
        <v>16</v>
      </c>
      <c r="BC45" s="18">
        <f t="shared" si="16"/>
        <v>72.72727272727273</v>
      </c>
      <c r="BD45" s="17">
        <v>5</v>
      </c>
      <c r="BE45" s="17">
        <v>5</v>
      </c>
      <c r="BF45" s="18">
        <f t="shared" si="17"/>
        <v>100</v>
      </c>
      <c r="BG45" s="17">
        <v>0</v>
      </c>
      <c r="BH45" s="17">
        <v>0</v>
      </c>
      <c r="BI45" s="18">
        <f t="shared" si="18"/>
        <v>0</v>
      </c>
      <c r="BJ45" s="17">
        <v>0</v>
      </c>
      <c r="BK45" s="17">
        <v>0</v>
      </c>
      <c r="BL45" s="18">
        <f t="shared" si="19"/>
        <v>0</v>
      </c>
      <c r="BM45" s="17">
        <v>0</v>
      </c>
      <c r="BN45" s="17">
        <v>0</v>
      </c>
      <c r="BO45" s="18">
        <f t="shared" si="20"/>
        <v>0</v>
      </c>
      <c r="BP45" s="29" t="str">
        <f t="shared" si="51"/>
        <v>其 他 服 務 業</v>
      </c>
      <c r="BQ45" s="17">
        <v>0</v>
      </c>
      <c r="BR45" s="17">
        <v>0</v>
      </c>
      <c r="BS45" s="18">
        <f t="shared" si="21"/>
        <v>0</v>
      </c>
      <c r="BT45" s="17">
        <v>0</v>
      </c>
      <c r="BU45" s="17">
        <v>0</v>
      </c>
      <c r="BV45" s="18">
        <f t="shared" si="22"/>
        <v>0</v>
      </c>
      <c r="BW45" s="17">
        <v>6</v>
      </c>
      <c r="BX45" s="17">
        <v>6</v>
      </c>
      <c r="BY45" s="18">
        <f t="shared" si="23"/>
        <v>100</v>
      </c>
      <c r="BZ45" s="17">
        <v>14</v>
      </c>
      <c r="CA45" s="17">
        <v>14</v>
      </c>
      <c r="CB45" s="18">
        <f t="shared" si="24"/>
        <v>100</v>
      </c>
      <c r="CC45" s="17">
        <v>0</v>
      </c>
      <c r="CD45" s="17">
        <v>0</v>
      </c>
      <c r="CE45" s="18">
        <f t="shared" si="25"/>
        <v>0</v>
      </c>
      <c r="CF45" s="17">
        <v>0</v>
      </c>
      <c r="CG45" s="17">
        <v>0</v>
      </c>
      <c r="CH45" s="18">
        <f t="shared" si="26"/>
        <v>0</v>
      </c>
      <c r="CI45" s="17">
        <v>0</v>
      </c>
      <c r="CJ45" s="17">
        <v>0</v>
      </c>
      <c r="CK45" s="18">
        <f t="shared" si="27"/>
        <v>0</v>
      </c>
      <c r="CL45" s="29" t="str">
        <f t="shared" si="52"/>
        <v>其 他 服 務 業</v>
      </c>
      <c r="CM45" s="17">
        <v>0</v>
      </c>
      <c r="CN45" s="17">
        <v>0</v>
      </c>
      <c r="CO45" s="18">
        <f t="shared" si="28"/>
        <v>0</v>
      </c>
      <c r="CP45" s="17">
        <v>79</v>
      </c>
      <c r="CQ45" s="17">
        <v>77</v>
      </c>
      <c r="CR45" s="18">
        <f t="shared" si="29"/>
        <v>97.46835443037975</v>
      </c>
      <c r="CS45" s="17">
        <v>108</v>
      </c>
      <c r="CT45" s="17">
        <v>99</v>
      </c>
      <c r="CU45" s="18">
        <f t="shared" si="30"/>
        <v>91.66666666666666</v>
      </c>
      <c r="CV45" s="17">
        <v>1</v>
      </c>
      <c r="CW45" s="17">
        <v>1</v>
      </c>
      <c r="CX45" s="18">
        <f t="shared" si="31"/>
        <v>100</v>
      </c>
      <c r="CY45" s="17">
        <v>22</v>
      </c>
      <c r="CZ45" s="17">
        <v>22</v>
      </c>
      <c r="DA45" s="18">
        <f t="shared" si="32"/>
        <v>100</v>
      </c>
      <c r="DB45" s="17">
        <v>0</v>
      </c>
      <c r="DC45" s="17">
        <v>0</v>
      </c>
      <c r="DD45" s="18">
        <f t="shared" si="33"/>
        <v>0</v>
      </c>
      <c r="DE45" s="17">
        <v>0</v>
      </c>
      <c r="DF45" s="17">
        <v>0</v>
      </c>
      <c r="DG45" s="18">
        <f t="shared" si="34"/>
        <v>0</v>
      </c>
      <c r="DH45" s="29" t="str">
        <f t="shared" si="53"/>
        <v>其 他 服 務 業</v>
      </c>
      <c r="DI45" s="17">
        <v>32</v>
      </c>
      <c r="DJ45" s="17">
        <v>27</v>
      </c>
      <c r="DK45" s="18">
        <f t="shared" si="35"/>
        <v>84.375</v>
      </c>
      <c r="DL45" s="17">
        <v>43</v>
      </c>
      <c r="DM45" s="17">
        <v>42</v>
      </c>
      <c r="DN45" s="18">
        <f t="shared" si="36"/>
        <v>97.67441860465115</v>
      </c>
      <c r="DO45" s="17">
        <v>61</v>
      </c>
      <c r="DP45" s="17">
        <v>54</v>
      </c>
      <c r="DQ45" s="18">
        <f t="shared" si="37"/>
        <v>88.52459016393442</v>
      </c>
      <c r="DR45" s="17">
        <v>0</v>
      </c>
      <c r="DS45" s="17">
        <v>0</v>
      </c>
      <c r="DT45" s="18">
        <f t="shared" si="38"/>
        <v>0</v>
      </c>
      <c r="DU45" s="17">
        <v>1</v>
      </c>
      <c r="DV45" s="17">
        <v>1</v>
      </c>
      <c r="DW45" s="18">
        <f t="shared" si="39"/>
        <v>100</v>
      </c>
      <c r="DX45" s="17">
        <v>22</v>
      </c>
      <c r="DY45" s="17">
        <v>17</v>
      </c>
      <c r="DZ45" s="18">
        <f t="shared" si="40"/>
        <v>77.27272727272727</v>
      </c>
      <c r="EA45" s="17">
        <v>0</v>
      </c>
      <c r="EB45" s="17">
        <v>0</v>
      </c>
      <c r="EC45" s="18">
        <f t="shared" si="41"/>
        <v>0</v>
      </c>
      <c r="ED45" s="29" t="str">
        <f t="shared" si="54"/>
        <v>其 他 服 務 業</v>
      </c>
      <c r="EE45" s="17">
        <v>0</v>
      </c>
      <c r="EF45" s="17">
        <v>0</v>
      </c>
      <c r="EG45" s="18">
        <f t="shared" si="42"/>
        <v>0</v>
      </c>
      <c r="EH45" s="17">
        <v>0</v>
      </c>
      <c r="EI45" s="17">
        <v>0</v>
      </c>
      <c r="EJ45" s="18">
        <f t="shared" si="43"/>
        <v>0</v>
      </c>
      <c r="EK45" s="17">
        <v>0</v>
      </c>
      <c r="EL45" s="17">
        <v>0</v>
      </c>
      <c r="EM45" s="18">
        <f t="shared" si="44"/>
        <v>0</v>
      </c>
      <c r="EN45" s="17">
        <v>105</v>
      </c>
      <c r="EO45" s="17">
        <v>96</v>
      </c>
      <c r="EP45" s="18">
        <f t="shared" si="45"/>
        <v>91.42857142857143</v>
      </c>
      <c r="EQ45" s="17">
        <v>0</v>
      </c>
      <c r="ER45" s="17">
        <v>0</v>
      </c>
      <c r="ES45" s="18">
        <f t="shared" si="46"/>
        <v>0</v>
      </c>
      <c r="ET45" s="17">
        <v>54</v>
      </c>
      <c r="EU45" s="17">
        <v>51</v>
      </c>
      <c r="EV45" s="18">
        <f t="shared" si="47"/>
        <v>94.44444444444444</v>
      </c>
      <c r="EW45" s="17">
        <v>0</v>
      </c>
      <c r="EX45" s="17">
        <v>0</v>
      </c>
      <c r="EY45" s="18">
        <f t="shared" si="48"/>
        <v>0</v>
      </c>
    </row>
    <row r="46" spans="1:155" ht="11.25" customHeight="1">
      <c r="A46" s="29" t="s">
        <v>212</v>
      </c>
      <c r="B46" s="17">
        <v>88</v>
      </c>
      <c r="C46" s="17">
        <f t="shared" si="61"/>
        <v>76</v>
      </c>
      <c r="D46" s="17">
        <f t="shared" si="61"/>
        <v>73</v>
      </c>
      <c r="E46" s="18">
        <f t="shared" si="0"/>
        <v>96.05263157894737</v>
      </c>
      <c r="F46" s="17">
        <f t="shared" si="62"/>
        <v>22</v>
      </c>
      <c r="G46" s="17">
        <f t="shared" si="62"/>
        <v>22</v>
      </c>
      <c r="H46" s="18">
        <f t="shared" si="1"/>
        <v>100</v>
      </c>
      <c r="I46" s="17">
        <v>4</v>
      </c>
      <c r="J46" s="17">
        <v>4</v>
      </c>
      <c r="K46" s="18">
        <f t="shared" si="2"/>
        <v>100</v>
      </c>
      <c r="L46" s="17">
        <v>0</v>
      </c>
      <c r="M46" s="17">
        <v>0</v>
      </c>
      <c r="N46" s="18">
        <f t="shared" si="3"/>
        <v>0</v>
      </c>
      <c r="O46" s="17">
        <v>0</v>
      </c>
      <c r="P46" s="17">
        <v>0</v>
      </c>
      <c r="Q46" s="18">
        <f t="shared" si="4"/>
        <v>0</v>
      </c>
      <c r="R46" s="17">
        <v>0</v>
      </c>
      <c r="S46" s="17">
        <v>0</v>
      </c>
      <c r="T46" s="18">
        <f t="shared" si="5"/>
        <v>0</v>
      </c>
      <c r="U46" s="17">
        <v>0</v>
      </c>
      <c r="V46" s="17">
        <v>0</v>
      </c>
      <c r="W46" s="18">
        <f t="shared" si="6"/>
        <v>0</v>
      </c>
      <c r="X46" s="29" t="str">
        <f t="shared" si="49"/>
        <v>公 共 行 政 業</v>
      </c>
      <c r="Y46" s="17">
        <v>1</v>
      </c>
      <c r="Z46" s="17">
        <v>1</v>
      </c>
      <c r="AA46" s="18">
        <f t="shared" si="7"/>
        <v>100</v>
      </c>
      <c r="AB46" s="17">
        <v>1</v>
      </c>
      <c r="AC46" s="17">
        <v>1</v>
      </c>
      <c r="AD46" s="18">
        <f t="shared" si="8"/>
        <v>100</v>
      </c>
      <c r="AE46" s="17">
        <v>0</v>
      </c>
      <c r="AF46" s="17">
        <v>0</v>
      </c>
      <c r="AG46" s="18">
        <f t="shared" si="9"/>
        <v>0</v>
      </c>
      <c r="AH46" s="17">
        <v>0</v>
      </c>
      <c r="AI46" s="17">
        <v>0</v>
      </c>
      <c r="AJ46" s="18">
        <f t="shared" si="10"/>
        <v>0</v>
      </c>
      <c r="AK46" s="17">
        <v>0</v>
      </c>
      <c r="AL46" s="17">
        <v>0</v>
      </c>
      <c r="AM46" s="18">
        <f t="shared" si="11"/>
        <v>0</v>
      </c>
      <c r="AN46" s="17">
        <v>0</v>
      </c>
      <c r="AO46" s="17">
        <v>0</v>
      </c>
      <c r="AP46" s="18">
        <f t="shared" si="12"/>
        <v>0</v>
      </c>
      <c r="AQ46" s="17">
        <v>0</v>
      </c>
      <c r="AR46" s="17">
        <v>0</v>
      </c>
      <c r="AS46" s="18">
        <f t="shared" si="13"/>
        <v>0</v>
      </c>
      <c r="AT46" s="29" t="str">
        <f t="shared" si="50"/>
        <v>公 共 行 政 業</v>
      </c>
      <c r="AU46" s="17">
        <v>0</v>
      </c>
      <c r="AV46" s="17">
        <v>0</v>
      </c>
      <c r="AW46" s="18">
        <f t="shared" si="14"/>
        <v>0</v>
      </c>
      <c r="AX46" s="17">
        <v>9</v>
      </c>
      <c r="AY46" s="17">
        <v>9</v>
      </c>
      <c r="AZ46" s="18">
        <f t="shared" si="15"/>
        <v>100</v>
      </c>
      <c r="BA46" s="17">
        <v>0</v>
      </c>
      <c r="BB46" s="17">
        <v>0</v>
      </c>
      <c r="BC46" s="18">
        <f t="shared" si="16"/>
        <v>0</v>
      </c>
      <c r="BD46" s="17">
        <v>0</v>
      </c>
      <c r="BE46" s="17">
        <v>0</v>
      </c>
      <c r="BF46" s="18">
        <f t="shared" si="17"/>
        <v>0</v>
      </c>
      <c r="BG46" s="17">
        <v>0</v>
      </c>
      <c r="BH46" s="17">
        <v>0</v>
      </c>
      <c r="BI46" s="18">
        <f t="shared" si="18"/>
        <v>0</v>
      </c>
      <c r="BJ46" s="17">
        <v>0</v>
      </c>
      <c r="BK46" s="17">
        <v>0</v>
      </c>
      <c r="BL46" s="18">
        <f t="shared" si="19"/>
        <v>0</v>
      </c>
      <c r="BM46" s="17">
        <v>0</v>
      </c>
      <c r="BN46" s="17">
        <v>0</v>
      </c>
      <c r="BO46" s="18">
        <f t="shared" si="20"/>
        <v>0</v>
      </c>
      <c r="BP46" s="29" t="str">
        <f t="shared" si="51"/>
        <v>公 共 行 政 業</v>
      </c>
      <c r="BQ46" s="17">
        <v>0</v>
      </c>
      <c r="BR46" s="17">
        <v>0</v>
      </c>
      <c r="BS46" s="18">
        <f t="shared" si="21"/>
        <v>0</v>
      </c>
      <c r="BT46" s="17">
        <v>0</v>
      </c>
      <c r="BU46" s="17">
        <v>0</v>
      </c>
      <c r="BV46" s="18">
        <f t="shared" si="22"/>
        <v>0</v>
      </c>
      <c r="BW46" s="17">
        <v>0</v>
      </c>
      <c r="BX46" s="17">
        <v>0</v>
      </c>
      <c r="BY46" s="18">
        <f t="shared" si="23"/>
        <v>0</v>
      </c>
      <c r="BZ46" s="17">
        <v>0</v>
      </c>
      <c r="CA46" s="17">
        <v>0</v>
      </c>
      <c r="CB46" s="18">
        <f t="shared" si="24"/>
        <v>0</v>
      </c>
      <c r="CC46" s="17">
        <v>0</v>
      </c>
      <c r="CD46" s="17">
        <v>0</v>
      </c>
      <c r="CE46" s="18">
        <f t="shared" si="25"/>
        <v>0</v>
      </c>
      <c r="CF46" s="17">
        <v>0</v>
      </c>
      <c r="CG46" s="17">
        <v>0</v>
      </c>
      <c r="CH46" s="18">
        <f t="shared" si="26"/>
        <v>0</v>
      </c>
      <c r="CI46" s="17">
        <v>0</v>
      </c>
      <c r="CJ46" s="17">
        <v>0</v>
      </c>
      <c r="CK46" s="18">
        <f t="shared" si="27"/>
        <v>0</v>
      </c>
      <c r="CL46" s="29" t="str">
        <f t="shared" si="52"/>
        <v>公 共 行 政 業</v>
      </c>
      <c r="CM46" s="17">
        <v>0</v>
      </c>
      <c r="CN46" s="17">
        <v>0</v>
      </c>
      <c r="CO46" s="18">
        <f t="shared" si="28"/>
        <v>0</v>
      </c>
      <c r="CP46" s="17">
        <v>5</v>
      </c>
      <c r="CQ46" s="17">
        <v>5</v>
      </c>
      <c r="CR46" s="18">
        <f t="shared" si="29"/>
        <v>100</v>
      </c>
      <c r="CS46" s="17">
        <v>2</v>
      </c>
      <c r="CT46" s="17">
        <v>2</v>
      </c>
      <c r="CU46" s="18">
        <f t="shared" si="30"/>
        <v>100</v>
      </c>
      <c r="CV46" s="17">
        <v>0</v>
      </c>
      <c r="CW46" s="17">
        <v>0</v>
      </c>
      <c r="CX46" s="18">
        <f t="shared" si="31"/>
        <v>0</v>
      </c>
      <c r="CY46" s="17">
        <v>1</v>
      </c>
      <c r="CZ46" s="17">
        <v>1</v>
      </c>
      <c r="DA46" s="18">
        <f t="shared" si="32"/>
        <v>100</v>
      </c>
      <c r="DB46" s="17">
        <v>0</v>
      </c>
      <c r="DC46" s="17">
        <v>0</v>
      </c>
      <c r="DD46" s="18">
        <f t="shared" si="33"/>
        <v>0</v>
      </c>
      <c r="DE46" s="17">
        <v>0</v>
      </c>
      <c r="DF46" s="17">
        <v>0</v>
      </c>
      <c r="DG46" s="18">
        <f t="shared" si="34"/>
        <v>0</v>
      </c>
      <c r="DH46" s="29" t="str">
        <f t="shared" si="53"/>
        <v>公 共 行 政 業</v>
      </c>
      <c r="DI46" s="17">
        <v>0</v>
      </c>
      <c r="DJ46" s="17">
        <v>0</v>
      </c>
      <c r="DK46" s="18">
        <f t="shared" si="35"/>
        <v>0</v>
      </c>
      <c r="DL46" s="17">
        <v>8</v>
      </c>
      <c r="DM46" s="17">
        <v>7</v>
      </c>
      <c r="DN46" s="18">
        <f t="shared" si="36"/>
        <v>87.5</v>
      </c>
      <c r="DO46" s="17">
        <v>15</v>
      </c>
      <c r="DP46" s="17">
        <v>14</v>
      </c>
      <c r="DQ46" s="18">
        <f t="shared" si="37"/>
        <v>93.33333333333333</v>
      </c>
      <c r="DR46" s="17">
        <v>0</v>
      </c>
      <c r="DS46" s="17">
        <v>0</v>
      </c>
      <c r="DT46" s="18">
        <f t="shared" si="38"/>
        <v>0</v>
      </c>
      <c r="DU46" s="17">
        <v>0</v>
      </c>
      <c r="DV46" s="17">
        <v>0</v>
      </c>
      <c r="DW46" s="18">
        <f t="shared" si="39"/>
        <v>0</v>
      </c>
      <c r="DX46" s="17">
        <v>0</v>
      </c>
      <c r="DY46" s="17">
        <v>0</v>
      </c>
      <c r="DZ46" s="18">
        <f t="shared" si="40"/>
        <v>0</v>
      </c>
      <c r="EA46" s="17">
        <v>0</v>
      </c>
      <c r="EB46" s="17">
        <v>0</v>
      </c>
      <c r="EC46" s="18">
        <f t="shared" si="41"/>
        <v>0</v>
      </c>
      <c r="ED46" s="29" t="str">
        <f t="shared" si="54"/>
        <v>公 共 行 政 業</v>
      </c>
      <c r="EE46" s="17">
        <v>0</v>
      </c>
      <c r="EF46" s="17">
        <v>0</v>
      </c>
      <c r="EG46" s="18">
        <f t="shared" si="42"/>
        <v>0</v>
      </c>
      <c r="EH46" s="17">
        <v>0</v>
      </c>
      <c r="EI46" s="17">
        <v>0</v>
      </c>
      <c r="EJ46" s="18">
        <f t="shared" si="43"/>
        <v>0</v>
      </c>
      <c r="EK46" s="17">
        <v>0</v>
      </c>
      <c r="EL46" s="17">
        <v>0</v>
      </c>
      <c r="EM46" s="18">
        <f t="shared" si="44"/>
        <v>0</v>
      </c>
      <c r="EN46" s="17">
        <v>10</v>
      </c>
      <c r="EO46" s="17">
        <v>10</v>
      </c>
      <c r="EP46" s="18">
        <f t="shared" si="45"/>
        <v>100</v>
      </c>
      <c r="EQ46" s="17">
        <v>0</v>
      </c>
      <c r="ER46" s="17">
        <v>0</v>
      </c>
      <c r="ES46" s="18">
        <f t="shared" si="46"/>
        <v>0</v>
      </c>
      <c r="ET46" s="17">
        <v>13</v>
      </c>
      <c r="EU46" s="17">
        <v>12</v>
      </c>
      <c r="EV46" s="18">
        <f t="shared" si="47"/>
        <v>92.3076923076923</v>
      </c>
      <c r="EW46" s="17">
        <v>7</v>
      </c>
      <c r="EX46" s="17">
        <v>7</v>
      </c>
      <c r="EY46" s="18">
        <f t="shared" si="48"/>
        <v>100</v>
      </c>
    </row>
    <row r="47" spans="1:155" s="6" customFormat="1" ht="11.25" customHeight="1" thickBot="1">
      <c r="A47" s="32" t="s">
        <v>213</v>
      </c>
      <c r="B47" s="17">
        <v>132</v>
      </c>
      <c r="C47" s="17">
        <f t="shared" si="61"/>
        <v>220</v>
      </c>
      <c r="D47" s="17">
        <f t="shared" si="61"/>
        <v>215</v>
      </c>
      <c r="E47" s="18">
        <f t="shared" si="0"/>
        <v>97.72727272727273</v>
      </c>
      <c r="F47" s="17">
        <f t="shared" si="62"/>
        <v>43</v>
      </c>
      <c r="G47" s="17">
        <f t="shared" si="62"/>
        <v>42</v>
      </c>
      <c r="H47" s="18">
        <f t="shared" si="1"/>
        <v>97.67441860465115</v>
      </c>
      <c r="I47" s="17">
        <v>0</v>
      </c>
      <c r="J47" s="17">
        <v>0</v>
      </c>
      <c r="K47" s="18">
        <f t="shared" si="2"/>
        <v>0</v>
      </c>
      <c r="L47" s="17">
        <v>0</v>
      </c>
      <c r="M47" s="17">
        <v>0</v>
      </c>
      <c r="N47" s="18">
        <f t="shared" si="3"/>
        <v>0</v>
      </c>
      <c r="O47" s="17">
        <v>0</v>
      </c>
      <c r="P47" s="17">
        <v>0</v>
      </c>
      <c r="Q47" s="18">
        <f t="shared" si="4"/>
        <v>0</v>
      </c>
      <c r="R47" s="17">
        <v>0</v>
      </c>
      <c r="S47" s="17">
        <v>0</v>
      </c>
      <c r="T47" s="18">
        <f t="shared" si="5"/>
        <v>0</v>
      </c>
      <c r="U47" s="17">
        <v>3</v>
      </c>
      <c r="V47" s="17">
        <v>3</v>
      </c>
      <c r="W47" s="18">
        <f t="shared" si="6"/>
        <v>100</v>
      </c>
      <c r="X47" s="32" t="str">
        <f t="shared" si="49"/>
        <v>重大職業災害檢查</v>
      </c>
      <c r="Y47" s="17">
        <v>0</v>
      </c>
      <c r="Z47" s="17">
        <v>0</v>
      </c>
      <c r="AA47" s="18">
        <f t="shared" si="7"/>
        <v>0</v>
      </c>
      <c r="AB47" s="17">
        <v>2</v>
      </c>
      <c r="AC47" s="17">
        <v>2</v>
      </c>
      <c r="AD47" s="18">
        <f t="shared" si="8"/>
        <v>100</v>
      </c>
      <c r="AE47" s="17">
        <v>0</v>
      </c>
      <c r="AF47" s="17">
        <v>0</v>
      </c>
      <c r="AG47" s="18">
        <f t="shared" si="9"/>
        <v>0</v>
      </c>
      <c r="AH47" s="17">
        <v>1</v>
      </c>
      <c r="AI47" s="17">
        <v>0</v>
      </c>
      <c r="AJ47" s="18">
        <f t="shared" si="10"/>
        <v>0</v>
      </c>
      <c r="AK47" s="17">
        <v>11</v>
      </c>
      <c r="AL47" s="17">
        <v>11</v>
      </c>
      <c r="AM47" s="18">
        <f t="shared" si="11"/>
        <v>100</v>
      </c>
      <c r="AN47" s="17">
        <v>0</v>
      </c>
      <c r="AO47" s="17">
        <v>0</v>
      </c>
      <c r="AP47" s="18">
        <f t="shared" si="12"/>
        <v>0</v>
      </c>
      <c r="AQ47" s="17">
        <v>0</v>
      </c>
      <c r="AR47" s="17">
        <v>0</v>
      </c>
      <c r="AS47" s="18">
        <f t="shared" si="13"/>
        <v>0</v>
      </c>
      <c r="AT47" s="32" t="str">
        <f t="shared" si="50"/>
        <v>重大職業災害檢查</v>
      </c>
      <c r="AU47" s="17">
        <v>0</v>
      </c>
      <c r="AV47" s="17">
        <v>0</v>
      </c>
      <c r="AW47" s="18">
        <f t="shared" si="14"/>
        <v>0</v>
      </c>
      <c r="AX47" s="17">
        <v>10</v>
      </c>
      <c r="AY47" s="17">
        <v>10</v>
      </c>
      <c r="AZ47" s="18">
        <f t="shared" si="15"/>
        <v>100</v>
      </c>
      <c r="BA47" s="17">
        <v>1</v>
      </c>
      <c r="BB47" s="17">
        <v>1</v>
      </c>
      <c r="BC47" s="18">
        <f t="shared" si="16"/>
        <v>100</v>
      </c>
      <c r="BD47" s="17">
        <v>0</v>
      </c>
      <c r="BE47" s="17">
        <v>0</v>
      </c>
      <c r="BF47" s="18">
        <f t="shared" si="17"/>
        <v>0</v>
      </c>
      <c r="BG47" s="17">
        <v>0</v>
      </c>
      <c r="BH47" s="17">
        <v>0</v>
      </c>
      <c r="BI47" s="18">
        <f t="shared" si="18"/>
        <v>0</v>
      </c>
      <c r="BJ47" s="17">
        <v>0</v>
      </c>
      <c r="BK47" s="17">
        <v>0</v>
      </c>
      <c r="BL47" s="18">
        <f t="shared" si="19"/>
        <v>0</v>
      </c>
      <c r="BM47" s="17">
        <v>0</v>
      </c>
      <c r="BN47" s="17">
        <v>0</v>
      </c>
      <c r="BO47" s="18">
        <f t="shared" si="20"/>
        <v>0</v>
      </c>
      <c r="BP47" s="32" t="str">
        <f t="shared" si="51"/>
        <v>重大職業災害檢查</v>
      </c>
      <c r="BQ47" s="17">
        <v>0</v>
      </c>
      <c r="BR47" s="17">
        <v>0</v>
      </c>
      <c r="BS47" s="18">
        <f t="shared" si="21"/>
        <v>0</v>
      </c>
      <c r="BT47" s="17">
        <v>0</v>
      </c>
      <c r="BU47" s="17">
        <v>0</v>
      </c>
      <c r="BV47" s="18">
        <f t="shared" si="22"/>
        <v>0</v>
      </c>
      <c r="BW47" s="17">
        <v>0</v>
      </c>
      <c r="BX47" s="17">
        <v>0</v>
      </c>
      <c r="BY47" s="18">
        <f t="shared" si="23"/>
        <v>0</v>
      </c>
      <c r="BZ47" s="17">
        <v>1</v>
      </c>
      <c r="CA47" s="17">
        <v>1</v>
      </c>
      <c r="CB47" s="18">
        <f t="shared" si="24"/>
        <v>100</v>
      </c>
      <c r="CC47" s="17">
        <v>1</v>
      </c>
      <c r="CD47" s="17">
        <v>1</v>
      </c>
      <c r="CE47" s="18">
        <f t="shared" si="25"/>
        <v>100</v>
      </c>
      <c r="CF47" s="17">
        <v>0</v>
      </c>
      <c r="CG47" s="17">
        <v>0</v>
      </c>
      <c r="CH47" s="18">
        <f t="shared" si="26"/>
        <v>0</v>
      </c>
      <c r="CI47" s="17">
        <v>0</v>
      </c>
      <c r="CJ47" s="17">
        <v>0</v>
      </c>
      <c r="CK47" s="18">
        <f t="shared" si="27"/>
        <v>0</v>
      </c>
      <c r="CL47" s="32" t="str">
        <f t="shared" si="52"/>
        <v>重大職業災害檢查</v>
      </c>
      <c r="CM47" s="17">
        <v>0</v>
      </c>
      <c r="CN47" s="17">
        <v>0</v>
      </c>
      <c r="CO47" s="18">
        <f t="shared" si="28"/>
        <v>0</v>
      </c>
      <c r="CP47" s="17">
        <v>1</v>
      </c>
      <c r="CQ47" s="17">
        <v>1</v>
      </c>
      <c r="CR47" s="18">
        <f t="shared" si="29"/>
        <v>100</v>
      </c>
      <c r="CS47" s="17">
        <v>12</v>
      </c>
      <c r="CT47" s="17">
        <v>12</v>
      </c>
      <c r="CU47" s="18">
        <f t="shared" si="30"/>
        <v>100</v>
      </c>
      <c r="CV47" s="17">
        <v>0</v>
      </c>
      <c r="CW47" s="17">
        <v>0</v>
      </c>
      <c r="CX47" s="18">
        <f t="shared" si="31"/>
        <v>0</v>
      </c>
      <c r="CY47" s="17">
        <v>1</v>
      </c>
      <c r="CZ47" s="17">
        <v>1</v>
      </c>
      <c r="DA47" s="18">
        <f t="shared" si="32"/>
        <v>100</v>
      </c>
      <c r="DB47" s="17">
        <v>2</v>
      </c>
      <c r="DC47" s="17">
        <v>2</v>
      </c>
      <c r="DD47" s="18">
        <f t="shared" si="33"/>
        <v>100</v>
      </c>
      <c r="DE47" s="17">
        <v>0</v>
      </c>
      <c r="DF47" s="17">
        <v>0</v>
      </c>
      <c r="DG47" s="18">
        <f t="shared" si="34"/>
        <v>0</v>
      </c>
      <c r="DH47" s="32" t="str">
        <f t="shared" si="53"/>
        <v>重大職業災害檢查</v>
      </c>
      <c r="DI47" s="17">
        <v>11</v>
      </c>
      <c r="DJ47" s="17">
        <v>11</v>
      </c>
      <c r="DK47" s="18">
        <f t="shared" si="35"/>
        <v>100</v>
      </c>
      <c r="DL47" s="17">
        <v>18</v>
      </c>
      <c r="DM47" s="17">
        <v>17</v>
      </c>
      <c r="DN47" s="18">
        <f t="shared" si="36"/>
        <v>94.44444444444444</v>
      </c>
      <c r="DO47" s="17">
        <v>21</v>
      </c>
      <c r="DP47" s="17">
        <v>19</v>
      </c>
      <c r="DQ47" s="18">
        <f t="shared" si="37"/>
        <v>90.47619047619048</v>
      </c>
      <c r="DR47" s="17">
        <v>2</v>
      </c>
      <c r="DS47" s="17">
        <v>2</v>
      </c>
      <c r="DT47" s="18">
        <f t="shared" si="38"/>
        <v>100</v>
      </c>
      <c r="DU47" s="17">
        <v>17</v>
      </c>
      <c r="DV47" s="17">
        <v>17</v>
      </c>
      <c r="DW47" s="18">
        <f t="shared" si="39"/>
        <v>100</v>
      </c>
      <c r="DX47" s="17">
        <v>41</v>
      </c>
      <c r="DY47" s="17">
        <v>41</v>
      </c>
      <c r="DZ47" s="18">
        <f t="shared" si="40"/>
        <v>100</v>
      </c>
      <c r="EA47" s="17">
        <v>0</v>
      </c>
      <c r="EB47" s="17">
        <v>0</v>
      </c>
      <c r="EC47" s="18">
        <f t="shared" si="41"/>
        <v>0</v>
      </c>
      <c r="ED47" s="32" t="str">
        <f t="shared" si="54"/>
        <v>重大職業災害檢查</v>
      </c>
      <c r="EE47" s="17">
        <v>0</v>
      </c>
      <c r="EF47" s="17">
        <v>0</v>
      </c>
      <c r="EG47" s="18">
        <f t="shared" si="42"/>
        <v>0</v>
      </c>
      <c r="EH47" s="17">
        <v>0</v>
      </c>
      <c r="EI47" s="17">
        <v>0</v>
      </c>
      <c r="EJ47" s="18">
        <f t="shared" si="43"/>
        <v>0</v>
      </c>
      <c r="EK47" s="17">
        <v>0</v>
      </c>
      <c r="EL47" s="17">
        <v>0</v>
      </c>
      <c r="EM47" s="18">
        <f t="shared" si="44"/>
        <v>0</v>
      </c>
      <c r="EN47" s="17">
        <v>23</v>
      </c>
      <c r="EO47" s="17">
        <v>23</v>
      </c>
      <c r="EP47" s="18">
        <f t="shared" si="45"/>
        <v>100</v>
      </c>
      <c r="EQ47" s="17">
        <v>2</v>
      </c>
      <c r="ER47" s="17">
        <v>2</v>
      </c>
      <c r="ES47" s="18">
        <f t="shared" si="46"/>
        <v>100</v>
      </c>
      <c r="ET47" s="17">
        <v>19</v>
      </c>
      <c r="EU47" s="17">
        <v>18</v>
      </c>
      <c r="EV47" s="18">
        <f t="shared" si="47"/>
        <v>94.73684210526315</v>
      </c>
      <c r="EW47" s="17">
        <v>20</v>
      </c>
      <c r="EX47" s="17">
        <v>20</v>
      </c>
      <c r="EY47" s="18">
        <f t="shared" si="48"/>
        <v>100</v>
      </c>
    </row>
    <row r="48" spans="1:155" s="21" customFormat="1" ht="34.5" customHeight="1">
      <c r="A48" s="107" t="s">
        <v>435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</row>
    <row r="49" ht="39.75" customHeight="1">
      <c r="A49" s="12"/>
    </row>
    <row r="50" spans="1:155" ht="11.25" customHeight="1">
      <c r="A50" s="96" t="s">
        <v>462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 t="s">
        <v>256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 t="s">
        <v>257</v>
      </c>
      <c r="Y50" s="96"/>
      <c r="Z50" s="96"/>
      <c r="AA50" s="96"/>
      <c r="AB50" s="96"/>
      <c r="AC50" s="96"/>
      <c r="AD50" s="96"/>
      <c r="AE50" s="96"/>
      <c r="AF50" s="96"/>
      <c r="AG50" s="96"/>
      <c r="AH50" s="96" t="s">
        <v>258</v>
      </c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 t="s">
        <v>259</v>
      </c>
      <c r="AU50" s="96"/>
      <c r="AV50" s="96"/>
      <c r="AW50" s="96"/>
      <c r="AX50" s="96"/>
      <c r="AY50" s="96"/>
      <c r="AZ50" s="96"/>
      <c r="BA50" s="96"/>
      <c r="BB50" s="96"/>
      <c r="BC50" s="96"/>
      <c r="BD50" s="96" t="s">
        <v>260</v>
      </c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 t="s">
        <v>261</v>
      </c>
      <c r="BQ50" s="96"/>
      <c r="BR50" s="96"/>
      <c r="BS50" s="96"/>
      <c r="BT50" s="96"/>
      <c r="BU50" s="96"/>
      <c r="BV50" s="96"/>
      <c r="BW50" s="96"/>
      <c r="BX50" s="96"/>
      <c r="BY50" s="96"/>
      <c r="BZ50" s="96" t="s">
        <v>262</v>
      </c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 t="s">
        <v>263</v>
      </c>
      <c r="CM50" s="96"/>
      <c r="CN50" s="96"/>
      <c r="CO50" s="96"/>
      <c r="CP50" s="96"/>
      <c r="CQ50" s="96"/>
      <c r="CR50" s="96"/>
      <c r="CS50" s="96"/>
      <c r="CT50" s="96"/>
      <c r="CU50" s="96"/>
      <c r="CV50" s="96" t="s">
        <v>264</v>
      </c>
      <c r="CW50" s="96"/>
      <c r="CX50" s="96"/>
      <c r="CY50" s="96"/>
      <c r="CZ50" s="96"/>
      <c r="DA50" s="96"/>
      <c r="DB50" s="96"/>
      <c r="DC50" s="96"/>
      <c r="DD50" s="96"/>
      <c r="DE50" s="96"/>
      <c r="DF50" s="128"/>
      <c r="DG50" s="128"/>
      <c r="DH50" s="96" t="s">
        <v>265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 t="s">
        <v>266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128"/>
      <c r="EC50" s="128"/>
      <c r="ED50" s="96" t="s">
        <v>267</v>
      </c>
      <c r="EE50" s="96"/>
      <c r="EF50" s="96"/>
      <c r="EG50" s="96"/>
      <c r="EH50" s="96"/>
      <c r="EI50" s="96"/>
      <c r="EJ50" s="96"/>
      <c r="EK50" s="96"/>
      <c r="EL50" s="96"/>
      <c r="EM50" s="96"/>
      <c r="EN50" s="96" t="s">
        <v>268</v>
      </c>
      <c r="EO50" s="96"/>
      <c r="EP50" s="96"/>
      <c r="EQ50" s="96"/>
      <c r="ER50" s="96"/>
      <c r="ES50" s="96"/>
      <c r="ET50" s="96"/>
      <c r="EU50" s="96"/>
      <c r="EV50" s="96"/>
      <c r="EW50" s="96"/>
      <c r="EX50" s="128"/>
      <c r="EY50" s="128"/>
    </row>
  </sheetData>
  <mergeCells count="132">
    <mergeCell ref="DH2:DQ2"/>
    <mergeCell ref="DR2:DZ2"/>
    <mergeCell ref="Y3:AG3"/>
    <mergeCell ref="AH3:AS3"/>
    <mergeCell ref="AU3:BC3"/>
    <mergeCell ref="BD3:BO3"/>
    <mergeCell ref="CV3:CX3"/>
    <mergeCell ref="CY3:DA3"/>
    <mergeCell ref="DB3:DD3"/>
    <mergeCell ref="DE3:DG3"/>
    <mergeCell ref="EX1:EY1"/>
    <mergeCell ref="AH1:AQ1"/>
    <mergeCell ref="AR1:AS1"/>
    <mergeCell ref="EN2:EV2"/>
    <mergeCell ref="AH2:AP2"/>
    <mergeCell ref="BD2:BL2"/>
    <mergeCell ref="BZ2:CH2"/>
    <mergeCell ref="CV2:DD2"/>
    <mergeCell ref="DF1:DG1"/>
    <mergeCell ref="DH1:DQ1"/>
    <mergeCell ref="B3:B5"/>
    <mergeCell ref="C3:E4"/>
    <mergeCell ref="F3:K3"/>
    <mergeCell ref="L3:W3"/>
    <mergeCell ref="BA4:BC4"/>
    <mergeCell ref="BD4:BF4"/>
    <mergeCell ref="BG4:BI4"/>
    <mergeCell ref="BJ4:BL4"/>
    <mergeCell ref="BM4:BO4"/>
    <mergeCell ref="BQ3:BY3"/>
    <mergeCell ref="BZ3:CK3"/>
    <mergeCell ref="CM3:CU3"/>
    <mergeCell ref="BQ4:BS4"/>
    <mergeCell ref="BT4:BV4"/>
    <mergeCell ref="BZ4:CB4"/>
    <mergeCell ref="CC4:CE4"/>
    <mergeCell ref="CF4:CH4"/>
    <mergeCell ref="CI4:CK4"/>
    <mergeCell ref="DI3:DK3"/>
    <mergeCell ref="DL3:DQ3"/>
    <mergeCell ref="DR3:DT3"/>
    <mergeCell ref="DI4:DK4"/>
    <mergeCell ref="DL4:DN4"/>
    <mergeCell ref="DO4:DQ4"/>
    <mergeCell ref="DR4:DT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EH3:EJ3"/>
    <mergeCell ref="AH4:AJ4"/>
    <mergeCell ref="AK4:AM4"/>
    <mergeCell ref="EQ3:ES3"/>
    <mergeCell ref="ET3:EV3"/>
    <mergeCell ref="EK3:EM3"/>
    <mergeCell ref="EN3:EP3"/>
    <mergeCell ref="DU3:DW3"/>
    <mergeCell ref="DX3:DZ3"/>
    <mergeCell ref="EA3:EC3"/>
    <mergeCell ref="DU4:DW4"/>
    <mergeCell ref="AN4:AP4"/>
    <mergeCell ref="AQ4:AS4"/>
    <mergeCell ref="AU4:AW4"/>
    <mergeCell ref="AX4:AZ4"/>
    <mergeCell ref="EE4:EG4"/>
    <mergeCell ref="CM4:CO4"/>
    <mergeCell ref="CP4:CR4"/>
    <mergeCell ref="CS4:CU4"/>
    <mergeCell ref="CV4:CX4"/>
    <mergeCell ref="DX4:DZ4"/>
    <mergeCell ref="EA4:EC4"/>
    <mergeCell ref="EW4:EY4"/>
    <mergeCell ref="A50:K50"/>
    <mergeCell ref="L50:W50"/>
    <mergeCell ref="X50:AG50"/>
    <mergeCell ref="AH50:AS50"/>
    <mergeCell ref="AT50:BC50"/>
    <mergeCell ref="BD50:BO50"/>
    <mergeCell ref="BP50:BY50"/>
    <mergeCell ref="BZ50:CK50"/>
    <mergeCell ref="EH4:EJ4"/>
    <mergeCell ref="CV50:DG50"/>
    <mergeCell ref="DH50:DQ50"/>
    <mergeCell ref="DR50:EC50"/>
    <mergeCell ref="ET4:EV4"/>
    <mergeCell ref="EK4:EM4"/>
    <mergeCell ref="EN4:EP4"/>
    <mergeCell ref="EQ4:ES4"/>
    <mergeCell ref="CY4:DA4"/>
    <mergeCell ref="DB4:DD4"/>
    <mergeCell ref="DE4:DG4"/>
    <mergeCell ref="ED50:EM50"/>
    <mergeCell ref="EN50:EY50"/>
    <mergeCell ref="A3:A5"/>
    <mergeCell ref="X3:X5"/>
    <mergeCell ref="AT3:AT5"/>
    <mergeCell ref="BP3:BP5"/>
    <mergeCell ref="CL3:CL5"/>
    <mergeCell ref="DH3:DH5"/>
    <mergeCell ref="ED3:ED5"/>
    <mergeCell ref="CL50:CU50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DR1:EA1"/>
    <mergeCell ref="EB1:EC1"/>
    <mergeCell ref="BZ1:CI1"/>
    <mergeCell ref="CJ1:CK1"/>
    <mergeCell ref="CL1:CU1"/>
    <mergeCell ref="CV1:DE1"/>
    <mergeCell ref="BD1:BM1"/>
    <mergeCell ref="BN1:BO1"/>
    <mergeCell ref="BP1:BY1"/>
    <mergeCell ref="A48:K48"/>
    <mergeCell ref="AB4:AD4"/>
    <mergeCell ref="AE4:AG4"/>
    <mergeCell ref="BW4:BY4"/>
    <mergeCell ref="L1:V1"/>
    <mergeCell ref="X1:AG1"/>
    <mergeCell ref="AT1:BC1"/>
  </mergeCells>
  <dataValidations count="1">
    <dataValidation type="whole" allowBlank="1" showInputMessage="1" showErrorMessage="1" errorTitle="嘿嘿！你粉混喔" error="數字必須素整數而且不得小於 0 也應該不會大於 50000000 吧" sqref="BJ10:BK47 AE10:AF47 L10:M47 EH10:EI47 AH10:AI47 EN10:EO47 I10:J47 O10:P47 R10:S47 U10:V47 BD10:BE47 ET10:EU47 AB10:AC47 Y10:Z47 AK10:AL47 DB10:DC47 AQ10:AR47 BZ10:CA47 BA10:BB47 AX10:AY47 AU10:AV47 BG10:BH47 DX10:DY47 BM10:BN47 BW10:BX47 BT10:BU47 CV10:CW47 BQ10:BR47 CC10:CD47 EQ10:ER47 CI10:CJ47 DR10:DS47 CS10:CT47 CP10:CQ47 CM10:CN47 CY10:CZ47 CF10:CG47 DE10:DF47 EK10:EL47 DL10:DM47 DI10:DJ47 DO10:DP47 DU10:DV47 EE10:EF47 B10:B47 AN10:AO47 EA10:EB47 EW10:EX47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300" verticalDpi="3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58" customWidth="1"/>
    <col min="2" max="5" width="6.125" style="58" customWidth="1"/>
    <col min="6" max="7" width="5.75390625" style="58" customWidth="1"/>
    <col min="8" max="9" width="6.125" style="58" customWidth="1"/>
    <col min="10" max="21" width="6.625" style="58" customWidth="1"/>
    <col min="22" max="16384" width="9.00390625" style="58" customWidth="1"/>
  </cols>
  <sheetData>
    <row r="1" spans="1:21" s="1" customFormat="1" ht="48" customHeight="1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5" t="s">
        <v>269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2" customFormat="1" ht="12.75" customHeight="1" thickBot="1">
      <c r="A2" s="163" t="s">
        <v>189</v>
      </c>
      <c r="B2" s="163"/>
      <c r="C2" s="163"/>
      <c r="D2" s="163"/>
      <c r="E2" s="163"/>
      <c r="F2" s="163"/>
      <c r="G2" s="163"/>
      <c r="H2" s="163"/>
      <c r="I2" s="163"/>
      <c r="J2" s="162" t="s">
        <v>514</v>
      </c>
      <c r="K2" s="162"/>
      <c r="L2" s="162"/>
      <c r="M2" s="162"/>
      <c r="N2" s="162"/>
      <c r="O2" s="162"/>
      <c r="P2" s="162"/>
      <c r="Q2" s="162"/>
      <c r="R2" s="162"/>
      <c r="S2" s="162"/>
      <c r="U2" s="4" t="s">
        <v>270</v>
      </c>
    </row>
    <row r="3" spans="1:21" s="59" customFormat="1" ht="13.5" customHeight="1">
      <c r="A3" s="94" t="s">
        <v>18</v>
      </c>
      <c r="B3" s="98" t="s">
        <v>272</v>
      </c>
      <c r="C3" s="156" t="s">
        <v>19</v>
      </c>
      <c r="D3" s="156"/>
      <c r="E3" s="156"/>
      <c r="F3" s="156"/>
      <c r="G3" s="156"/>
      <c r="H3" s="101" t="s">
        <v>20</v>
      </c>
      <c r="I3" s="102"/>
      <c r="J3" s="158" t="s">
        <v>21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s="23" customFormat="1" ht="36" customHeight="1">
      <c r="A4" s="154"/>
      <c r="B4" s="155"/>
      <c r="C4" s="122" t="s">
        <v>273</v>
      </c>
      <c r="D4" s="122" t="s">
        <v>274</v>
      </c>
      <c r="E4" s="122" t="s">
        <v>275</v>
      </c>
      <c r="F4" s="122" t="s">
        <v>276</v>
      </c>
      <c r="G4" s="122" t="s">
        <v>277</v>
      </c>
      <c r="H4" s="152" t="s">
        <v>22</v>
      </c>
      <c r="I4" s="153"/>
      <c r="J4" s="60" t="s">
        <v>271</v>
      </c>
      <c r="K4" s="159" t="s">
        <v>23</v>
      </c>
      <c r="L4" s="159"/>
      <c r="M4" s="159"/>
      <c r="N4" s="159"/>
      <c r="O4" s="159"/>
      <c r="P4" s="159" t="s">
        <v>24</v>
      </c>
      <c r="Q4" s="159"/>
      <c r="R4" s="159"/>
      <c r="S4" s="160" t="s">
        <v>25</v>
      </c>
      <c r="T4" s="161"/>
      <c r="U4" s="161"/>
    </row>
    <row r="5" spans="1:21" s="20" customFormat="1" ht="24" customHeight="1" thickBot="1">
      <c r="A5" s="95"/>
      <c r="B5" s="99"/>
      <c r="C5" s="157"/>
      <c r="D5" s="157"/>
      <c r="E5" s="157"/>
      <c r="F5" s="157"/>
      <c r="G5" s="157"/>
      <c r="H5" s="25" t="s">
        <v>26</v>
      </c>
      <c r="I5" s="55" t="s">
        <v>27</v>
      </c>
      <c r="J5" s="54" t="s">
        <v>28</v>
      </c>
      <c r="K5" s="28" t="s">
        <v>26</v>
      </c>
      <c r="L5" s="55" t="s">
        <v>27</v>
      </c>
      <c r="M5" s="55" t="s">
        <v>29</v>
      </c>
      <c r="N5" s="55" t="s">
        <v>30</v>
      </c>
      <c r="O5" s="55" t="s">
        <v>28</v>
      </c>
      <c r="P5" s="25" t="s">
        <v>26</v>
      </c>
      <c r="Q5" s="55" t="s">
        <v>27</v>
      </c>
      <c r="R5" s="55" t="s">
        <v>28</v>
      </c>
      <c r="S5" s="26" t="s">
        <v>26</v>
      </c>
      <c r="T5" s="61" t="s">
        <v>27</v>
      </c>
      <c r="U5" s="62" t="s">
        <v>28</v>
      </c>
    </row>
    <row r="6" spans="1:21" s="2" customFormat="1" ht="16.5" customHeight="1">
      <c r="A6" s="29" t="s">
        <v>31</v>
      </c>
      <c r="B6" s="17">
        <f aca="true" t="shared" si="0" ref="B6:U6">SUM(B7+B8+B9,B34:B46)</f>
        <v>959</v>
      </c>
      <c r="C6" s="17">
        <f t="shared" si="0"/>
        <v>1190</v>
      </c>
      <c r="D6" s="17">
        <f t="shared" si="0"/>
        <v>109</v>
      </c>
      <c r="E6" s="17">
        <f t="shared" si="0"/>
        <v>27</v>
      </c>
      <c r="F6" s="17">
        <f t="shared" si="0"/>
        <v>6</v>
      </c>
      <c r="G6" s="17">
        <f t="shared" si="0"/>
        <v>54</v>
      </c>
      <c r="H6" s="17">
        <f t="shared" si="0"/>
        <v>582</v>
      </c>
      <c r="I6" s="17">
        <f t="shared" si="0"/>
        <v>580</v>
      </c>
      <c r="J6" s="17">
        <f t="shared" si="0"/>
        <v>2</v>
      </c>
      <c r="K6" s="17">
        <f t="shared" si="0"/>
        <v>54</v>
      </c>
      <c r="L6" s="17">
        <f t="shared" si="0"/>
        <v>36</v>
      </c>
      <c r="M6" s="17">
        <f t="shared" si="0"/>
        <v>17</v>
      </c>
      <c r="N6" s="17">
        <f t="shared" si="0"/>
        <v>0</v>
      </c>
      <c r="O6" s="17">
        <f t="shared" si="0"/>
        <v>1</v>
      </c>
      <c r="P6" s="17">
        <f t="shared" si="0"/>
        <v>6</v>
      </c>
      <c r="Q6" s="17">
        <f t="shared" si="0"/>
        <v>6</v>
      </c>
      <c r="R6" s="17">
        <f t="shared" si="0"/>
        <v>0</v>
      </c>
      <c r="S6" s="17">
        <f t="shared" si="0"/>
        <v>78</v>
      </c>
      <c r="T6" s="17">
        <f t="shared" si="0"/>
        <v>78</v>
      </c>
      <c r="U6" s="17">
        <f t="shared" si="0"/>
        <v>0</v>
      </c>
    </row>
    <row r="7" spans="1:21" s="2" customFormat="1" ht="11.25" customHeight="1">
      <c r="A7" s="29" t="s">
        <v>197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f>SUM(I7+J7)</f>
        <v>0</v>
      </c>
      <c r="I7" s="17">
        <v>0</v>
      </c>
      <c r="J7" s="17">
        <v>0</v>
      </c>
      <c r="K7" s="17">
        <f>SUM(L7+M7+N7+O7)</f>
        <v>0</v>
      </c>
      <c r="L7" s="17">
        <v>0</v>
      </c>
      <c r="M7" s="17">
        <v>0</v>
      </c>
      <c r="N7" s="17">
        <v>0</v>
      </c>
      <c r="O7" s="17">
        <v>0</v>
      </c>
      <c r="P7" s="17">
        <f>SUM(Q7+R7)</f>
        <v>0</v>
      </c>
      <c r="Q7" s="17">
        <v>0</v>
      </c>
      <c r="R7" s="17">
        <v>0</v>
      </c>
      <c r="S7" s="17">
        <f>SUM(T7+U7)</f>
        <v>0</v>
      </c>
      <c r="T7" s="17">
        <v>0</v>
      </c>
      <c r="U7" s="17">
        <v>0</v>
      </c>
    </row>
    <row r="8" spans="1:21" s="2" customFormat="1" ht="11.25" customHeight="1">
      <c r="A8" s="29" t="s">
        <v>198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f>SUM(I8+J8)</f>
        <v>0</v>
      </c>
      <c r="I8" s="17">
        <v>0</v>
      </c>
      <c r="J8" s="17">
        <v>0</v>
      </c>
      <c r="K8" s="17">
        <f>SUM(L8+M8+N8+O8)</f>
        <v>0</v>
      </c>
      <c r="L8" s="17">
        <v>0</v>
      </c>
      <c r="M8" s="17">
        <v>0</v>
      </c>
      <c r="N8" s="17">
        <v>0</v>
      </c>
      <c r="O8" s="17">
        <v>0</v>
      </c>
      <c r="P8" s="17">
        <f>SUM(Q8+R8)</f>
        <v>0</v>
      </c>
      <c r="Q8" s="17">
        <v>0</v>
      </c>
      <c r="R8" s="17">
        <v>0</v>
      </c>
      <c r="S8" s="17">
        <f>SUM(T8+U8)</f>
        <v>0</v>
      </c>
      <c r="T8" s="17">
        <v>0</v>
      </c>
      <c r="U8" s="17">
        <v>0</v>
      </c>
    </row>
    <row r="9" spans="1:21" s="2" customFormat="1" ht="22.5" customHeight="1">
      <c r="A9" s="29" t="s">
        <v>199</v>
      </c>
      <c r="B9" s="17">
        <f aca="true" t="shared" si="1" ref="B9:G9">SUM(B10:B33)</f>
        <v>121</v>
      </c>
      <c r="C9" s="17">
        <f t="shared" si="1"/>
        <v>118</v>
      </c>
      <c r="D9" s="17">
        <f t="shared" si="1"/>
        <v>27</v>
      </c>
      <c r="E9" s="17">
        <f t="shared" si="1"/>
        <v>1</v>
      </c>
      <c r="F9" s="17">
        <f t="shared" si="1"/>
        <v>1</v>
      </c>
      <c r="G9" s="17">
        <f t="shared" si="1"/>
        <v>8</v>
      </c>
      <c r="H9" s="17">
        <f>SUM(I9+J9)</f>
        <v>49</v>
      </c>
      <c r="I9" s="17">
        <f>SUM(I10:I33)</f>
        <v>49</v>
      </c>
      <c r="J9" s="17">
        <f>SUM(J10:J33)</f>
        <v>0</v>
      </c>
      <c r="K9" s="17">
        <f>SUM(L9+M9+N9+O9)</f>
        <v>28</v>
      </c>
      <c r="L9" s="17">
        <f>SUM(L10:L33)</f>
        <v>17</v>
      </c>
      <c r="M9" s="17">
        <f>SUM(M10:M33)</f>
        <v>11</v>
      </c>
      <c r="N9" s="17">
        <f>SUM(N10:N33)</f>
        <v>0</v>
      </c>
      <c r="O9" s="17">
        <f>SUM(O10:O33)</f>
        <v>0</v>
      </c>
      <c r="P9" s="17">
        <f>SUM(Q9+R9)</f>
        <v>1</v>
      </c>
      <c r="Q9" s="17">
        <f>SUM(Q10:Q33)</f>
        <v>1</v>
      </c>
      <c r="R9" s="17">
        <f>SUM(R10:R33)</f>
        <v>0</v>
      </c>
      <c r="S9" s="17">
        <f>SUM(T9+U9)</f>
        <v>8</v>
      </c>
      <c r="T9" s="17">
        <f>SUM(T10:T33)</f>
        <v>8</v>
      </c>
      <c r="U9" s="17">
        <f>SUM(U10:U33)</f>
        <v>0</v>
      </c>
    </row>
    <row r="10" spans="1:21" s="2" customFormat="1" ht="11.25" customHeight="1">
      <c r="A10" s="29" t="s">
        <v>438</v>
      </c>
      <c r="B10" s="17">
        <v>11</v>
      </c>
      <c r="C10" s="17">
        <v>8</v>
      </c>
      <c r="D10" s="17">
        <v>4</v>
      </c>
      <c r="E10" s="17">
        <v>0</v>
      </c>
      <c r="F10" s="17">
        <v>0</v>
      </c>
      <c r="G10" s="17">
        <v>1</v>
      </c>
      <c r="H10" s="17">
        <f>SUM(I10+J10)</f>
        <v>7</v>
      </c>
      <c r="I10" s="17">
        <v>7</v>
      </c>
      <c r="J10" s="17">
        <v>0</v>
      </c>
      <c r="K10" s="17">
        <f>SUM(L10+M10+N10+O10)</f>
        <v>0</v>
      </c>
      <c r="L10" s="17">
        <v>0</v>
      </c>
      <c r="M10" s="17">
        <v>0</v>
      </c>
      <c r="N10" s="17">
        <v>0</v>
      </c>
      <c r="O10" s="17">
        <v>0</v>
      </c>
      <c r="P10" s="17">
        <f>SUM(Q10+R10)</f>
        <v>0</v>
      </c>
      <c r="Q10" s="17">
        <v>0</v>
      </c>
      <c r="R10" s="17">
        <v>0</v>
      </c>
      <c r="S10" s="17">
        <f>SUM(T10+U10)</f>
        <v>1</v>
      </c>
      <c r="T10" s="17">
        <v>1</v>
      </c>
      <c r="U10" s="17">
        <v>0</v>
      </c>
    </row>
    <row r="11" spans="1:21" s="2" customFormat="1" ht="11.25" customHeight="1">
      <c r="A11" s="29" t="s">
        <v>439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f>SUM(I11+J11)</f>
        <v>0</v>
      </c>
      <c r="I11" s="17">
        <v>0</v>
      </c>
      <c r="J11" s="17">
        <v>0</v>
      </c>
      <c r="K11" s="17">
        <f>SUM(L11+M11+N11+O11)</f>
        <v>0</v>
      </c>
      <c r="L11" s="17">
        <v>0</v>
      </c>
      <c r="M11" s="17">
        <v>0</v>
      </c>
      <c r="N11" s="17">
        <v>0</v>
      </c>
      <c r="O11" s="17">
        <v>0</v>
      </c>
      <c r="P11" s="17">
        <f>SUM(Q11+R11)</f>
        <v>0</v>
      </c>
      <c r="Q11" s="17">
        <v>0</v>
      </c>
      <c r="R11" s="17">
        <v>0</v>
      </c>
      <c r="S11" s="17">
        <f>SUM(T11+U11)</f>
        <v>0</v>
      </c>
      <c r="T11" s="17">
        <v>0</v>
      </c>
      <c r="U11" s="17">
        <v>0</v>
      </c>
    </row>
    <row r="12" spans="1:21" s="2" customFormat="1" ht="11.25" customHeight="1">
      <c r="A12" s="29" t="s">
        <v>440</v>
      </c>
      <c r="B12" s="17">
        <v>4</v>
      </c>
      <c r="C12" s="17">
        <v>5</v>
      </c>
      <c r="D12" s="17">
        <v>1</v>
      </c>
      <c r="E12" s="17">
        <v>0</v>
      </c>
      <c r="F12" s="17">
        <v>0</v>
      </c>
      <c r="G12" s="17">
        <v>0</v>
      </c>
      <c r="H12" s="17">
        <f aca="true" t="shared" si="2" ref="H12:H29">SUM(I12+J12)</f>
        <v>3</v>
      </c>
      <c r="I12" s="17">
        <v>3</v>
      </c>
      <c r="J12" s="17">
        <v>0</v>
      </c>
      <c r="K12" s="17">
        <f aca="true" t="shared" si="3" ref="K12:K29">SUM(L12+M12+N12+O12)</f>
        <v>0</v>
      </c>
      <c r="L12" s="17">
        <v>0</v>
      </c>
      <c r="M12" s="17">
        <v>0</v>
      </c>
      <c r="N12" s="17">
        <v>0</v>
      </c>
      <c r="O12" s="17">
        <v>0</v>
      </c>
      <c r="P12" s="17">
        <f aca="true" t="shared" si="4" ref="P12:P29">SUM(Q12+R12)</f>
        <v>0</v>
      </c>
      <c r="Q12" s="17">
        <v>0</v>
      </c>
      <c r="R12" s="17">
        <v>0</v>
      </c>
      <c r="S12" s="17">
        <f aca="true" t="shared" si="5" ref="S12:S29">SUM(T12+U12)</f>
        <v>0</v>
      </c>
      <c r="T12" s="17">
        <v>0</v>
      </c>
      <c r="U12" s="17">
        <v>0</v>
      </c>
    </row>
    <row r="13" spans="1:21" s="2" customFormat="1" ht="11.25" customHeight="1">
      <c r="A13" s="29" t="s">
        <v>441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f t="shared" si="2"/>
        <v>0</v>
      </c>
      <c r="I13" s="17">
        <v>0</v>
      </c>
      <c r="J13" s="17">
        <v>0</v>
      </c>
      <c r="K13" s="17">
        <f t="shared" si="3"/>
        <v>0</v>
      </c>
      <c r="L13" s="17">
        <v>0</v>
      </c>
      <c r="M13" s="17">
        <v>0</v>
      </c>
      <c r="N13" s="17">
        <v>0</v>
      </c>
      <c r="O13" s="17">
        <v>0</v>
      </c>
      <c r="P13" s="17">
        <f t="shared" si="4"/>
        <v>0</v>
      </c>
      <c r="Q13" s="17">
        <v>0</v>
      </c>
      <c r="R13" s="17">
        <v>0</v>
      </c>
      <c r="S13" s="17">
        <f t="shared" si="5"/>
        <v>0</v>
      </c>
      <c r="T13" s="17">
        <v>0</v>
      </c>
      <c r="U13" s="17">
        <v>0</v>
      </c>
    </row>
    <row r="14" spans="1:21" s="2" customFormat="1" ht="11.25" customHeight="1">
      <c r="A14" s="29" t="s">
        <v>442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f t="shared" si="2"/>
        <v>0</v>
      </c>
      <c r="I14" s="17">
        <v>0</v>
      </c>
      <c r="J14" s="17">
        <v>0</v>
      </c>
      <c r="K14" s="17">
        <f t="shared" si="3"/>
        <v>0</v>
      </c>
      <c r="L14" s="17">
        <v>0</v>
      </c>
      <c r="M14" s="17">
        <v>0</v>
      </c>
      <c r="N14" s="17">
        <v>0</v>
      </c>
      <c r="O14" s="17">
        <v>0</v>
      </c>
      <c r="P14" s="17">
        <f t="shared" si="4"/>
        <v>0</v>
      </c>
      <c r="Q14" s="17">
        <v>0</v>
      </c>
      <c r="R14" s="17">
        <v>0</v>
      </c>
      <c r="S14" s="17">
        <f t="shared" si="5"/>
        <v>0</v>
      </c>
      <c r="T14" s="17">
        <v>0</v>
      </c>
      <c r="U14" s="17">
        <v>0</v>
      </c>
    </row>
    <row r="15" spans="1:21" s="2" customFormat="1" ht="11.25" customHeight="1">
      <c r="A15" s="29" t="s">
        <v>443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f t="shared" si="2"/>
        <v>0</v>
      </c>
      <c r="I15" s="17">
        <v>0</v>
      </c>
      <c r="J15" s="17">
        <v>0</v>
      </c>
      <c r="K15" s="17">
        <f t="shared" si="3"/>
        <v>0</v>
      </c>
      <c r="L15" s="17">
        <v>0</v>
      </c>
      <c r="M15" s="17">
        <v>0</v>
      </c>
      <c r="N15" s="17">
        <v>0</v>
      </c>
      <c r="O15" s="17">
        <v>0</v>
      </c>
      <c r="P15" s="17">
        <f t="shared" si="4"/>
        <v>0</v>
      </c>
      <c r="Q15" s="17">
        <v>0</v>
      </c>
      <c r="R15" s="17">
        <v>0</v>
      </c>
      <c r="S15" s="17">
        <f t="shared" si="5"/>
        <v>0</v>
      </c>
      <c r="T15" s="17">
        <v>0</v>
      </c>
      <c r="U15" s="17">
        <v>0</v>
      </c>
    </row>
    <row r="16" spans="1:21" s="2" customFormat="1" ht="11.25" customHeight="1">
      <c r="A16" s="29" t="s">
        <v>444</v>
      </c>
      <c r="B16" s="17">
        <v>5</v>
      </c>
      <c r="C16" s="17">
        <v>1</v>
      </c>
      <c r="D16" s="17">
        <v>1</v>
      </c>
      <c r="E16" s="17">
        <v>0</v>
      </c>
      <c r="F16" s="17">
        <v>0</v>
      </c>
      <c r="G16" s="17">
        <v>0</v>
      </c>
      <c r="H16" s="17">
        <f t="shared" si="2"/>
        <v>1</v>
      </c>
      <c r="I16" s="17">
        <v>1</v>
      </c>
      <c r="J16" s="17">
        <v>0</v>
      </c>
      <c r="K16" s="17">
        <f t="shared" si="3"/>
        <v>4</v>
      </c>
      <c r="L16" s="17">
        <v>2</v>
      </c>
      <c r="M16" s="17">
        <v>2</v>
      </c>
      <c r="N16" s="17">
        <v>0</v>
      </c>
      <c r="O16" s="17">
        <v>0</v>
      </c>
      <c r="P16" s="17">
        <f t="shared" si="4"/>
        <v>0</v>
      </c>
      <c r="Q16" s="17">
        <v>0</v>
      </c>
      <c r="R16" s="17">
        <v>0</v>
      </c>
      <c r="S16" s="17">
        <f t="shared" si="5"/>
        <v>0</v>
      </c>
      <c r="T16" s="17">
        <v>0</v>
      </c>
      <c r="U16" s="17">
        <v>0</v>
      </c>
    </row>
    <row r="17" spans="1:21" s="2" customFormat="1" ht="11.25" customHeight="1">
      <c r="A17" s="29" t="s">
        <v>445</v>
      </c>
      <c r="B17" s="17">
        <v>3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f t="shared" si="2"/>
        <v>1</v>
      </c>
      <c r="I17" s="17">
        <v>1</v>
      </c>
      <c r="J17" s="17">
        <v>0</v>
      </c>
      <c r="K17" s="17">
        <f t="shared" si="3"/>
        <v>2</v>
      </c>
      <c r="L17" s="17">
        <v>1</v>
      </c>
      <c r="M17" s="17">
        <v>1</v>
      </c>
      <c r="N17" s="17">
        <v>0</v>
      </c>
      <c r="O17" s="17">
        <v>0</v>
      </c>
      <c r="P17" s="17">
        <f t="shared" si="4"/>
        <v>0</v>
      </c>
      <c r="Q17" s="17">
        <v>0</v>
      </c>
      <c r="R17" s="17">
        <v>0</v>
      </c>
      <c r="S17" s="17">
        <f t="shared" si="5"/>
        <v>0</v>
      </c>
      <c r="T17" s="17">
        <v>0</v>
      </c>
      <c r="U17" s="17">
        <v>0</v>
      </c>
    </row>
    <row r="18" spans="1:21" s="2" customFormat="1" ht="11.25" customHeight="1">
      <c r="A18" s="29" t="s">
        <v>446</v>
      </c>
      <c r="B18" s="17">
        <v>6</v>
      </c>
      <c r="C18" s="17">
        <v>10</v>
      </c>
      <c r="D18" s="17">
        <v>0</v>
      </c>
      <c r="E18" s="17">
        <v>0</v>
      </c>
      <c r="F18" s="17">
        <v>0</v>
      </c>
      <c r="G18" s="17">
        <v>0</v>
      </c>
      <c r="H18" s="17">
        <f t="shared" si="2"/>
        <v>5</v>
      </c>
      <c r="I18" s="17">
        <v>5</v>
      </c>
      <c r="J18" s="17">
        <v>0</v>
      </c>
      <c r="K18" s="17">
        <f t="shared" si="3"/>
        <v>0</v>
      </c>
      <c r="L18" s="17">
        <v>0</v>
      </c>
      <c r="M18" s="17">
        <v>0</v>
      </c>
      <c r="N18" s="17">
        <v>0</v>
      </c>
      <c r="O18" s="17">
        <v>0</v>
      </c>
      <c r="P18" s="17">
        <f t="shared" si="4"/>
        <v>0</v>
      </c>
      <c r="Q18" s="17">
        <v>0</v>
      </c>
      <c r="R18" s="17">
        <v>0</v>
      </c>
      <c r="S18" s="17">
        <f t="shared" si="5"/>
        <v>1</v>
      </c>
      <c r="T18" s="17">
        <v>1</v>
      </c>
      <c r="U18" s="17">
        <v>0</v>
      </c>
    </row>
    <row r="19" spans="1:21" s="2" customFormat="1" ht="11.25" customHeight="1">
      <c r="A19" s="29" t="s">
        <v>447</v>
      </c>
      <c r="B19" s="17">
        <v>4</v>
      </c>
      <c r="C19" s="17">
        <v>1</v>
      </c>
      <c r="D19" s="17">
        <v>2</v>
      </c>
      <c r="E19" s="17">
        <v>0</v>
      </c>
      <c r="F19" s="17">
        <v>0</v>
      </c>
      <c r="G19" s="17">
        <v>0</v>
      </c>
      <c r="H19" s="17">
        <f t="shared" si="2"/>
        <v>0</v>
      </c>
      <c r="I19" s="17">
        <v>0</v>
      </c>
      <c r="J19" s="17">
        <v>0</v>
      </c>
      <c r="K19" s="17">
        <f t="shared" si="3"/>
        <v>1</v>
      </c>
      <c r="L19" s="17">
        <v>1</v>
      </c>
      <c r="M19" s="17">
        <v>0</v>
      </c>
      <c r="N19" s="17">
        <v>0</v>
      </c>
      <c r="O19" s="17">
        <v>0</v>
      </c>
      <c r="P19" s="17">
        <f t="shared" si="4"/>
        <v>0</v>
      </c>
      <c r="Q19" s="17">
        <v>0</v>
      </c>
      <c r="R19" s="17">
        <v>0</v>
      </c>
      <c r="S19" s="17">
        <f t="shared" si="5"/>
        <v>0</v>
      </c>
      <c r="T19" s="17">
        <v>0</v>
      </c>
      <c r="U19" s="17">
        <v>0</v>
      </c>
    </row>
    <row r="20" spans="1:21" s="2" customFormat="1" ht="11.25" customHeight="1">
      <c r="A20" s="29" t="s">
        <v>448</v>
      </c>
      <c r="B20" s="17">
        <v>3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f t="shared" si="2"/>
        <v>1</v>
      </c>
      <c r="I20" s="17">
        <v>1</v>
      </c>
      <c r="J20" s="17">
        <v>0</v>
      </c>
      <c r="K20" s="17">
        <f t="shared" si="3"/>
        <v>3</v>
      </c>
      <c r="L20" s="17">
        <v>1</v>
      </c>
      <c r="M20" s="17">
        <v>2</v>
      </c>
      <c r="N20" s="17">
        <v>0</v>
      </c>
      <c r="O20" s="17">
        <v>0</v>
      </c>
      <c r="P20" s="17">
        <f t="shared" si="4"/>
        <v>0</v>
      </c>
      <c r="Q20" s="17">
        <v>0</v>
      </c>
      <c r="R20" s="17">
        <v>0</v>
      </c>
      <c r="S20" s="17">
        <f t="shared" si="5"/>
        <v>0</v>
      </c>
      <c r="T20" s="17">
        <v>0</v>
      </c>
      <c r="U20" s="17">
        <v>0</v>
      </c>
    </row>
    <row r="21" spans="1:21" s="2" customFormat="1" ht="11.25" customHeight="1">
      <c r="A21" s="29" t="s">
        <v>449</v>
      </c>
      <c r="B21" s="17">
        <v>1</v>
      </c>
      <c r="C21" s="17">
        <v>1</v>
      </c>
      <c r="D21" s="17">
        <v>1</v>
      </c>
      <c r="E21" s="17">
        <v>0</v>
      </c>
      <c r="F21" s="17">
        <v>0</v>
      </c>
      <c r="G21" s="17">
        <v>0</v>
      </c>
      <c r="H21" s="17">
        <f t="shared" si="2"/>
        <v>0</v>
      </c>
      <c r="I21" s="17">
        <v>0</v>
      </c>
      <c r="J21" s="17">
        <v>0</v>
      </c>
      <c r="K21" s="17">
        <f t="shared" si="3"/>
        <v>1</v>
      </c>
      <c r="L21" s="17">
        <v>1</v>
      </c>
      <c r="M21" s="17">
        <v>0</v>
      </c>
      <c r="N21" s="17">
        <v>0</v>
      </c>
      <c r="O21" s="17">
        <v>0</v>
      </c>
      <c r="P21" s="17">
        <f t="shared" si="4"/>
        <v>0</v>
      </c>
      <c r="Q21" s="17">
        <v>0</v>
      </c>
      <c r="R21" s="17">
        <v>0</v>
      </c>
      <c r="S21" s="17">
        <f t="shared" si="5"/>
        <v>0</v>
      </c>
      <c r="T21" s="17">
        <v>0</v>
      </c>
      <c r="U21" s="17">
        <v>0</v>
      </c>
    </row>
    <row r="22" spans="1:21" s="2" customFormat="1" ht="20.25" customHeight="1">
      <c r="A22" s="29" t="s">
        <v>450</v>
      </c>
      <c r="B22" s="17">
        <v>3</v>
      </c>
      <c r="C22" s="17">
        <v>1</v>
      </c>
      <c r="D22" s="17">
        <v>1</v>
      </c>
      <c r="E22" s="17">
        <v>0</v>
      </c>
      <c r="F22" s="17">
        <v>0</v>
      </c>
      <c r="G22" s="17">
        <v>0</v>
      </c>
      <c r="H22" s="17">
        <f t="shared" si="2"/>
        <v>1</v>
      </c>
      <c r="I22" s="17">
        <v>1</v>
      </c>
      <c r="J22" s="17">
        <v>0</v>
      </c>
      <c r="K22" s="17">
        <f t="shared" si="3"/>
        <v>3</v>
      </c>
      <c r="L22" s="17">
        <v>1</v>
      </c>
      <c r="M22" s="17">
        <v>2</v>
      </c>
      <c r="N22" s="17">
        <v>0</v>
      </c>
      <c r="O22" s="17">
        <v>0</v>
      </c>
      <c r="P22" s="17">
        <f t="shared" si="4"/>
        <v>0</v>
      </c>
      <c r="Q22" s="17">
        <v>0</v>
      </c>
      <c r="R22" s="17">
        <v>0</v>
      </c>
      <c r="S22" s="17">
        <f t="shared" si="5"/>
        <v>0</v>
      </c>
      <c r="T22" s="17">
        <v>0</v>
      </c>
      <c r="U22" s="17">
        <v>0</v>
      </c>
    </row>
    <row r="23" spans="1:21" s="2" customFormat="1" ht="11.25" customHeight="1">
      <c r="A23" s="29" t="s">
        <v>451</v>
      </c>
      <c r="B23" s="17">
        <v>3</v>
      </c>
      <c r="C23" s="17">
        <v>2</v>
      </c>
      <c r="D23" s="17">
        <v>2</v>
      </c>
      <c r="E23" s="17">
        <v>0</v>
      </c>
      <c r="F23" s="17">
        <v>0</v>
      </c>
      <c r="G23" s="17">
        <v>0</v>
      </c>
      <c r="H23" s="17">
        <f t="shared" si="2"/>
        <v>0</v>
      </c>
      <c r="I23" s="17">
        <v>0</v>
      </c>
      <c r="J23" s="17">
        <v>0</v>
      </c>
      <c r="K23" s="17">
        <f t="shared" si="3"/>
        <v>2</v>
      </c>
      <c r="L23" s="17">
        <v>1</v>
      </c>
      <c r="M23" s="17">
        <v>1</v>
      </c>
      <c r="N23" s="17">
        <v>0</v>
      </c>
      <c r="O23" s="17">
        <v>0</v>
      </c>
      <c r="P23" s="17">
        <f t="shared" si="4"/>
        <v>0</v>
      </c>
      <c r="Q23" s="17">
        <v>0</v>
      </c>
      <c r="R23" s="17">
        <v>0</v>
      </c>
      <c r="S23" s="17">
        <f t="shared" si="5"/>
        <v>0</v>
      </c>
      <c r="T23" s="17">
        <v>0</v>
      </c>
      <c r="U23" s="17">
        <v>0</v>
      </c>
    </row>
    <row r="24" spans="1:21" s="2" customFormat="1" ht="11.25" customHeight="1">
      <c r="A24" s="29" t="s">
        <v>452</v>
      </c>
      <c r="B24" s="17">
        <v>3</v>
      </c>
      <c r="C24" s="17">
        <v>3</v>
      </c>
      <c r="D24" s="17">
        <v>0</v>
      </c>
      <c r="E24" s="17">
        <v>0</v>
      </c>
      <c r="F24" s="17">
        <v>0</v>
      </c>
      <c r="G24" s="17">
        <v>0</v>
      </c>
      <c r="H24" s="17">
        <f t="shared" si="2"/>
        <v>3</v>
      </c>
      <c r="I24" s="17">
        <v>3</v>
      </c>
      <c r="J24" s="17">
        <v>0</v>
      </c>
      <c r="K24" s="17">
        <f t="shared" si="3"/>
        <v>0</v>
      </c>
      <c r="L24" s="17">
        <v>0</v>
      </c>
      <c r="M24" s="17">
        <v>0</v>
      </c>
      <c r="N24" s="17">
        <v>0</v>
      </c>
      <c r="O24" s="17">
        <v>0</v>
      </c>
      <c r="P24" s="17">
        <f t="shared" si="4"/>
        <v>0</v>
      </c>
      <c r="Q24" s="17">
        <v>0</v>
      </c>
      <c r="R24" s="17">
        <v>0</v>
      </c>
      <c r="S24" s="17">
        <f t="shared" si="5"/>
        <v>0</v>
      </c>
      <c r="T24" s="17">
        <v>0</v>
      </c>
      <c r="U24" s="17">
        <v>0</v>
      </c>
    </row>
    <row r="25" spans="1:21" s="2" customFormat="1" ht="11.25" customHeight="1">
      <c r="A25" s="29" t="s">
        <v>453</v>
      </c>
      <c r="B25" s="17">
        <v>5</v>
      </c>
      <c r="C25" s="17">
        <v>6</v>
      </c>
      <c r="D25" s="17">
        <v>0</v>
      </c>
      <c r="E25" s="17">
        <v>0</v>
      </c>
      <c r="F25" s="17">
        <v>0</v>
      </c>
      <c r="G25" s="17">
        <v>0</v>
      </c>
      <c r="H25" s="17">
        <f t="shared" si="2"/>
        <v>0</v>
      </c>
      <c r="I25" s="17">
        <v>0</v>
      </c>
      <c r="J25" s="17">
        <v>0</v>
      </c>
      <c r="K25" s="17">
        <f t="shared" si="3"/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4"/>
        <v>0</v>
      </c>
      <c r="Q25" s="17">
        <v>0</v>
      </c>
      <c r="R25" s="17">
        <v>0</v>
      </c>
      <c r="S25" s="17">
        <f t="shared" si="5"/>
        <v>0</v>
      </c>
      <c r="T25" s="17">
        <v>0</v>
      </c>
      <c r="U25" s="17">
        <v>0</v>
      </c>
    </row>
    <row r="26" spans="1:21" s="2" customFormat="1" ht="11.25" customHeight="1">
      <c r="A26" s="29" t="s">
        <v>454</v>
      </c>
      <c r="B26" s="17">
        <v>12</v>
      </c>
      <c r="C26" s="17">
        <v>10</v>
      </c>
      <c r="D26" s="17">
        <v>5</v>
      </c>
      <c r="E26" s="17">
        <v>0</v>
      </c>
      <c r="F26" s="17">
        <v>0</v>
      </c>
      <c r="G26" s="17">
        <v>2</v>
      </c>
      <c r="H26" s="17">
        <f t="shared" si="2"/>
        <v>6</v>
      </c>
      <c r="I26" s="17">
        <v>6</v>
      </c>
      <c r="J26" s="17">
        <v>0</v>
      </c>
      <c r="K26" s="17">
        <f t="shared" si="3"/>
        <v>8</v>
      </c>
      <c r="L26" s="17">
        <v>7</v>
      </c>
      <c r="M26" s="17">
        <v>1</v>
      </c>
      <c r="N26" s="17">
        <v>0</v>
      </c>
      <c r="O26" s="17">
        <v>0</v>
      </c>
      <c r="P26" s="17">
        <f t="shared" si="4"/>
        <v>0</v>
      </c>
      <c r="Q26" s="17">
        <v>0</v>
      </c>
      <c r="R26" s="17">
        <v>0</v>
      </c>
      <c r="S26" s="17">
        <f t="shared" si="5"/>
        <v>1</v>
      </c>
      <c r="T26" s="17">
        <v>1</v>
      </c>
      <c r="U26" s="17">
        <v>0</v>
      </c>
    </row>
    <row r="27" spans="1:21" s="2" customFormat="1" ht="11.25" customHeight="1">
      <c r="A27" s="29" t="s">
        <v>455</v>
      </c>
      <c r="B27" s="17">
        <v>12</v>
      </c>
      <c r="C27" s="17">
        <v>11</v>
      </c>
      <c r="D27" s="17">
        <v>4</v>
      </c>
      <c r="E27" s="17">
        <v>0</v>
      </c>
      <c r="F27" s="17">
        <v>0</v>
      </c>
      <c r="G27" s="17">
        <v>2</v>
      </c>
      <c r="H27" s="17">
        <f t="shared" si="2"/>
        <v>3</v>
      </c>
      <c r="I27" s="17">
        <v>3</v>
      </c>
      <c r="J27" s="17">
        <v>0</v>
      </c>
      <c r="K27" s="17">
        <f t="shared" si="3"/>
        <v>3</v>
      </c>
      <c r="L27" s="17">
        <v>1</v>
      </c>
      <c r="M27" s="17">
        <v>2</v>
      </c>
      <c r="N27" s="17">
        <v>0</v>
      </c>
      <c r="O27" s="17">
        <v>0</v>
      </c>
      <c r="P27" s="17">
        <f t="shared" si="4"/>
        <v>0</v>
      </c>
      <c r="Q27" s="17">
        <v>0</v>
      </c>
      <c r="R27" s="17">
        <v>0</v>
      </c>
      <c r="S27" s="17">
        <f t="shared" si="5"/>
        <v>1</v>
      </c>
      <c r="T27" s="17">
        <v>1</v>
      </c>
      <c r="U27" s="17">
        <v>0</v>
      </c>
    </row>
    <row r="28" spans="1:21" s="2" customFormat="1" ht="11.25" customHeight="1">
      <c r="A28" s="29" t="s">
        <v>456</v>
      </c>
      <c r="B28" s="17">
        <v>17</v>
      </c>
      <c r="C28" s="17">
        <v>20</v>
      </c>
      <c r="D28" s="17">
        <v>0</v>
      </c>
      <c r="E28" s="17">
        <v>0</v>
      </c>
      <c r="F28" s="17">
        <v>0</v>
      </c>
      <c r="G28" s="17">
        <v>1</v>
      </c>
      <c r="H28" s="17">
        <f t="shared" si="2"/>
        <v>4</v>
      </c>
      <c r="I28" s="17">
        <v>4</v>
      </c>
      <c r="J28" s="17">
        <v>0</v>
      </c>
      <c r="K28" s="17">
        <f t="shared" si="3"/>
        <v>0</v>
      </c>
      <c r="L28" s="17">
        <v>0</v>
      </c>
      <c r="M28" s="17">
        <v>0</v>
      </c>
      <c r="N28" s="17">
        <v>0</v>
      </c>
      <c r="O28" s="17">
        <v>0</v>
      </c>
      <c r="P28" s="17">
        <f t="shared" si="4"/>
        <v>0</v>
      </c>
      <c r="Q28" s="17">
        <v>0</v>
      </c>
      <c r="R28" s="17">
        <v>0</v>
      </c>
      <c r="S28" s="17">
        <f t="shared" si="5"/>
        <v>1</v>
      </c>
      <c r="T28" s="17">
        <v>1</v>
      </c>
      <c r="U28" s="17">
        <v>0</v>
      </c>
    </row>
    <row r="29" spans="1:21" s="2" customFormat="1" ht="11.25" customHeight="1">
      <c r="A29" s="29" t="s">
        <v>457</v>
      </c>
      <c r="B29" s="17">
        <v>17</v>
      </c>
      <c r="C29" s="17">
        <v>19</v>
      </c>
      <c r="D29" s="17">
        <v>1</v>
      </c>
      <c r="E29" s="17">
        <v>1</v>
      </c>
      <c r="F29" s="17">
        <v>0</v>
      </c>
      <c r="G29" s="17">
        <v>0</v>
      </c>
      <c r="H29" s="17">
        <f t="shared" si="2"/>
        <v>7</v>
      </c>
      <c r="I29" s="17">
        <v>7</v>
      </c>
      <c r="J29" s="17">
        <v>0</v>
      </c>
      <c r="K29" s="17">
        <f t="shared" si="3"/>
        <v>1</v>
      </c>
      <c r="L29" s="17">
        <v>1</v>
      </c>
      <c r="M29" s="17">
        <v>0</v>
      </c>
      <c r="N29" s="17">
        <v>0</v>
      </c>
      <c r="O29" s="17">
        <v>0</v>
      </c>
      <c r="P29" s="17">
        <f t="shared" si="4"/>
        <v>1</v>
      </c>
      <c r="Q29" s="17">
        <v>1</v>
      </c>
      <c r="R29" s="17">
        <v>0</v>
      </c>
      <c r="S29" s="17">
        <f t="shared" si="5"/>
        <v>1</v>
      </c>
      <c r="T29" s="17">
        <v>1</v>
      </c>
      <c r="U29" s="17">
        <v>0</v>
      </c>
    </row>
    <row r="30" spans="1:21" s="2" customFormat="1" ht="11.25" customHeight="1">
      <c r="A30" s="29" t="s">
        <v>458</v>
      </c>
      <c r="B30" s="17">
        <v>3</v>
      </c>
      <c r="C30" s="17">
        <v>6</v>
      </c>
      <c r="D30" s="17">
        <v>1</v>
      </c>
      <c r="E30" s="17">
        <v>0</v>
      </c>
      <c r="F30" s="17">
        <v>0</v>
      </c>
      <c r="G30" s="17">
        <v>0</v>
      </c>
      <c r="H30" s="17">
        <f aca="true" t="shared" si="6" ref="H30:H38">SUM(I30+J30)</f>
        <v>1</v>
      </c>
      <c r="I30" s="17">
        <v>1</v>
      </c>
      <c r="J30" s="17">
        <v>0</v>
      </c>
      <c r="K30" s="17">
        <f aca="true" t="shared" si="7" ref="K30:K38">SUM(L30+M30+N30+O30)</f>
        <v>0</v>
      </c>
      <c r="L30" s="17">
        <v>0</v>
      </c>
      <c r="M30" s="17">
        <v>0</v>
      </c>
      <c r="N30" s="17">
        <v>0</v>
      </c>
      <c r="O30" s="17">
        <v>0</v>
      </c>
      <c r="P30" s="17">
        <f aca="true" t="shared" si="8" ref="P30:P38">SUM(Q30+R30)</f>
        <v>0</v>
      </c>
      <c r="Q30" s="17">
        <v>0</v>
      </c>
      <c r="R30" s="17">
        <v>0</v>
      </c>
      <c r="S30" s="17">
        <f aca="true" t="shared" si="9" ref="S30:S38">SUM(T30+U30)</f>
        <v>0</v>
      </c>
      <c r="T30" s="17">
        <v>0</v>
      </c>
      <c r="U30" s="17">
        <v>0</v>
      </c>
    </row>
    <row r="31" spans="1:21" s="2" customFormat="1" ht="11.25" customHeight="1">
      <c r="A31" s="29" t="s">
        <v>459</v>
      </c>
      <c r="B31" s="17">
        <v>3</v>
      </c>
      <c r="C31" s="17">
        <v>5</v>
      </c>
      <c r="D31" s="17">
        <v>2</v>
      </c>
      <c r="E31" s="17">
        <v>0</v>
      </c>
      <c r="F31" s="17">
        <v>0</v>
      </c>
      <c r="G31" s="17">
        <v>1</v>
      </c>
      <c r="H31" s="17">
        <f t="shared" si="6"/>
        <v>2</v>
      </c>
      <c r="I31" s="17">
        <v>2</v>
      </c>
      <c r="J31" s="17">
        <v>0</v>
      </c>
      <c r="K31" s="17">
        <f t="shared" si="7"/>
        <v>0</v>
      </c>
      <c r="L31" s="17">
        <v>0</v>
      </c>
      <c r="M31" s="17">
        <v>0</v>
      </c>
      <c r="N31" s="17">
        <v>0</v>
      </c>
      <c r="O31" s="17">
        <v>0</v>
      </c>
      <c r="P31" s="17">
        <f t="shared" si="8"/>
        <v>0</v>
      </c>
      <c r="Q31" s="17">
        <v>0</v>
      </c>
      <c r="R31" s="17">
        <v>0</v>
      </c>
      <c r="S31" s="17">
        <f t="shared" si="9"/>
        <v>0</v>
      </c>
      <c r="T31" s="17">
        <v>0</v>
      </c>
      <c r="U31" s="17">
        <v>0</v>
      </c>
    </row>
    <row r="32" spans="1:21" s="2" customFormat="1" ht="11.25" customHeight="1">
      <c r="A32" s="29" t="s">
        <v>460</v>
      </c>
      <c r="B32" s="17">
        <v>2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f t="shared" si="6"/>
        <v>1</v>
      </c>
      <c r="I32" s="17">
        <v>1</v>
      </c>
      <c r="J32" s="17">
        <v>0</v>
      </c>
      <c r="K32" s="17">
        <f t="shared" si="7"/>
        <v>0</v>
      </c>
      <c r="L32" s="17">
        <v>0</v>
      </c>
      <c r="M32" s="17">
        <v>0</v>
      </c>
      <c r="N32" s="17">
        <v>0</v>
      </c>
      <c r="O32" s="17">
        <v>0</v>
      </c>
      <c r="P32" s="17">
        <f t="shared" si="8"/>
        <v>0</v>
      </c>
      <c r="Q32" s="17">
        <v>0</v>
      </c>
      <c r="R32" s="17">
        <v>0</v>
      </c>
      <c r="S32" s="17">
        <f t="shared" si="9"/>
        <v>0</v>
      </c>
      <c r="T32" s="17">
        <v>0</v>
      </c>
      <c r="U32" s="17">
        <v>0</v>
      </c>
    </row>
    <row r="33" spans="1:21" s="2" customFormat="1" ht="11.25" customHeight="1">
      <c r="A33" s="29" t="s">
        <v>461</v>
      </c>
      <c r="B33" s="17">
        <v>4</v>
      </c>
      <c r="C33" s="17">
        <v>5</v>
      </c>
      <c r="D33" s="17">
        <v>2</v>
      </c>
      <c r="E33" s="17">
        <v>0</v>
      </c>
      <c r="F33" s="17">
        <v>1</v>
      </c>
      <c r="G33" s="17">
        <v>0</v>
      </c>
      <c r="H33" s="17">
        <f t="shared" si="6"/>
        <v>3</v>
      </c>
      <c r="I33" s="17">
        <v>3</v>
      </c>
      <c r="J33" s="17">
        <v>0</v>
      </c>
      <c r="K33" s="17">
        <f t="shared" si="7"/>
        <v>0</v>
      </c>
      <c r="L33" s="17">
        <v>0</v>
      </c>
      <c r="M33" s="17">
        <v>0</v>
      </c>
      <c r="N33" s="17">
        <v>0</v>
      </c>
      <c r="O33" s="17">
        <v>0</v>
      </c>
      <c r="P33" s="17">
        <f t="shared" si="8"/>
        <v>0</v>
      </c>
      <c r="Q33" s="17">
        <v>0</v>
      </c>
      <c r="R33" s="17">
        <v>0</v>
      </c>
      <c r="S33" s="17">
        <f t="shared" si="9"/>
        <v>2</v>
      </c>
      <c r="T33" s="17">
        <v>2</v>
      </c>
      <c r="U33" s="17">
        <v>0</v>
      </c>
    </row>
    <row r="34" spans="1:21" s="2" customFormat="1" ht="24" customHeight="1">
      <c r="A34" s="29" t="s">
        <v>200</v>
      </c>
      <c r="B34" s="17">
        <v>9</v>
      </c>
      <c r="C34" s="17">
        <v>11</v>
      </c>
      <c r="D34" s="17">
        <v>8</v>
      </c>
      <c r="E34" s="17">
        <v>0</v>
      </c>
      <c r="F34" s="17">
        <v>0</v>
      </c>
      <c r="G34" s="17">
        <v>0</v>
      </c>
      <c r="H34" s="17">
        <f t="shared" si="6"/>
        <v>5</v>
      </c>
      <c r="I34" s="17">
        <v>5</v>
      </c>
      <c r="J34" s="17">
        <v>0</v>
      </c>
      <c r="K34" s="17">
        <f t="shared" si="7"/>
        <v>1</v>
      </c>
      <c r="L34" s="17">
        <v>1</v>
      </c>
      <c r="M34" s="17">
        <v>0</v>
      </c>
      <c r="N34" s="17">
        <v>0</v>
      </c>
      <c r="O34" s="17">
        <v>0</v>
      </c>
      <c r="P34" s="17">
        <f t="shared" si="8"/>
        <v>0</v>
      </c>
      <c r="Q34" s="17">
        <v>0</v>
      </c>
      <c r="R34" s="17">
        <v>0</v>
      </c>
      <c r="S34" s="17">
        <f t="shared" si="9"/>
        <v>0</v>
      </c>
      <c r="T34" s="17">
        <v>0</v>
      </c>
      <c r="U34" s="17">
        <v>0</v>
      </c>
    </row>
    <row r="35" spans="1:21" s="2" customFormat="1" ht="11.25" customHeight="1">
      <c r="A35" s="29" t="s">
        <v>201</v>
      </c>
      <c r="B35" s="17">
        <v>81</v>
      </c>
      <c r="C35" s="17">
        <v>85</v>
      </c>
      <c r="D35" s="17">
        <v>32</v>
      </c>
      <c r="E35" s="17">
        <v>6</v>
      </c>
      <c r="F35" s="17">
        <v>0</v>
      </c>
      <c r="G35" s="17">
        <v>7</v>
      </c>
      <c r="H35" s="17">
        <f t="shared" si="6"/>
        <v>7</v>
      </c>
      <c r="I35" s="17">
        <v>7</v>
      </c>
      <c r="J35" s="17">
        <v>0</v>
      </c>
      <c r="K35" s="17">
        <f t="shared" si="7"/>
        <v>21</v>
      </c>
      <c r="L35" s="17">
        <v>15</v>
      </c>
      <c r="M35" s="17">
        <v>5</v>
      </c>
      <c r="N35" s="17">
        <v>0</v>
      </c>
      <c r="O35" s="17">
        <v>1</v>
      </c>
      <c r="P35" s="17">
        <f t="shared" si="8"/>
        <v>0</v>
      </c>
      <c r="Q35" s="17">
        <v>0</v>
      </c>
      <c r="R35" s="17">
        <v>0</v>
      </c>
      <c r="S35" s="17">
        <f t="shared" si="9"/>
        <v>7</v>
      </c>
      <c r="T35" s="17">
        <v>7</v>
      </c>
      <c r="U35" s="17">
        <v>0</v>
      </c>
    </row>
    <row r="36" spans="1:21" s="2" customFormat="1" ht="11.25" customHeight="1">
      <c r="A36" s="29" t="s">
        <v>202</v>
      </c>
      <c r="B36" s="17">
        <v>138</v>
      </c>
      <c r="C36" s="17">
        <v>225</v>
      </c>
      <c r="D36" s="17">
        <v>3</v>
      </c>
      <c r="E36" s="17">
        <v>0</v>
      </c>
      <c r="F36" s="17">
        <v>2</v>
      </c>
      <c r="G36" s="17">
        <v>22</v>
      </c>
      <c r="H36" s="17">
        <f t="shared" si="6"/>
        <v>45</v>
      </c>
      <c r="I36" s="17">
        <v>45</v>
      </c>
      <c r="J36" s="17">
        <v>0</v>
      </c>
      <c r="K36" s="17">
        <f t="shared" si="7"/>
        <v>2</v>
      </c>
      <c r="L36" s="17">
        <v>2</v>
      </c>
      <c r="M36" s="17">
        <v>0</v>
      </c>
      <c r="N36" s="17">
        <v>0</v>
      </c>
      <c r="O36" s="17">
        <v>0</v>
      </c>
      <c r="P36" s="17">
        <f t="shared" si="8"/>
        <v>5</v>
      </c>
      <c r="Q36" s="17">
        <v>5</v>
      </c>
      <c r="R36" s="17">
        <v>0</v>
      </c>
      <c r="S36" s="17">
        <f t="shared" si="9"/>
        <v>16</v>
      </c>
      <c r="T36" s="17">
        <v>16</v>
      </c>
      <c r="U36" s="17">
        <v>0</v>
      </c>
    </row>
    <row r="37" spans="1:21" s="2" customFormat="1" ht="11.25" customHeight="1">
      <c r="A37" s="29" t="s">
        <v>203</v>
      </c>
      <c r="B37" s="17">
        <v>55</v>
      </c>
      <c r="C37" s="17">
        <v>61</v>
      </c>
      <c r="D37" s="17">
        <v>6</v>
      </c>
      <c r="E37" s="17">
        <v>0</v>
      </c>
      <c r="F37" s="17">
        <v>0</v>
      </c>
      <c r="G37" s="17">
        <v>2</v>
      </c>
      <c r="H37" s="17">
        <f t="shared" si="6"/>
        <v>88</v>
      </c>
      <c r="I37" s="17">
        <v>88</v>
      </c>
      <c r="J37" s="17">
        <v>0</v>
      </c>
      <c r="K37" s="17">
        <f t="shared" si="7"/>
        <v>0</v>
      </c>
      <c r="L37" s="17">
        <v>0</v>
      </c>
      <c r="M37" s="17">
        <v>0</v>
      </c>
      <c r="N37" s="17">
        <v>0</v>
      </c>
      <c r="O37" s="17">
        <v>0</v>
      </c>
      <c r="P37" s="17">
        <f t="shared" si="8"/>
        <v>0</v>
      </c>
      <c r="Q37" s="17">
        <v>0</v>
      </c>
      <c r="R37" s="17">
        <v>0</v>
      </c>
      <c r="S37" s="17">
        <f t="shared" si="9"/>
        <v>5</v>
      </c>
      <c r="T37" s="17">
        <v>5</v>
      </c>
      <c r="U37" s="17">
        <v>0</v>
      </c>
    </row>
    <row r="38" spans="1:21" s="2" customFormat="1" ht="11.25" customHeight="1">
      <c r="A38" s="29" t="s">
        <v>204</v>
      </c>
      <c r="B38" s="17">
        <v>80</v>
      </c>
      <c r="C38" s="17">
        <v>93</v>
      </c>
      <c r="D38" s="17">
        <v>5</v>
      </c>
      <c r="E38" s="17">
        <v>2</v>
      </c>
      <c r="F38" s="17">
        <v>1</v>
      </c>
      <c r="G38" s="17">
        <v>0</v>
      </c>
      <c r="H38" s="17">
        <f t="shared" si="6"/>
        <v>79</v>
      </c>
      <c r="I38" s="17">
        <v>78</v>
      </c>
      <c r="J38" s="17">
        <v>1</v>
      </c>
      <c r="K38" s="17">
        <f t="shared" si="7"/>
        <v>1</v>
      </c>
      <c r="L38" s="17">
        <v>1</v>
      </c>
      <c r="M38" s="17">
        <v>0</v>
      </c>
      <c r="N38" s="17">
        <v>0</v>
      </c>
      <c r="O38" s="17">
        <v>0</v>
      </c>
      <c r="P38" s="17">
        <f t="shared" si="8"/>
        <v>0</v>
      </c>
      <c r="Q38" s="17">
        <v>0</v>
      </c>
      <c r="R38" s="17">
        <v>0</v>
      </c>
      <c r="S38" s="17">
        <f t="shared" si="9"/>
        <v>9</v>
      </c>
      <c r="T38" s="17">
        <v>9</v>
      </c>
      <c r="U38" s="17">
        <v>0</v>
      </c>
    </row>
    <row r="39" spans="1:21" s="2" customFormat="1" ht="11.25" customHeight="1">
      <c r="A39" s="63" t="s">
        <v>205</v>
      </c>
      <c r="B39" s="17">
        <v>24</v>
      </c>
      <c r="C39" s="17">
        <v>50</v>
      </c>
      <c r="D39" s="17">
        <v>3</v>
      </c>
      <c r="E39" s="17">
        <v>0</v>
      </c>
      <c r="F39" s="17">
        <v>1</v>
      </c>
      <c r="G39" s="17">
        <v>0</v>
      </c>
      <c r="H39" s="17">
        <f aca="true" t="shared" si="10" ref="H39:H46">SUM(I39+J39)</f>
        <v>17</v>
      </c>
      <c r="I39" s="17">
        <v>17</v>
      </c>
      <c r="J39" s="17">
        <v>0</v>
      </c>
      <c r="K39" s="17">
        <f aca="true" t="shared" si="11" ref="K39:K46">SUM(L39+M39+N39+O39)</f>
        <v>0</v>
      </c>
      <c r="L39" s="17">
        <v>0</v>
      </c>
      <c r="M39" s="17">
        <v>0</v>
      </c>
      <c r="N39" s="17">
        <v>0</v>
      </c>
      <c r="O39" s="17">
        <v>0</v>
      </c>
      <c r="P39" s="17">
        <f aca="true" t="shared" si="12" ref="P39:P46">SUM(Q39+R39)</f>
        <v>0</v>
      </c>
      <c r="Q39" s="17">
        <v>0</v>
      </c>
      <c r="R39" s="17">
        <v>0</v>
      </c>
      <c r="S39" s="17">
        <f aca="true" t="shared" si="13" ref="S39:S46">SUM(T39+U39)</f>
        <v>1</v>
      </c>
      <c r="T39" s="17">
        <v>1</v>
      </c>
      <c r="U39" s="17">
        <v>0</v>
      </c>
    </row>
    <row r="40" spans="1:21" s="2" customFormat="1" ht="11.25" customHeight="1">
      <c r="A40" s="29" t="s">
        <v>206</v>
      </c>
      <c r="B40" s="17">
        <v>20</v>
      </c>
      <c r="C40" s="17">
        <v>32</v>
      </c>
      <c r="D40" s="17">
        <v>0</v>
      </c>
      <c r="E40" s="17">
        <v>0</v>
      </c>
      <c r="F40" s="17">
        <v>0</v>
      </c>
      <c r="G40" s="17">
        <v>0</v>
      </c>
      <c r="H40" s="17">
        <f t="shared" si="10"/>
        <v>46</v>
      </c>
      <c r="I40" s="17">
        <v>46</v>
      </c>
      <c r="J40" s="17">
        <v>0</v>
      </c>
      <c r="K40" s="17">
        <f t="shared" si="11"/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12"/>
        <v>0</v>
      </c>
      <c r="Q40" s="17">
        <v>0</v>
      </c>
      <c r="R40" s="17">
        <v>0</v>
      </c>
      <c r="S40" s="17">
        <f t="shared" si="13"/>
        <v>0</v>
      </c>
      <c r="T40" s="17">
        <v>0</v>
      </c>
      <c r="U40" s="17">
        <v>0</v>
      </c>
    </row>
    <row r="41" spans="1:21" s="2" customFormat="1" ht="11.25" customHeight="1">
      <c r="A41" s="29" t="s">
        <v>207</v>
      </c>
      <c r="B41" s="17">
        <v>179</v>
      </c>
      <c r="C41" s="17">
        <v>212</v>
      </c>
      <c r="D41" s="17">
        <v>0</v>
      </c>
      <c r="E41" s="17">
        <v>14</v>
      </c>
      <c r="F41" s="17">
        <v>0</v>
      </c>
      <c r="G41" s="17">
        <v>0</v>
      </c>
      <c r="H41" s="17">
        <f t="shared" si="10"/>
        <v>142</v>
      </c>
      <c r="I41" s="17">
        <v>142</v>
      </c>
      <c r="J41" s="17">
        <v>0</v>
      </c>
      <c r="K41" s="17">
        <f t="shared" si="11"/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12"/>
        <v>0</v>
      </c>
      <c r="Q41" s="17">
        <v>0</v>
      </c>
      <c r="R41" s="17">
        <v>0</v>
      </c>
      <c r="S41" s="17">
        <f t="shared" si="13"/>
        <v>8</v>
      </c>
      <c r="T41" s="17">
        <v>8</v>
      </c>
      <c r="U41" s="17">
        <v>0</v>
      </c>
    </row>
    <row r="42" spans="1:21" s="2" customFormat="1" ht="11.25" customHeight="1">
      <c r="A42" s="29" t="s">
        <v>208</v>
      </c>
      <c r="B42" s="17">
        <v>25</v>
      </c>
      <c r="C42" s="17">
        <v>31</v>
      </c>
      <c r="D42" s="17">
        <v>1</v>
      </c>
      <c r="E42" s="17">
        <v>2</v>
      </c>
      <c r="F42" s="17">
        <v>0</v>
      </c>
      <c r="G42" s="17">
        <v>3</v>
      </c>
      <c r="H42" s="17">
        <f t="shared" si="10"/>
        <v>9</v>
      </c>
      <c r="I42" s="17">
        <v>9</v>
      </c>
      <c r="J42" s="17">
        <v>0</v>
      </c>
      <c r="K42" s="17">
        <f t="shared" si="11"/>
        <v>0</v>
      </c>
      <c r="L42" s="17">
        <v>0</v>
      </c>
      <c r="M42" s="17">
        <v>0</v>
      </c>
      <c r="N42" s="17">
        <v>0</v>
      </c>
      <c r="O42" s="17">
        <v>0</v>
      </c>
      <c r="P42" s="17">
        <f t="shared" si="12"/>
        <v>0</v>
      </c>
      <c r="Q42" s="17">
        <v>0</v>
      </c>
      <c r="R42" s="17">
        <v>0</v>
      </c>
      <c r="S42" s="17">
        <f t="shared" si="13"/>
        <v>5</v>
      </c>
      <c r="T42" s="17">
        <v>5</v>
      </c>
      <c r="U42" s="17">
        <v>0</v>
      </c>
    </row>
    <row r="43" spans="1:21" s="2" customFormat="1" ht="11.25" customHeight="1">
      <c r="A43" s="29" t="s">
        <v>209</v>
      </c>
      <c r="B43" s="17">
        <v>27</v>
      </c>
      <c r="C43" s="17">
        <v>40</v>
      </c>
      <c r="D43" s="17">
        <v>8</v>
      </c>
      <c r="E43" s="17">
        <v>2</v>
      </c>
      <c r="F43" s="17">
        <v>0</v>
      </c>
      <c r="G43" s="17">
        <v>3</v>
      </c>
      <c r="H43" s="17">
        <f t="shared" si="10"/>
        <v>6</v>
      </c>
      <c r="I43" s="17">
        <v>6</v>
      </c>
      <c r="J43" s="17">
        <v>0</v>
      </c>
      <c r="K43" s="17">
        <f t="shared" si="11"/>
        <v>0</v>
      </c>
      <c r="L43" s="17">
        <v>0</v>
      </c>
      <c r="M43" s="17">
        <v>0</v>
      </c>
      <c r="N43" s="17">
        <v>0</v>
      </c>
      <c r="O43" s="17">
        <v>0</v>
      </c>
      <c r="P43" s="17">
        <f t="shared" si="12"/>
        <v>0</v>
      </c>
      <c r="Q43" s="17">
        <v>0</v>
      </c>
      <c r="R43" s="17">
        <v>0</v>
      </c>
      <c r="S43" s="17">
        <f t="shared" si="13"/>
        <v>0</v>
      </c>
      <c r="T43" s="17">
        <v>0</v>
      </c>
      <c r="U43" s="17">
        <v>0</v>
      </c>
    </row>
    <row r="44" spans="1:21" s="2" customFormat="1" ht="11.25" customHeight="1">
      <c r="A44" s="29" t="s">
        <v>210</v>
      </c>
      <c r="B44" s="17">
        <v>37</v>
      </c>
      <c r="C44" s="17">
        <v>52</v>
      </c>
      <c r="D44" s="17">
        <v>2</v>
      </c>
      <c r="E44" s="17">
        <v>0</v>
      </c>
      <c r="F44" s="17">
        <v>0</v>
      </c>
      <c r="G44" s="17">
        <v>7</v>
      </c>
      <c r="H44" s="17">
        <f t="shared" si="10"/>
        <v>14</v>
      </c>
      <c r="I44" s="17">
        <v>14</v>
      </c>
      <c r="J44" s="17">
        <v>0</v>
      </c>
      <c r="K44" s="17">
        <f t="shared" si="11"/>
        <v>1</v>
      </c>
      <c r="L44" s="17">
        <v>0</v>
      </c>
      <c r="M44" s="17">
        <v>1</v>
      </c>
      <c r="N44" s="17">
        <v>0</v>
      </c>
      <c r="O44" s="17">
        <v>0</v>
      </c>
      <c r="P44" s="17">
        <f t="shared" si="12"/>
        <v>0</v>
      </c>
      <c r="Q44" s="17">
        <v>0</v>
      </c>
      <c r="R44" s="17">
        <v>0</v>
      </c>
      <c r="S44" s="17">
        <f t="shared" si="13"/>
        <v>3</v>
      </c>
      <c r="T44" s="17">
        <v>3</v>
      </c>
      <c r="U44" s="17">
        <v>0</v>
      </c>
    </row>
    <row r="45" spans="1:21" s="2" customFormat="1" ht="11.25" customHeight="1">
      <c r="A45" s="29" t="s">
        <v>211</v>
      </c>
      <c r="B45" s="17">
        <v>160</v>
      </c>
      <c r="C45" s="17">
        <v>175</v>
      </c>
      <c r="D45" s="17">
        <v>14</v>
      </c>
      <c r="E45" s="17">
        <v>0</v>
      </c>
      <c r="F45" s="17">
        <v>1</v>
      </c>
      <c r="G45" s="17">
        <v>2</v>
      </c>
      <c r="H45" s="17">
        <f t="shared" si="10"/>
        <v>74</v>
      </c>
      <c r="I45" s="17">
        <v>73</v>
      </c>
      <c r="J45" s="17">
        <v>1</v>
      </c>
      <c r="K45" s="17">
        <f t="shared" si="11"/>
        <v>0</v>
      </c>
      <c r="L45" s="17">
        <v>0</v>
      </c>
      <c r="M45" s="17">
        <v>0</v>
      </c>
      <c r="N45" s="17">
        <v>0</v>
      </c>
      <c r="O45" s="17">
        <v>0</v>
      </c>
      <c r="P45" s="17">
        <f t="shared" si="12"/>
        <v>0</v>
      </c>
      <c r="Q45" s="17">
        <v>0</v>
      </c>
      <c r="R45" s="17">
        <v>0</v>
      </c>
      <c r="S45" s="17">
        <f t="shared" si="13"/>
        <v>16</v>
      </c>
      <c r="T45" s="17">
        <v>16</v>
      </c>
      <c r="U45" s="17">
        <v>0</v>
      </c>
    </row>
    <row r="46" spans="1:21" s="2" customFormat="1" ht="11.25" customHeight="1" thickBot="1">
      <c r="A46" s="32" t="s">
        <v>212</v>
      </c>
      <c r="B46" s="17">
        <v>3</v>
      </c>
      <c r="C46" s="17">
        <v>5</v>
      </c>
      <c r="D46" s="17">
        <v>0</v>
      </c>
      <c r="E46" s="17">
        <v>0</v>
      </c>
      <c r="F46" s="17">
        <v>0</v>
      </c>
      <c r="G46" s="17">
        <v>0</v>
      </c>
      <c r="H46" s="17">
        <f t="shared" si="10"/>
        <v>1</v>
      </c>
      <c r="I46" s="17">
        <v>1</v>
      </c>
      <c r="J46" s="17">
        <v>0</v>
      </c>
      <c r="K46" s="17">
        <f t="shared" si="11"/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si="12"/>
        <v>0</v>
      </c>
      <c r="Q46" s="17">
        <v>0</v>
      </c>
      <c r="R46" s="17">
        <v>0</v>
      </c>
      <c r="S46" s="17">
        <f t="shared" si="13"/>
        <v>0</v>
      </c>
      <c r="T46" s="17">
        <v>0</v>
      </c>
      <c r="U46" s="17">
        <v>0</v>
      </c>
    </row>
    <row r="47" spans="1:21" s="2" customFormat="1" ht="33.75" customHeight="1">
      <c r="A47" s="107" t="s">
        <v>32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="2" customFormat="1" ht="30" customHeight="1">
      <c r="A48" s="2" t="s">
        <v>434</v>
      </c>
    </row>
    <row r="49" spans="1:21" s="2" customFormat="1" ht="11.25" customHeight="1">
      <c r="A49" s="96" t="s">
        <v>278</v>
      </c>
      <c r="B49" s="96"/>
      <c r="C49" s="96"/>
      <c r="D49" s="96"/>
      <c r="E49" s="96"/>
      <c r="F49" s="96"/>
      <c r="G49" s="96"/>
      <c r="H49" s="96"/>
      <c r="I49" s="96"/>
      <c r="J49" s="96" t="s">
        <v>279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</sheetData>
  <mergeCells count="22">
    <mergeCell ref="A2:I2"/>
    <mergeCell ref="E4:E5"/>
    <mergeCell ref="F4:F5"/>
    <mergeCell ref="A1:I1"/>
    <mergeCell ref="C4:C5"/>
    <mergeCell ref="G4:G5"/>
    <mergeCell ref="J1:R1"/>
    <mergeCell ref="J3:U3"/>
    <mergeCell ref="K4:O4"/>
    <mergeCell ref="P4:R4"/>
    <mergeCell ref="S4:U4"/>
    <mergeCell ref="S1:U1"/>
    <mergeCell ref="J2:S2"/>
    <mergeCell ref="A49:I49"/>
    <mergeCell ref="J49:U49"/>
    <mergeCell ref="H4:I4"/>
    <mergeCell ref="H3:I3"/>
    <mergeCell ref="A3:A5"/>
    <mergeCell ref="A47:K47"/>
    <mergeCell ref="B3:B5"/>
    <mergeCell ref="C3:G3"/>
    <mergeCell ref="D4:D5"/>
  </mergeCells>
  <dataValidations count="1">
    <dataValidation type="whole" allowBlank="1" showInputMessage="1" showErrorMessage="1" errorTitle="嘿嘿！你粉混喔" error="數字必須素整數而且不得小於 0 也應該不會大於 50000000 吧" sqref="B39:B46 C7:G46 B7:B34 L7:O46 I7:J46 Q7:R46 B36:B37 T7:U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0" customWidth="1"/>
    <col min="2" max="9" width="6.625" style="0" customWidth="1"/>
    <col min="10" max="19" width="7.875" style="0" customWidth="1"/>
    <col min="20" max="20" width="25.625" style="0" customWidth="1"/>
    <col min="21" max="27" width="7.625" style="0" customWidth="1"/>
    <col min="28" max="38" width="7.125" style="0" customWidth="1"/>
    <col min="39" max="39" width="25.625" style="0" customWidth="1"/>
    <col min="40" max="46" width="7.375" style="0" customWidth="1"/>
    <col min="47" max="57" width="7.125" style="0" customWidth="1"/>
  </cols>
  <sheetData>
    <row r="1" spans="1:57" s="1" customFormat="1" ht="48" customHeight="1">
      <c r="A1" s="106" t="s">
        <v>526</v>
      </c>
      <c r="B1" s="106"/>
      <c r="C1" s="106"/>
      <c r="D1" s="106"/>
      <c r="E1" s="106"/>
      <c r="F1" s="106"/>
      <c r="G1" s="106"/>
      <c r="H1" s="106"/>
      <c r="I1" s="106"/>
      <c r="J1" s="105" t="s">
        <v>280</v>
      </c>
      <c r="K1" s="105"/>
      <c r="L1" s="105"/>
      <c r="M1" s="105"/>
      <c r="N1" s="105"/>
      <c r="O1" s="105"/>
      <c r="P1" s="105"/>
      <c r="Q1" s="105"/>
      <c r="R1" s="105"/>
      <c r="S1" s="45"/>
      <c r="T1" s="106" t="s">
        <v>525</v>
      </c>
      <c r="U1" s="106"/>
      <c r="V1" s="106"/>
      <c r="W1" s="106"/>
      <c r="X1" s="106"/>
      <c r="Y1" s="106"/>
      <c r="Z1" s="106"/>
      <c r="AA1" s="106"/>
      <c r="AB1" s="105" t="s">
        <v>281</v>
      </c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6" t="s">
        <v>525</v>
      </c>
      <c r="AN1" s="106"/>
      <c r="AO1" s="106"/>
      <c r="AP1" s="106"/>
      <c r="AQ1" s="106"/>
      <c r="AR1" s="106"/>
      <c r="AS1" s="106"/>
      <c r="AT1" s="106"/>
      <c r="AU1" s="105" t="s">
        <v>282</v>
      </c>
      <c r="AV1" s="105"/>
      <c r="AW1" s="105"/>
      <c r="AX1" s="105"/>
      <c r="AY1" s="105"/>
      <c r="AZ1" s="105"/>
      <c r="BA1" s="105"/>
      <c r="BB1" s="105"/>
      <c r="BC1" s="105"/>
      <c r="BD1" s="105"/>
      <c r="BE1" s="105"/>
    </row>
    <row r="2" spans="1:57" s="21" customFormat="1" ht="12.75" customHeight="1" thickBot="1">
      <c r="A2" s="126" t="s">
        <v>189</v>
      </c>
      <c r="B2" s="126"/>
      <c r="C2" s="126"/>
      <c r="D2" s="126"/>
      <c r="E2" s="126"/>
      <c r="F2" s="126"/>
      <c r="G2" s="126"/>
      <c r="H2" s="126"/>
      <c r="I2" s="126"/>
      <c r="J2" s="164" t="s">
        <v>519</v>
      </c>
      <c r="K2" s="164"/>
      <c r="L2" s="164"/>
      <c r="M2" s="164"/>
      <c r="N2" s="164"/>
      <c r="O2" s="164"/>
      <c r="P2" s="164"/>
      <c r="Q2" s="164"/>
      <c r="S2" s="22" t="s">
        <v>270</v>
      </c>
      <c r="T2" s="163" t="s">
        <v>189</v>
      </c>
      <c r="U2" s="163"/>
      <c r="V2" s="163"/>
      <c r="W2" s="163"/>
      <c r="X2" s="163"/>
      <c r="Y2" s="163"/>
      <c r="Z2" s="163"/>
      <c r="AA2" s="163"/>
      <c r="AB2" s="127" t="s">
        <v>519</v>
      </c>
      <c r="AC2" s="127"/>
      <c r="AD2" s="127"/>
      <c r="AE2" s="127"/>
      <c r="AF2" s="127"/>
      <c r="AG2" s="127"/>
      <c r="AH2" s="127"/>
      <c r="AI2" s="127"/>
      <c r="AJ2" s="127"/>
      <c r="AL2" s="22" t="s">
        <v>270</v>
      </c>
      <c r="AM2" s="126" t="s">
        <v>189</v>
      </c>
      <c r="AN2" s="126"/>
      <c r="AO2" s="126"/>
      <c r="AP2" s="126"/>
      <c r="AQ2" s="126"/>
      <c r="AR2" s="126"/>
      <c r="AS2" s="126"/>
      <c r="AT2" s="126"/>
      <c r="AU2" s="164" t="s">
        <v>519</v>
      </c>
      <c r="AV2" s="164"/>
      <c r="AW2" s="164"/>
      <c r="AX2" s="164"/>
      <c r="AY2" s="164"/>
      <c r="AZ2" s="164"/>
      <c r="BA2" s="164"/>
      <c r="BB2" s="164"/>
      <c r="BC2" s="164"/>
      <c r="BE2" s="22" t="s">
        <v>270</v>
      </c>
    </row>
    <row r="3" spans="1:57" s="3" customFormat="1" ht="22.5" customHeight="1">
      <c r="A3" s="94" t="s">
        <v>43</v>
      </c>
      <c r="B3" s="98" t="s">
        <v>44</v>
      </c>
      <c r="C3" s="173" t="s">
        <v>45</v>
      </c>
      <c r="D3" s="100" t="s">
        <v>46</v>
      </c>
      <c r="E3" s="100"/>
      <c r="F3" s="100"/>
      <c r="G3" s="100"/>
      <c r="H3" s="100"/>
      <c r="I3" s="100"/>
      <c r="J3" s="171" t="s">
        <v>47</v>
      </c>
      <c r="K3" s="102" t="s">
        <v>48</v>
      </c>
      <c r="L3" s="102"/>
      <c r="M3" s="102"/>
      <c r="N3" s="102"/>
      <c r="O3" s="102"/>
      <c r="P3" s="102"/>
      <c r="Q3" s="102"/>
      <c r="R3" s="102"/>
      <c r="S3" s="102"/>
      <c r="T3" s="94" t="s">
        <v>49</v>
      </c>
      <c r="U3" s="102" t="s">
        <v>50</v>
      </c>
      <c r="V3" s="102"/>
      <c r="W3" s="102"/>
      <c r="X3" s="102"/>
      <c r="Y3" s="102"/>
      <c r="Z3" s="102"/>
      <c r="AA3" s="102"/>
      <c r="AB3" s="102" t="s">
        <v>51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94" t="s">
        <v>43</v>
      </c>
      <c r="AN3" s="102" t="s">
        <v>52</v>
      </c>
      <c r="AO3" s="102"/>
      <c r="AP3" s="102"/>
      <c r="AQ3" s="102"/>
      <c r="AR3" s="102"/>
      <c r="AS3" s="102"/>
      <c r="AT3" s="102"/>
      <c r="AU3" s="102" t="s">
        <v>53</v>
      </c>
      <c r="AV3" s="102"/>
      <c r="AW3" s="102"/>
      <c r="AX3" s="102"/>
      <c r="AY3" s="102"/>
      <c r="AZ3" s="102"/>
      <c r="BA3" s="102"/>
      <c r="BB3" s="102"/>
      <c r="BC3" s="102"/>
      <c r="BD3" s="102"/>
      <c r="BE3" s="102"/>
    </row>
    <row r="4" spans="1:57" s="3" customFormat="1" ht="22.5" customHeight="1">
      <c r="A4" s="154"/>
      <c r="B4" s="155"/>
      <c r="C4" s="159"/>
      <c r="D4" s="159" t="s">
        <v>47</v>
      </c>
      <c r="E4" s="122" t="s">
        <v>54</v>
      </c>
      <c r="F4" s="122" t="s">
        <v>55</v>
      </c>
      <c r="G4" s="122" t="s">
        <v>56</v>
      </c>
      <c r="H4" s="122" t="s">
        <v>57</v>
      </c>
      <c r="I4" s="122" t="s">
        <v>58</v>
      </c>
      <c r="J4" s="172"/>
      <c r="K4" s="155" t="s">
        <v>190</v>
      </c>
      <c r="L4" s="170" t="s">
        <v>59</v>
      </c>
      <c r="M4" s="161"/>
      <c r="N4" s="161"/>
      <c r="O4" s="161"/>
      <c r="P4" s="161"/>
      <c r="Q4" s="161"/>
      <c r="R4" s="161"/>
      <c r="S4" s="161"/>
      <c r="T4" s="154"/>
      <c r="U4" s="161" t="s">
        <v>60</v>
      </c>
      <c r="V4" s="161"/>
      <c r="W4" s="161"/>
      <c r="X4" s="161"/>
      <c r="Y4" s="161"/>
      <c r="Z4" s="161"/>
      <c r="AA4" s="161"/>
      <c r="AB4" s="161" t="s">
        <v>61</v>
      </c>
      <c r="AC4" s="161"/>
      <c r="AD4" s="161"/>
      <c r="AE4" s="161"/>
      <c r="AF4" s="161"/>
      <c r="AG4" s="161"/>
      <c r="AH4" s="155"/>
      <c r="AI4" s="9" t="s">
        <v>62</v>
      </c>
      <c r="AJ4" s="159" t="s">
        <v>63</v>
      </c>
      <c r="AK4" s="159"/>
      <c r="AL4" s="159"/>
      <c r="AM4" s="154"/>
      <c r="AN4" s="155" t="s">
        <v>121</v>
      </c>
      <c r="AO4" s="159"/>
      <c r="AP4" s="159"/>
      <c r="AQ4" s="159"/>
      <c r="AR4" s="159"/>
      <c r="AS4" s="159"/>
      <c r="AT4" s="9" t="s">
        <v>64</v>
      </c>
      <c r="AU4" s="10" t="s">
        <v>65</v>
      </c>
      <c r="AV4" s="9" t="s">
        <v>66</v>
      </c>
      <c r="AW4" s="9" t="s">
        <v>67</v>
      </c>
      <c r="AX4" s="9" t="s">
        <v>68</v>
      </c>
      <c r="AY4" s="9" t="s">
        <v>69</v>
      </c>
      <c r="AZ4" s="9" t="s">
        <v>70</v>
      </c>
      <c r="BA4" s="9" t="s">
        <v>71</v>
      </c>
      <c r="BB4" s="9" t="s">
        <v>72</v>
      </c>
      <c r="BC4" s="9" t="s">
        <v>73</v>
      </c>
      <c r="BD4" s="9" t="s">
        <v>74</v>
      </c>
      <c r="BE4" s="11" t="s">
        <v>75</v>
      </c>
    </row>
    <row r="5" spans="1:57" s="3" customFormat="1" ht="21" customHeight="1">
      <c r="A5" s="154"/>
      <c r="B5" s="155"/>
      <c r="C5" s="159"/>
      <c r="D5" s="159"/>
      <c r="E5" s="159"/>
      <c r="F5" s="159"/>
      <c r="G5" s="159"/>
      <c r="H5" s="159"/>
      <c r="I5" s="159"/>
      <c r="J5" s="172"/>
      <c r="K5" s="155"/>
      <c r="L5" s="121" t="s">
        <v>76</v>
      </c>
      <c r="M5" s="9" t="s">
        <v>283</v>
      </c>
      <c r="N5" s="9" t="s">
        <v>284</v>
      </c>
      <c r="O5" s="9" t="s">
        <v>285</v>
      </c>
      <c r="P5" s="9" t="s">
        <v>286</v>
      </c>
      <c r="Q5" s="9" t="s">
        <v>287</v>
      </c>
      <c r="R5" s="9" t="s">
        <v>288</v>
      </c>
      <c r="S5" s="9" t="s">
        <v>289</v>
      </c>
      <c r="T5" s="154"/>
      <c r="U5" s="10" t="s">
        <v>290</v>
      </c>
      <c r="V5" s="9" t="s">
        <v>291</v>
      </c>
      <c r="W5" s="9" t="s">
        <v>292</v>
      </c>
      <c r="X5" s="9" t="s">
        <v>293</v>
      </c>
      <c r="Y5" s="122" t="s">
        <v>77</v>
      </c>
      <c r="Z5" s="122" t="s">
        <v>78</v>
      </c>
      <c r="AA5" s="122" t="s">
        <v>79</v>
      </c>
      <c r="AB5" s="144" t="s">
        <v>80</v>
      </c>
      <c r="AC5" s="122" t="s">
        <v>81</v>
      </c>
      <c r="AD5" s="122" t="s">
        <v>82</v>
      </c>
      <c r="AE5" s="122" t="s">
        <v>83</v>
      </c>
      <c r="AF5" s="122" t="s">
        <v>84</v>
      </c>
      <c r="AG5" s="122" t="s">
        <v>85</v>
      </c>
      <c r="AH5" s="122" t="s">
        <v>86</v>
      </c>
      <c r="AI5" s="122" t="s">
        <v>87</v>
      </c>
      <c r="AJ5" s="159" t="s">
        <v>190</v>
      </c>
      <c r="AK5" s="122" t="s">
        <v>88</v>
      </c>
      <c r="AL5" s="122" t="s">
        <v>89</v>
      </c>
      <c r="AM5" s="154"/>
      <c r="AN5" s="155" t="s">
        <v>190</v>
      </c>
      <c r="AO5" s="122" t="s">
        <v>90</v>
      </c>
      <c r="AP5" s="122" t="s">
        <v>91</v>
      </c>
      <c r="AQ5" s="122" t="s">
        <v>92</v>
      </c>
      <c r="AR5" s="122" t="s">
        <v>93</v>
      </c>
      <c r="AS5" s="122" t="s">
        <v>94</v>
      </c>
      <c r="AT5" s="122" t="s">
        <v>95</v>
      </c>
      <c r="AU5" s="167" t="s">
        <v>96</v>
      </c>
      <c r="AV5" s="122" t="s">
        <v>97</v>
      </c>
      <c r="AW5" s="122" t="s">
        <v>98</v>
      </c>
      <c r="AX5" s="122" t="s">
        <v>99</v>
      </c>
      <c r="AY5" s="122" t="s">
        <v>100</v>
      </c>
      <c r="AZ5" s="122" t="s">
        <v>101</v>
      </c>
      <c r="BA5" s="122" t="s">
        <v>102</v>
      </c>
      <c r="BB5" s="122" t="s">
        <v>103</v>
      </c>
      <c r="BC5" s="122" t="s">
        <v>120</v>
      </c>
      <c r="BD5" s="122" t="s">
        <v>104</v>
      </c>
      <c r="BE5" s="165" t="s">
        <v>105</v>
      </c>
    </row>
    <row r="6" spans="1:57" s="3" customFormat="1" ht="36" customHeight="1" thickBot="1">
      <c r="A6" s="95"/>
      <c r="B6" s="99"/>
      <c r="C6" s="157"/>
      <c r="D6" s="157"/>
      <c r="E6" s="157"/>
      <c r="F6" s="157"/>
      <c r="G6" s="157"/>
      <c r="H6" s="157"/>
      <c r="I6" s="157"/>
      <c r="J6" s="168"/>
      <c r="K6" s="99"/>
      <c r="L6" s="99"/>
      <c r="M6" s="55" t="s">
        <v>106</v>
      </c>
      <c r="N6" s="55" t="s">
        <v>107</v>
      </c>
      <c r="O6" s="55" t="s">
        <v>108</v>
      </c>
      <c r="P6" s="55" t="s">
        <v>109</v>
      </c>
      <c r="Q6" s="55" t="s">
        <v>110</v>
      </c>
      <c r="R6" s="55" t="s">
        <v>111</v>
      </c>
      <c r="S6" s="55" t="s">
        <v>112</v>
      </c>
      <c r="T6" s="95"/>
      <c r="U6" s="54" t="s">
        <v>113</v>
      </c>
      <c r="V6" s="55" t="s">
        <v>114</v>
      </c>
      <c r="W6" s="25" t="s">
        <v>115</v>
      </c>
      <c r="X6" s="25" t="s">
        <v>116</v>
      </c>
      <c r="Y6" s="169"/>
      <c r="Z6" s="169"/>
      <c r="AA6" s="169"/>
      <c r="AB6" s="168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95"/>
      <c r="AN6" s="99"/>
      <c r="AO6" s="157"/>
      <c r="AP6" s="157"/>
      <c r="AQ6" s="157"/>
      <c r="AR6" s="157"/>
      <c r="AS6" s="157"/>
      <c r="AT6" s="157"/>
      <c r="AU6" s="168"/>
      <c r="AV6" s="157"/>
      <c r="AW6" s="157"/>
      <c r="AX6" s="157"/>
      <c r="AY6" s="157"/>
      <c r="AZ6" s="157"/>
      <c r="BA6" s="157"/>
      <c r="BB6" s="157"/>
      <c r="BC6" s="157"/>
      <c r="BD6" s="157"/>
      <c r="BE6" s="166"/>
    </row>
    <row r="7" spans="1:57" s="2" customFormat="1" ht="23.25" customHeight="1">
      <c r="A7" s="66" t="s">
        <v>188</v>
      </c>
      <c r="B7" s="64">
        <f aca="true" t="shared" si="0" ref="B7:S7">SUM(B8:B30)</f>
        <v>18040</v>
      </c>
      <c r="C7" s="64">
        <f t="shared" si="0"/>
        <v>25991</v>
      </c>
      <c r="D7" s="64">
        <f t="shared" si="0"/>
        <v>7660</v>
      </c>
      <c r="E7" s="64">
        <f t="shared" si="0"/>
        <v>3840</v>
      </c>
      <c r="F7" s="64">
        <f t="shared" si="0"/>
        <v>41</v>
      </c>
      <c r="G7" s="64">
        <f t="shared" si="0"/>
        <v>49</v>
      </c>
      <c r="H7" s="64">
        <f t="shared" si="0"/>
        <v>3725</v>
      </c>
      <c r="I7" s="64">
        <f t="shared" si="0"/>
        <v>5</v>
      </c>
      <c r="J7" s="64">
        <f t="shared" si="0"/>
        <v>54518</v>
      </c>
      <c r="K7" s="64">
        <f t="shared" si="0"/>
        <v>38771</v>
      </c>
      <c r="L7" s="64">
        <f t="shared" si="0"/>
        <v>26469</v>
      </c>
      <c r="M7" s="64">
        <f t="shared" si="0"/>
        <v>295</v>
      </c>
      <c r="N7" s="64">
        <f t="shared" si="0"/>
        <v>733</v>
      </c>
      <c r="O7" s="64">
        <f t="shared" si="0"/>
        <v>2507</v>
      </c>
      <c r="P7" s="64">
        <f t="shared" si="0"/>
        <v>242</v>
      </c>
      <c r="Q7" s="64">
        <f t="shared" si="0"/>
        <v>56</v>
      </c>
      <c r="R7" s="64">
        <f t="shared" si="0"/>
        <v>109</v>
      </c>
      <c r="S7" s="64">
        <f t="shared" si="0"/>
        <v>473</v>
      </c>
      <c r="T7" s="66" t="s">
        <v>188</v>
      </c>
      <c r="U7" s="64">
        <f aca="true" t="shared" si="1" ref="U7:AL7">SUM(U8:U30)</f>
        <v>10483</v>
      </c>
      <c r="V7" s="64">
        <f t="shared" si="1"/>
        <v>6532</v>
      </c>
      <c r="W7" s="64">
        <f t="shared" si="1"/>
        <v>4693</v>
      </c>
      <c r="X7" s="64">
        <f t="shared" si="1"/>
        <v>346</v>
      </c>
      <c r="Y7" s="64">
        <f t="shared" si="1"/>
        <v>549</v>
      </c>
      <c r="Z7" s="64">
        <f t="shared" si="1"/>
        <v>158</v>
      </c>
      <c r="AA7" s="64">
        <f t="shared" si="1"/>
        <v>201</v>
      </c>
      <c r="AB7" s="64">
        <f t="shared" si="1"/>
        <v>59</v>
      </c>
      <c r="AC7" s="64">
        <f t="shared" si="1"/>
        <v>35</v>
      </c>
      <c r="AD7" s="64">
        <f t="shared" si="1"/>
        <v>3147</v>
      </c>
      <c r="AE7" s="64">
        <f t="shared" si="1"/>
        <v>7715</v>
      </c>
      <c r="AF7" s="64">
        <f t="shared" si="1"/>
        <v>304</v>
      </c>
      <c r="AG7" s="64">
        <f t="shared" si="1"/>
        <v>0</v>
      </c>
      <c r="AH7" s="64">
        <f t="shared" si="1"/>
        <v>134</v>
      </c>
      <c r="AI7" s="64">
        <f t="shared" si="1"/>
        <v>151</v>
      </c>
      <c r="AJ7" s="64">
        <f t="shared" si="1"/>
        <v>812</v>
      </c>
      <c r="AK7" s="64">
        <f t="shared" si="1"/>
        <v>106</v>
      </c>
      <c r="AL7" s="64">
        <f t="shared" si="1"/>
        <v>706</v>
      </c>
      <c r="AM7" s="66" t="s">
        <v>188</v>
      </c>
      <c r="AN7" s="64">
        <f aca="true" t="shared" si="2" ref="AN7:BE7">SUM(AN8:AN30)</f>
        <v>767</v>
      </c>
      <c r="AO7" s="64">
        <f t="shared" si="2"/>
        <v>343</v>
      </c>
      <c r="AP7" s="64">
        <f t="shared" si="2"/>
        <v>275</v>
      </c>
      <c r="AQ7" s="64">
        <f t="shared" si="2"/>
        <v>71</v>
      </c>
      <c r="AR7" s="64">
        <f t="shared" si="2"/>
        <v>25</v>
      </c>
      <c r="AS7" s="64">
        <f t="shared" si="2"/>
        <v>53</v>
      </c>
      <c r="AT7" s="64">
        <f t="shared" si="2"/>
        <v>0</v>
      </c>
      <c r="AU7" s="64">
        <f t="shared" si="2"/>
        <v>172</v>
      </c>
      <c r="AV7" s="64">
        <f t="shared" si="2"/>
        <v>3619</v>
      </c>
      <c r="AW7" s="64">
        <f t="shared" si="2"/>
        <v>51</v>
      </c>
      <c r="AX7" s="64">
        <f t="shared" si="2"/>
        <v>887</v>
      </c>
      <c r="AY7" s="64">
        <f t="shared" si="2"/>
        <v>1877</v>
      </c>
      <c r="AZ7" s="64">
        <f t="shared" si="2"/>
        <v>74</v>
      </c>
      <c r="BA7" s="64">
        <f t="shared" si="2"/>
        <v>0</v>
      </c>
      <c r="BB7" s="64">
        <f t="shared" si="2"/>
        <v>0</v>
      </c>
      <c r="BC7" s="64">
        <f t="shared" si="2"/>
        <v>0</v>
      </c>
      <c r="BD7" s="64">
        <f t="shared" si="2"/>
        <v>3616</v>
      </c>
      <c r="BE7" s="64">
        <f t="shared" si="2"/>
        <v>3721</v>
      </c>
    </row>
    <row r="8" spans="1:57" s="7" customFormat="1" ht="16.5" customHeight="1">
      <c r="A8" s="67" t="s">
        <v>294</v>
      </c>
      <c r="B8" s="65">
        <v>81</v>
      </c>
      <c r="C8" s="65">
        <v>364</v>
      </c>
      <c r="D8" s="65">
        <f>SUM(E8:I8)</f>
        <v>20</v>
      </c>
      <c r="E8" s="65">
        <v>19</v>
      </c>
      <c r="F8" s="65">
        <v>0</v>
      </c>
      <c r="G8" s="65">
        <v>0</v>
      </c>
      <c r="H8" s="65">
        <v>1</v>
      </c>
      <c r="I8" s="65">
        <v>0</v>
      </c>
      <c r="J8" s="64">
        <f aca="true" t="shared" si="3" ref="J8:J30">SUM(K8+AI8+AJ8+AN8+AT8+AU8+AV8+AW8+AX8+AY8+AZ8+BA8+BB8+BC8+BD8+BE8)</f>
        <v>605</v>
      </c>
      <c r="K8" s="65">
        <f aca="true" t="shared" si="4" ref="K8:K30">SUM(L8+Y8+Z8+AA8+AB8+AC8+AD8+AE8+AF8+AG8+AH8)</f>
        <v>429</v>
      </c>
      <c r="L8" s="65">
        <f aca="true" t="shared" si="5" ref="L8:L30">SUM(M8+N8+O8+P8+Q8+R8+S8+U8+V8+W8+X8)</f>
        <v>341</v>
      </c>
      <c r="M8" s="65">
        <v>24</v>
      </c>
      <c r="N8" s="65">
        <v>17</v>
      </c>
      <c r="O8" s="65">
        <v>21</v>
      </c>
      <c r="P8" s="65">
        <v>26</v>
      </c>
      <c r="Q8" s="65">
        <v>0</v>
      </c>
      <c r="R8" s="65">
        <v>9</v>
      </c>
      <c r="S8" s="65">
        <v>107</v>
      </c>
      <c r="T8" s="67" t="s">
        <v>294</v>
      </c>
      <c r="U8" s="65">
        <v>53</v>
      </c>
      <c r="V8" s="65">
        <v>41</v>
      </c>
      <c r="W8" s="65">
        <v>14</v>
      </c>
      <c r="X8" s="65">
        <v>29</v>
      </c>
      <c r="Y8" s="65">
        <v>75</v>
      </c>
      <c r="Z8" s="65">
        <v>0</v>
      </c>
      <c r="AA8" s="65">
        <v>3</v>
      </c>
      <c r="AB8" s="65">
        <v>0</v>
      </c>
      <c r="AC8" s="65">
        <v>0</v>
      </c>
      <c r="AD8" s="65">
        <v>1</v>
      </c>
      <c r="AE8" s="65">
        <v>1</v>
      </c>
      <c r="AF8" s="65">
        <v>0</v>
      </c>
      <c r="AG8" s="65">
        <v>0</v>
      </c>
      <c r="AH8" s="65">
        <v>8</v>
      </c>
      <c r="AI8" s="65">
        <v>9</v>
      </c>
      <c r="AJ8" s="65">
        <f aca="true" t="shared" si="6" ref="AJ8:AJ30">SUM(AK8+AL8)</f>
        <v>39</v>
      </c>
      <c r="AK8" s="65">
        <v>3</v>
      </c>
      <c r="AL8" s="65">
        <v>36</v>
      </c>
      <c r="AM8" s="67" t="s">
        <v>294</v>
      </c>
      <c r="AN8" s="64">
        <f aca="true" t="shared" si="7" ref="AN8:AN30">SUM(AO8+AP8+AQ8+AR8+AS8)</f>
        <v>31</v>
      </c>
      <c r="AO8" s="65">
        <v>7</v>
      </c>
      <c r="AP8" s="65">
        <v>9</v>
      </c>
      <c r="AQ8" s="65">
        <v>1</v>
      </c>
      <c r="AR8" s="65">
        <v>1</v>
      </c>
      <c r="AS8" s="65">
        <v>13</v>
      </c>
      <c r="AT8" s="65">
        <v>0</v>
      </c>
      <c r="AU8" s="65">
        <v>1</v>
      </c>
      <c r="AV8" s="65">
        <v>81</v>
      </c>
      <c r="AW8" s="65">
        <v>3</v>
      </c>
      <c r="AX8" s="65">
        <v>2</v>
      </c>
      <c r="AY8" s="65">
        <v>5</v>
      </c>
      <c r="AZ8" s="65">
        <v>0</v>
      </c>
      <c r="BA8" s="65">
        <v>0</v>
      </c>
      <c r="BB8" s="65">
        <v>0</v>
      </c>
      <c r="BC8" s="65">
        <v>0</v>
      </c>
      <c r="BD8" s="65">
        <v>3</v>
      </c>
      <c r="BE8" s="65">
        <v>2</v>
      </c>
    </row>
    <row r="9" spans="1:57" s="2" customFormat="1" ht="22.5" customHeight="1">
      <c r="A9" s="67" t="s">
        <v>295</v>
      </c>
      <c r="B9" s="65">
        <v>137</v>
      </c>
      <c r="C9" s="65">
        <v>148</v>
      </c>
      <c r="D9" s="65">
        <f aca="true" t="shared" si="8" ref="D9:D30">SUM(E9:I9)</f>
        <v>20</v>
      </c>
      <c r="E9" s="65">
        <v>18</v>
      </c>
      <c r="F9" s="65">
        <v>0</v>
      </c>
      <c r="G9" s="65">
        <v>1</v>
      </c>
      <c r="H9" s="65">
        <v>1</v>
      </c>
      <c r="I9" s="65">
        <v>0</v>
      </c>
      <c r="J9" s="64">
        <f t="shared" si="3"/>
        <v>339</v>
      </c>
      <c r="K9" s="65">
        <f t="shared" si="4"/>
        <v>218</v>
      </c>
      <c r="L9" s="65">
        <f t="shared" si="5"/>
        <v>117</v>
      </c>
      <c r="M9" s="65">
        <v>3</v>
      </c>
      <c r="N9" s="65">
        <v>8</v>
      </c>
      <c r="O9" s="65">
        <v>8</v>
      </c>
      <c r="P9" s="65">
        <v>10</v>
      </c>
      <c r="Q9" s="65">
        <v>0</v>
      </c>
      <c r="R9" s="65">
        <v>3</v>
      </c>
      <c r="S9" s="65">
        <v>26</v>
      </c>
      <c r="T9" s="67" t="s">
        <v>295</v>
      </c>
      <c r="U9" s="65">
        <v>9</v>
      </c>
      <c r="V9" s="65">
        <v>25</v>
      </c>
      <c r="W9" s="65">
        <v>7</v>
      </c>
      <c r="X9" s="65">
        <v>18</v>
      </c>
      <c r="Y9" s="65">
        <v>100</v>
      </c>
      <c r="Z9" s="65">
        <v>0</v>
      </c>
      <c r="AA9" s="65">
        <v>0</v>
      </c>
      <c r="AB9" s="65">
        <v>0</v>
      </c>
      <c r="AC9" s="65">
        <v>0</v>
      </c>
      <c r="AD9" s="65">
        <v>1</v>
      </c>
      <c r="AE9" s="65">
        <v>0</v>
      </c>
      <c r="AF9" s="65">
        <v>0</v>
      </c>
      <c r="AG9" s="65">
        <v>0</v>
      </c>
      <c r="AH9" s="65">
        <v>0</v>
      </c>
      <c r="AI9" s="65">
        <v>8</v>
      </c>
      <c r="AJ9" s="65">
        <f t="shared" si="6"/>
        <v>11</v>
      </c>
      <c r="AK9" s="65">
        <v>1</v>
      </c>
      <c r="AL9" s="65">
        <v>10</v>
      </c>
      <c r="AM9" s="67" t="s">
        <v>295</v>
      </c>
      <c r="AN9" s="64">
        <f t="shared" si="7"/>
        <v>48</v>
      </c>
      <c r="AO9" s="65">
        <v>12</v>
      </c>
      <c r="AP9" s="65">
        <v>17</v>
      </c>
      <c r="AQ9" s="65">
        <v>1</v>
      </c>
      <c r="AR9" s="65">
        <v>0</v>
      </c>
      <c r="AS9" s="65">
        <v>18</v>
      </c>
      <c r="AT9" s="65">
        <v>0</v>
      </c>
      <c r="AU9" s="65">
        <v>1</v>
      </c>
      <c r="AV9" s="65">
        <v>34</v>
      </c>
      <c r="AW9" s="65">
        <v>2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8</v>
      </c>
      <c r="BE9" s="65">
        <v>9</v>
      </c>
    </row>
    <row r="10" spans="1:57" s="2" customFormat="1" ht="22.5" customHeight="1">
      <c r="A10" s="67" t="s">
        <v>527</v>
      </c>
      <c r="B10" s="65">
        <v>128</v>
      </c>
      <c r="C10" s="65">
        <v>282</v>
      </c>
      <c r="D10" s="65">
        <f t="shared" si="8"/>
        <v>65</v>
      </c>
      <c r="E10" s="65">
        <v>56</v>
      </c>
      <c r="F10" s="65">
        <v>1</v>
      </c>
      <c r="G10" s="65">
        <v>0</v>
      </c>
      <c r="H10" s="65">
        <v>8</v>
      </c>
      <c r="I10" s="65">
        <v>0</v>
      </c>
      <c r="J10" s="64">
        <f t="shared" si="3"/>
        <v>436</v>
      </c>
      <c r="K10" s="65">
        <f t="shared" si="4"/>
        <v>233</v>
      </c>
      <c r="L10" s="65">
        <f t="shared" si="5"/>
        <v>87</v>
      </c>
      <c r="M10" s="65">
        <v>3</v>
      </c>
      <c r="N10" s="65">
        <v>9</v>
      </c>
      <c r="O10" s="65">
        <v>14</v>
      </c>
      <c r="P10" s="65">
        <v>5</v>
      </c>
      <c r="Q10" s="65">
        <v>0</v>
      </c>
      <c r="R10" s="65">
        <v>4</v>
      </c>
      <c r="S10" s="65">
        <v>23</v>
      </c>
      <c r="T10" s="67" t="s">
        <v>527</v>
      </c>
      <c r="U10" s="65">
        <v>7</v>
      </c>
      <c r="V10" s="65">
        <v>18</v>
      </c>
      <c r="W10" s="65">
        <v>3</v>
      </c>
      <c r="X10" s="65">
        <v>1</v>
      </c>
      <c r="Y10" s="65">
        <v>145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1</v>
      </c>
      <c r="AI10" s="65">
        <v>26</v>
      </c>
      <c r="AJ10" s="65">
        <f t="shared" si="6"/>
        <v>13</v>
      </c>
      <c r="AK10" s="65">
        <v>0</v>
      </c>
      <c r="AL10" s="65">
        <v>13</v>
      </c>
      <c r="AM10" s="67" t="s">
        <v>527</v>
      </c>
      <c r="AN10" s="64">
        <f t="shared" si="7"/>
        <v>29</v>
      </c>
      <c r="AO10" s="65">
        <v>0</v>
      </c>
      <c r="AP10" s="65">
        <v>14</v>
      </c>
      <c r="AQ10" s="65">
        <v>2</v>
      </c>
      <c r="AR10" s="65">
        <v>0</v>
      </c>
      <c r="AS10" s="65">
        <v>13</v>
      </c>
      <c r="AT10" s="65">
        <v>0</v>
      </c>
      <c r="AU10" s="65">
        <v>13</v>
      </c>
      <c r="AV10" s="65">
        <v>49</v>
      </c>
      <c r="AW10" s="65">
        <v>2</v>
      </c>
      <c r="AX10" s="65">
        <v>0</v>
      </c>
      <c r="AY10" s="65">
        <v>1</v>
      </c>
      <c r="AZ10" s="65">
        <v>0</v>
      </c>
      <c r="BA10" s="65">
        <v>0</v>
      </c>
      <c r="BB10" s="65">
        <v>0</v>
      </c>
      <c r="BC10" s="65">
        <v>0</v>
      </c>
      <c r="BD10" s="65">
        <v>27</v>
      </c>
      <c r="BE10" s="65">
        <v>43</v>
      </c>
    </row>
    <row r="11" spans="1:57" s="2" customFormat="1" ht="22.5" customHeight="1">
      <c r="A11" s="67" t="s">
        <v>518</v>
      </c>
      <c r="B11" s="65">
        <v>430</v>
      </c>
      <c r="C11" s="65">
        <v>403</v>
      </c>
      <c r="D11" s="65">
        <f t="shared" si="8"/>
        <v>8</v>
      </c>
      <c r="E11" s="65">
        <v>3</v>
      </c>
      <c r="F11" s="65">
        <v>0</v>
      </c>
      <c r="G11" s="65">
        <v>1</v>
      </c>
      <c r="H11" s="65">
        <v>4</v>
      </c>
      <c r="I11" s="65">
        <v>0</v>
      </c>
      <c r="J11" s="64">
        <f t="shared" si="3"/>
        <v>735</v>
      </c>
      <c r="K11" s="65">
        <f t="shared" si="4"/>
        <v>355</v>
      </c>
      <c r="L11" s="65">
        <f t="shared" si="5"/>
        <v>161</v>
      </c>
      <c r="M11" s="65">
        <v>11</v>
      </c>
      <c r="N11" s="65">
        <v>13</v>
      </c>
      <c r="O11" s="65">
        <v>17</v>
      </c>
      <c r="P11" s="65">
        <v>15</v>
      </c>
      <c r="Q11" s="65">
        <v>2</v>
      </c>
      <c r="R11" s="65">
        <v>4</v>
      </c>
      <c r="S11" s="65">
        <v>38</v>
      </c>
      <c r="T11" s="67" t="s">
        <v>518</v>
      </c>
      <c r="U11" s="65">
        <v>18</v>
      </c>
      <c r="V11" s="65">
        <v>25</v>
      </c>
      <c r="W11" s="65">
        <v>13</v>
      </c>
      <c r="X11" s="65">
        <v>5</v>
      </c>
      <c r="Y11" s="65">
        <v>189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5</v>
      </c>
      <c r="AI11" s="65">
        <v>12</v>
      </c>
      <c r="AJ11" s="65">
        <f t="shared" si="6"/>
        <v>73</v>
      </c>
      <c r="AK11" s="65">
        <v>4</v>
      </c>
      <c r="AL11" s="65">
        <v>69</v>
      </c>
      <c r="AM11" s="67" t="s">
        <v>518</v>
      </c>
      <c r="AN11" s="64">
        <f t="shared" si="7"/>
        <v>87</v>
      </c>
      <c r="AO11" s="65">
        <v>67</v>
      </c>
      <c r="AP11" s="65">
        <v>15</v>
      </c>
      <c r="AQ11" s="65">
        <v>2</v>
      </c>
      <c r="AR11" s="65">
        <v>2</v>
      </c>
      <c r="AS11" s="65">
        <v>1</v>
      </c>
      <c r="AT11" s="65">
        <v>0</v>
      </c>
      <c r="AU11" s="65">
        <v>4</v>
      </c>
      <c r="AV11" s="65">
        <v>168</v>
      </c>
      <c r="AW11" s="65">
        <v>3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18</v>
      </c>
      <c r="BE11" s="65">
        <v>15</v>
      </c>
    </row>
    <row r="12" spans="1:57" s="2" customFormat="1" ht="22.5" customHeight="1">
      <c r="A12" s="67" t="s">
        <v>296</v>
      </c>
      <c r="B12" s="65">
        <v>342</v>
      </c>
      <c r="C12" s="65">
        <v>52</v>
      </c>
      <c r="D12" s="65">
        <f t="shared" si="8"/>
        <v>28</v>
      </c>
      <c r="E12" s="65">
        <v>16</v>
      </c>
      <c r="F12" s="65">
        <v>0</v>
      </c>
      <c r="G12" s="65">
        <v>1</v>
      </c>
      <c r="H12" s="65">
        <v>11</v>
      </c>
      <c r="I12" s="65">
        <v>0</v>
      </c>
      <c r="J12" s="64">
        <f t="shared" si="3"/>
        <v>656</v>
      </c>
      <c r="K12" s="65">
        <f t="shared" si="4"/>
        <v>318</v>
      </c>
      <c r="L12" s="65">
        <f t="shared" si="5"/>
        <v>232</v>
      </c>
      <c r="M12" s="65">
        <v>4</v>
      </c>
      <c r="N12" s="65">
        <v>7</v>
      </c>
      <c r="O12" s="65">
        <v>34</v>
      </c>
      <c r="P12" s="65">
        <v>6</v>
      </c>
      <c r="Q12" s="65">
        <v>0</v>
      </c>
      <c r="R12" s="65">
        <v>6</v>
      </c>
      <c r="S12" s="65">
        <v>13</v>
      </c>
      <c r="T12" s="67" t="s">
        <v>296</v>
      </c>
      <c r="U12" s="65">
        <v>33</v>
      </c>
      <c r="V12" s="65">
        <v>101</v>
      </c>
      <c r="W12" s="65">
        <v>20</v>
      </c>
      <c r="X12" s="65">
        <v>8</v>
      </c>
      <c r="Y12" s="65">
        <v>8</v>
      </c>
      <c r="Z12" s="65">
        <v>0</v>
      </c>
      <c r="AA12" s="65">
        <v>0</v>
      </c>
      <c r="AB12" s="65">
        <v>0</v>
      </c>
      <c r="AC12" s="65">
        <v>0</v>
      </c>
      <c r="AD12" s="65">
        <v>14</v>
      </c>
      <c r="AE12" s="65">
        <v>1</v>
      </c>
      <c r="AF12" s="65">
        <v>0</v>
      </c>
      <c r="AG12" s="65">
        <v>0</v>
      </c>
      <c r="AH12" s="65">
        <v>63</v>
      </c>
      <c r="AI12" s="65">
        <v>5</v>
      </c>
      <c r="AJ12" s="65">
        <f t="shared" si="6"/>
        <v>10</v>
      </c>
      <c r="AK12" s="65">
        <v>3</v>
      </c>
      <c r="AL12" s="65">
        <v>7</v>
      </c>
      <c r="AM12" s="67" t="s">
        <v>296</v>
      </c>
      <c r="AN12" s="64">
        <f t="shared" si="7"/>
        <v>33</v>
      </c>
      <c r="AO12" s="65">
        <v>14</v>
      </c>
      <c r="AP12" s="65">
        <v>12</v>
      </c>
      <c r="AQ12" s="65">
        <v>5</v>
      </c>
      <c r="AR12" s="65">
        <v>1</v>
      </c>
      <c r="AS12" s="65">
        <v>1</v>
      </c>
      <c r="AT12" s="65">
        <v>0</v>
      </c>
      <c r="AU12" s="65">
        <v>7</v>
      </c>
      <c r="AV12" s="65">
        <v>155</v>
      </c>
      <c r="AW12" s="65">
        <v>1</v>
      </c>
      <c r="AX12" s="65">
        <v>14</v>
      </c>
      <c r="AY12" s="65">
        <v>29</v>
      </c>
      <c r="AZ12" s="65">
        <v>0</v>
      </c>
      <c r="BA12" s="65">
        <v>0</v>
      </c>
      <c r="BB12" s="65">
        <v>0</v>
      </c>
      <c r="BC12" s="65">
        <v>0</v>
      </c>
      <c r="BD12" s="65">
        <v>55</v>
      </c>
      <c r="BE12" s="65">
        <v>29</v>
      </c>
    </row>
    <row r="13" spans="1:57" s="2" customFormat="1" ht="15" customHeight="1">
      <c r="A13" s="67" t="s">
        <v>297</v>
      </c>
      <c r="B13" s="65">
        <v>242</v>
      </c>
      <c r="C13" s="65">
        <v>305</v>
      </c>
      <c r="D13" s="65">
        <f t="shared" si="8"/>
        <v>66</v>
      </c>
      <c r="E13" s="65">
        <v>17</v>
      </c>
      <c r="F13" s="65">
        <v>0</v>
      </c>
      <c r="G13" s="65">
        <v>5</v>
      </c>
      <c r="H13" s="65">
        <v>44</v>
      </c>
      <c r="I13" s="65">
        <v>0</v>
      </c>
      <c r="J13" s="64">
        <f t="shared" si="3"/>
        <v>1737</v>
      </c>
      <c r="K13" s="65">
        <f t="shared" si="4"/>
        <v>602</v>
      </c>
      <c r="L13" s="65">
        <f t="shared" si="5"/>
        <v>572</v>
      </c>
      <c r="M13" s="65">
        <v>19</v>
      </c>
      <c r="N13" s="65">
        <v>61</v>
      </c>
      <c r="O13" s="65">
        <v>36</v>
      </c>
      <c r="P13" s="65">
        <v>23</v>
      </c>
      <c r="Q13" s="65">
        <v>0</v>
      </c>
      <c r="R13" s="65">
        <v>19</v>
      </c>
      <c r="S13" s="65">
        <v>106</v>
      </c>
      <c r="T13" s="67" t="s">
        <v>297</v>
      </c>
      <c r="U13" s="65">
        <v>114</v>
      </c>
      <c r="V13" s="65">
        <v>139</v>
      </c>
      <c r="W13" s="65">
        <v>32</v>
      </c>
      <c r="X13" s="65">
        <v>23</v>
      </c>
      <c r="Y13" s="65">
        <v>7</v>
      </c>
      <c r="Z13" s="65">
        <v>18</v>
      </c>
      <c r="AA13" s="65">
        <v>0</v>
      </c>
      <c r="AB13" s="65">
        <v>0</v>
      </c>
      <c r="AC13" s="65">
        <v>0</v>
      </c>
      <c r="AD13" s="65">
        <v>0</v>
      </c>
      <c r="AE13" s="65">
        <v>1</v>
      </c>
      <c r="AF13" s="65">
        <v>0</v>
      </c>
      <c r="AG13" s="65">
        <v>0</v>
      </c>
      <c r="AH13" s="65">
        <v>4</v>
      </c>
      <c r="AI13" s="65">
        <v>59</v>
      </c>
      <c r="AJ13" s="65">
        <f t="shared" si="6"/>
        <v>156</v>
      </c>
      <c r="AK13" s="65">
        <v>30</v>
      </c>
      <c r="AL13" s="65">
        <v>126</v>
      </c>
      <c r="AM13" s="67" t="s">
        <v>297</v>
      </c>
      <c r="AN13" s="64">
        <f t="shared" si="7"/>
        <v>255</v>
      </c>
      <c r="AO13" s="65">
        <v>116</v>
      </c>
      <c r="AP13" s="65">
        <v>121</v>
      </c>
      <c r="AQ13" s="65">
        <v>12</v>
      </c>
      <c r="AR13" s="65">
        <v>4</v>
      </c>
      <c r="AS13" s="65">
        <v>2</v>
      </c>
      <c r="AT13" s="65">
        <v>0</v>
      </c>
      <c r="AU13" s="65">
        <v>34</v>
      </c>
      <c r="AV13" s="65">
        <v>385</v>
      </c>
      <c r="AW13" s="65">
        <v>12</v>
      </c>
      <c r="AX13" s="65">
        <v>6</v>
      </c>
      <c r="AY13" s="65">
        <v>8</v>
      </c>
      <c r="AZ13" s="65">
        <v>0</v>
      </c>
      <c r="BA13" s="65">
        <v>0</v>
      </c>
      <c r="BB13" s="65">
        <v>0</v>
      </c>
      <c r="BC13" s="65">
        <v>0</v>
      </c>
      <c r="BD13" s="65">
        <v>131</v>
      </c>
      <c r="BE13" s="65">
        <v>89</v>
      </c>
    </row>
    <row r="14" spans="1:57" s="2" customFormat="1" ht="15" customHeight="1">
      <c r="A14" s="67" t="s">
        <v>517</v>
      </c>
      <c r="B14" s="65">
        <v>123</v>
      </c>
      <c r="C14" s="65">
        <v>117</v>
      </c>
      <c r="D14" s="65">
        <f t="shared" si="8"/>
        <v>14</v>
      </c>
      <c r="E14" s="65">
        <v>4</v>
      </c>
      <c r="F14" s="65">
        <v>0</v>
      </c>
      <c r="G14" s="65">
        <v>1</v>
      </c>
      <c r="H14" s="65">
        <v>9</v>
      </c>
      <c r="I14" s="65">
        <v>0</v>
      </c>
      <c r="J14" s="65">
        <f t="shared" si="3"/>
        <v>390</v>
      </c>
      <c r="K14" s="65">
        <f t="shared" si="4"/>
        <v>149</v>
      </c>
      <c r="L14" s="65">
        <f t="shared" si="5"/>
        <v>145</v>
      </c>
      <c r="M14" s="65">
        <v>6</v>
      </c>
      <c r="N14" s="65">
        <v>23</v>
      </c>
      <c r="O14" s="65">
        <v>16</v>
      </c>
      <c r="P14" s="65">
        <v>8</v>
      </c>
      <c r="Q14" s="65">
        <v>0</v>
      </c>
      <c r="R14" s="65">
        <v>5</v>
      </c>
      <c r="S14" s="65">
        <v>19</v>
      </c>
      <c r="T14" s="67" t="s">
        <v>517</v>
      </c>
      <c r="U14" s="65">
        <v>11</v>
      </c>
      <c r="V14" s="65">
        <v>30</v>
      </c>
      <c r="W14" s="65">
        <v>16</v>
      </c>
      <c r="X14" s="65">
        <v>11</v>
      </c>
      <c r="Y14" s="65">
        <v>3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1</v>
      </c>
      <c r="AI14" s="65">
        <v>12</v>
      </c>
      <c r="AJ14" s="65">
        <f t="shared" si="6"/>
        <v>44</v>
      </c>
      <c r="AK14" s="65">
        <v>11</v>
      </c>
      <c r="AL14" s="65">
        <v>33</v>
      </c>
      <c r="AM14" s="67" t="s">
        <v>517</v>
      </c>
      <c r="AN14" s="64">
        <f t="shared" si="7"/>
        <v>49</v>
      </c>
      <c r="AO14" s="65">
        <v>22</v>
      </c>
      <c r="AP14" s="65">
        <v>22</v>
      </c>
      <c r="AQ14" s="65">
        <v>3</v>
      </c>
      <c r="AR14" s="65">
        <v>1</v>
      </c>
      <c r="AS14" s="65">
        <v>1</v>
      </c>
      <c r="AT14" s="65">
        <v>0</v>
      </c>
      <c r="AU14" s="65">
        <v>6</v>
      </c>
      <c r="AV14" s="65">
        <v>83</v>
      </c>
      <c r="AW14" s="65">
        <v>4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25</v>
      </c>
      <c r="BE14" s="65">
        <v>18</v>
      </c>
    </row>
    <row r="15" spans="1:57" s="2" customFormat="1" ht="22.5" customHeight="1">
      <c r="A15" s="67" t="s">
        <v>516</v>
      </c>
      <c r="B15" s="65">
        <v>101</v>
      </c>
      <c r="C15" s="65">
        <v>88</v>
      </c>
      <c r="D15" s="65">
        <f t="shared" si="8"/>
        <v>20</v>
      </c>
      <c r="E15" s="65">
        <v>4</v>
      </c>
      <c r="F15" s="65">
        <v>0</v>
      </c>
      <c r="G15" s="65">
        <v>3</v>
      </c>
      <c r="H15" s="65">
        <v>13</v>
      </c>
      <c r="I15" s="65">
        <v>0</v>
      </c>
      <c r="J15" s="65">
        <f t="shared" si="3"/>
        <v>412</v>
      </c>
      <c r="K15" s="65">
        <f t="shared" si="4"/>
        <v>166</v>
      </c>
      <c r="L15" s="65">
        <f t="shared" si="5"/>
        <v>159</v>
      </c>
      <c r="M15" s="65">
        <v>4</v>
      </c>
      <c r="N15" s="65">
        <v>13</v>
      </c>
      <c r="O15" s="65">
        <v>13</v>
      </c>
      <c r="P15" s="65">
        <v>4</v>
      </c>
      <c r="Q15" s="65">
        <v>0</v>
      </c>
      <c r="R15" s="65">
        <v>11</v>
      </c>
      <c r="S15" s="65">
        <v>39</v>
      </c>
      <c r="T15" s="67" t="s">
        <v>516</v>
      </c>
      <c r="U15" s="65">
        <v>29</v>
      </c>
      <c r="V15" s="65">
        <v>25</v>
      </c>
      <c r="W15" s="65">
        <v>16</v>
      </c>
      <c r="X15" s="65">
        <v>5</v>
      </c>
      <c r="Y15" s="65">
        <v>7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12</v>
      </c>
      <c r="AJ15" s="65">
        <f t="shared" si="6"/>
        <v>84</v>
      </c>
      <c r="AK15" s="65">
        <v>6</v>
      </c>
      <c r="AL15" s="65">
        <v>78</v>
      </c>
      <c r="AM15" s="67" t="s">
        <v>516</v>
      </c>
      <c r="AN15" s="64">
        <f t="shared" si="7"/>
        <v>32</v>
      </c>
      <c r="AO15" s="65">
        <v>14</v>
      </c>
      <c r="AP15" s="65">
        <v>14</v>
      </c>
      <c r="AQ15" s="65">
        <v>1</v>
      </c>
      <c r="AR15" s="65">
        <v>1</v>
      </c>
      <c r="AS15" s="65">
        <v>2</v>
      </c>
      <c r="AT15" s="65">
        <v>0</v>
      </c>
      <c r="AU15" s="65">
        <v>13</v>
      </c>
      <c r="AV15" s="65">
        <v>43</v>
      </c>
      <c r="AW15" s="65">
        <v>3</v>
      </c>
      <c r="AX15" s="65">
        <v>1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23</v>
      </c>
      <c r="BE15" s="65">
        <v>35</v>
      </c>
    </row>
    <row r="16" spans="1:57" s="2" customFormat="1" ht="18" customHeight="1">
      <c r="A16" s="67" t="s">
        <v>117</v>
      </c>
      <c r="B16" s="65">
        <v>8</v>
      </c>
      <c r="C16" s="65">
        <v>247</v>
      </c>
      <c r="D16" s="65">
        <f t="shared" si="8"/>
        <v>13</v>
      </c>
      <c r="E16" s="65">
        <v>6</v>
      </c>
      <c r="F16" s="65">
        <v>0</v>
      </c>
      <c r="G16" s="65">
        <v>0</v>
      </c>
      <c r="H16" s="65">
        <v>6</v>
      </c>
      <c r="I16" s="65">
        <v>1</v>
      </c>
      <c r="J16" s="65">
        <f t="shared" si="3"/>
        <v>406</v>
      </c>
      <c r="K16" s="65">
        <f t="shared" si="4"/>
        <v>349</v>
      </c>
      <c r="L16" s="65">
        <f t="shared" si="5"/>
        <v>42</v>
      </c>
      <c r="M16" s="65">
        <v>8</v>
      </c>
      <c r="N16" s="65">
        <v>10</v>
      </c>
      <c r="O16" s="65">
        <v>0</v>
      </c>
      <c r="P16" s="65">
        <v>1</v>
      </c>
      <c r="Q16" s="65">
        <v>0</v>
      </c>
      <c r="R16" s="65">
        <v>5</v>
      </c>
      <c r="S16" s="65">
        <v>6</v>
      </c>
      <c r="T16" s="67" t="s">
        <v>117</v>
      </c>
      <c r="U16" s="65">
        <v>1</v>
      </c>
      <c r="V16" s="65">
        <v>4</v>
      </c>
      <c r="W16" s="65">
        <v>4</v>
      </c>
      <c r="X16" s="65">
        <v>3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304</v>
      </c>
      <c r="AG16" s="65">
        <v>0</v>
      </c>
      <c r="AH16" s="65">
        <v>3</v>
      </c>
      <c r="AI16" s="65">
        <v>0</v>
      </c>
      <c r="AJ16" s="65">
        <f t="shared" si="6"/>
        <v>32</v>
      </c>
      <c r="AK16" s="65">
        <v>0</v>
      </c>
      <c r="AL16" s="65">
        <v>32</v>
      </c>
      <c r="AM16" s="67" t="s">
        <v>117</v>
      </c>
      <c r="AN16" s="65">
        <f t="shared" si="7"/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1</v>
      </c>
      <c r="AV16" s="65">
        <v>16</v>
      </c>
      <c r="AW16" s="65">
        <v>1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7</v>
      </c>
      <c r="BE16" s="65">
        <v>0</v>
      </c>
    </row>
    <row r="17" spans="1:57" s="2" customFormat="1" ht="15" customHeight="1">
      <c r="A17" s="67" t="s">
        <v>298</v>
      </c>
      <c r="B17" s="65">
        <v>170</v>
      </c>
      <c r="C17" s="65">
        <v>344</v>
      </c>
      <c r="D17" s="65">
        <f t="shared" si="8"/>
        <v>10</v>
      </c>
      <c r="E17" s="65">
        <v>10</v>
      </c>
      <c r="F17" s="65">
        <v>0</v>
      </c>
      <c r="G17" s="65">
        <v>0</v>
      </c>
      <c r="H17" s="65">
        <v>0</v>
      </c>
      <c r="I17" s="65">
        <v>0</v>
      </c>
      <c r="J17" s="65">
        <f t="shared" si="3"/>
        <v>285</v>
      </c>
      <c r="K17" s="65">
        <f t="shared" si="4"/>
        <v>238</v>
      </c>
      <c r="L17" s="65">
        <f t="shared" si="5"/>
        <v>134</v>
      </c>
      <c r="M17" s="65">
        <v>30</v>
      </c>
      <c r="N17" s="65">
        <v>5</v>
      </c>
      <c r="O17" s="65">
        <v>0</v>
      </c>
      <c r="P17" s="65">
        <v>0</v>
      </c>
      <c r="Q17" s="65">
        <v>0</v>
      </c>
      <c r="R17" s="65">
        <v>0</v>
      </c>
      <c r="S17" s="65">
        <v>5</v>
      </c>
      <c r="T17" s="67" t="s">
        <v>298</v>
      </c>
      <c r="U17" s="65">
        <v>0</v>
      </c>
      <c r="V17" s="65">
        <v>51</v>
      </c>
      <c r="W17" s="65">
        <v>20</v>
      </c>
      <c r="X17" s="65">
        <v>23</v>
      </c>
      <c r="Y17" s="65">
        <v>13</v>
      </c>
      <c r="Z17" s="65">
        <v>18</v>
      </c>
      <c r="AA17" s="65">
        <v>67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6</v>
      </c>
      <c r="AI17" s="65">
        <v>2</v>
      </c>
      <c r="AJ17" s="65">
        <f t="shared" si="6"/>
        <v>2</v>
      </c>
      <c r="AK17" s="65">
        <v>0</v>
      </c>
      <c r="AL17" s="65">
        <v>2</v>
      </c>
      <c r="AM17" s="67" t="s">
        <v>298</v>
      </c>
      <c r="AN17" s="65">
        <f t="shared" si="7"/>
        <v>12</v>
      </c>
      <c r="AO17" s="65">
        <v>0</v>
      </c>
      <c r="AP17" s="65">
        <v>10</v>
      </c>
      <c r="AQ17" s="65">
        <v>0</v>
      </c>
      <c r="AR17" s="65">
        <v>2</v>
      </c>
      <c r="AS17" s="65">
        <v>0</v>
      </c>
      <c r="AT17" s="65">
        <v>0</v>
      </c>
      <c r="AU17" s="65">
        <v>0</v>
      </c>
      <c r="AV17" s="65">
        <v>4</v>
      </c>
      <c r="AW17" s="65">
        <v>0</v>
      </c>
      <c r="AX17" s="65">
        <v>2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5</v>
      </c>
      <c r="BE17" s="65">
        <v>20</v>
      </c>
    </row>
    <row r="18" spans="1:57" s="2" customFormat="1" ht="22.5" customHeight="1">
      <c r="A18" s="67" t="s">
        <v>299</v>
      </c>
      <c r="B18" s="65">
        <v>151</v>
      </c>
      <c r="C18" s="65">
        <v>338</v>
      </c>
      <c r="D18" s="65">
        <f t="shared" si="8"/>
        <v>4</v>
      </c>
      <c r="E18" s="65">
        <v>3</v>
      </c>
      <c r="F18" s="65">
        <v>0</v>
      </c>
      <c r="G18" s="65">
        <v>0</v>
      </c>
      <c r="H18" s="65">
        <v>1</v>
      </c>
      <c r="I18" s="65">
        <v>0</v>
      </c>
      <c r="J18" s="65">
        <f t="shared" si="3"/>
        <v>401</v>
      </c>
      <c r="K18" s="65">
        <f t="shared" si="4"/>
        <v>129</v>
      </c>
      <c r="L18" s="65">
        <f t="shared" si="5"/>
        <v>13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7" t="s">
        <v>299</v>
      </c>
      <c r="U18" s="65">
        <v>0</v>
      </c>
      <c r="V18" s="65">
        <v>0</v>
      </c>
      <c r="W18" s="65">
        <v>11</v>
      </c>
      <c r="X18" s="65">
        <v>2</v>
      </c>
      <c r="Y18" s="65">
        <v>2</v>
      </c>
      <c r="Z18" s="65">
        <v>56</v>
      </c>
      <c r="AA18" s="65">
        <v>58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3</v>
      </c>
      <c r="AJ18" s="65">
        <f t="shared" si="6"/>
        <v>168</v>
      </c>
      <c r="AK18" s="65">
        <v>1</v>
      </c>
      <c r="AL18" s="65">
        <v>167</v>
      </c>
      <c r="AM18" s="67" t="s">
        <v>299</v>
      </c>
      <c r="AN18" s="65">
        <f t="shared" si="7"/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11</v>
      </c>
      <c r="AV18" s="65">
        <v>52</v>
      </c>
      <c r="AW18" s="65">
        <v>0</v>
      </c>
      <c r="AX18" s="65">
        <v>1</v>
      </c>
      <c r="AY18" s="65">
        <v>0</v>
      </c>
      <c r="AZ18" s="65">
        <v>1</v>
      </c>
      <c r="BA18" s="65">
        <v>0</v>
      </c>
      <c r="BB18" s="65">
        <v>0</v>
      </c>
      <c r="BC18" s="65">
        <v>0</v>
      </c>
      <c r="BD18" s="65">
        <v>35</v>
      </c>
      <c r="BE18" s="65">
        <v>1</v>
      </c>
    </row>
    <row r="19" spans="1:57" s="2" customFormat="1" ht="22.5" customHeight="1">
      <c r="A19" s="67" t="s">
        <v>300</v>
      </c>
      <c r="B19" s="65">
        <v>101</v>
      </c>
      <c r="C19" s="65">
        <v>181</v>
      </c>
      <c r="D19" s="65">
        <f t="shared" si="8"/>
        <v>3</v>
      </c>
      <c r="E19" s="65">
        <v>3</v>
      </c>
      <c r="F19" s="65">
        <v>0</v>
      </c>
      <c r="G19" s="65">
        <v>0</v>
      </c>
      <c r="H19" s="65">
        <v>0</v>
      </c>
      <c r="I19" s="65">
        <v>0</v>
      </c>
      <c r="J19" s="65">
        <f t="shared" si="3"/>
        <v>199</v>
      </c>
      <c r="K19" s="65">
        <f t="shared" si="4"/>
        <v>62</v>
      </c>
      <c r="L19" s="65">
        <f t="shared" si="5"/>
        <v>21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7" t="s">
        <v>300</v>
      </c>
      <c r="U19" s="65">
        <v>0</v>
      </c>
      <c r="V19" s="65">
        <v>0</v>
      </c>
      <c r="W19" s="65">
        <v>15</v>
      </c>
      <c r="X19" s="65">
        <v>6</v>
      </c>
      <c r="Y19" s="65">
        <v>0</v>
      </c>
      <c r="Z19" s="65">
        <v>41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f t="shared" si="6"/>
        <v>89</v>
      </c>
      <c r="AK19" s="65">
        <v>3</v>
      </c>
      <c r="AL19" s="65">
        <v>86</v>
      </c>
      <c r="AM19" s="67" t="s">
        <v>300</v>
      </c>
      <c r="AN19" s="65">
        <f t="shared" si="7"/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5</v>
      </c>
      <c r="AV19" s="65">
        <v>31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12</v>
      </c>
      <c r="BE19" s="65">
        <v>0</v>
      </c>
    </row>
    <row r="20" spans="1:57" s="2" customFormat="1" ht="15.75" customHeight="1">
      <c r="A20" s="67" t="s">
        <v>301</v>
      </c>
      <c r="B20" s="65">
        <v>38</v>
      </c>
      <c r="C20" s="65">
        <v>76</v>
      </c>
      <c r="D20" s="65">
        <f t="shared" si="8"/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f t="shared" si="3"/>
        <v>130</v>
      </c>
      <c r="K20" s="65">
        <f t="shared" si="4"/>
        <v>59</v>
      </c>
      <c r="L20" s="65">
        <f t="shared" si="5"/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7" t="s">
        <v>301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59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f t="shared" si="6"/>
        <v>26</v>
      </c>
      <c r="AK20" s="65">
        <v>9</v>
      </c>
      <c r="AL20" s="65">
        <v>17</v>
      </c>
      <c r="AM20" s="67" t="s">
        <v>301</v>
      </c>
      <c r="AN20" s="65">
        <f t="shared" si="7"/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9</v>
      </c>
      <c r="AV20" s="65">
        <v>20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16</v>
      </c>
      <c r="BE20" s="65">
        <v>0</v>
      </c>
    </row>
    <row r="21" spans="1:57" s="2" customFormat="1" ht="15.75" customHeight="1">
      <c r="A21" s="67" t="s">
        <v>118</v>
      </c>
      <c r="B21" s="65">
        <v>26</v>
      </c>
      <c r="C21" s="65">
        <v>60</v>
      </c>
      <c r="D21" s="65">
        <f t="shared" si="8"/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f t="shared" si="3"/>
        <v>72</v>
      </c>
      <c r="K21" s="65">
        <f t="shared" si="4"/>
        <v>36</v>
      </c>
      <c r="L21" s="65">
        <f t="shared" si="5"/>
        <v>1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7" t="s">
        <v>118</v>
      </c>
      <c r="U21" s="65">
        <v>0</v>
      </c>
      <c r="V21" s="65">
        <v>0</v>
      </c>
      <c r="W21" s="65">
        <v>1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35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f t="shared" si="6"/>
        <v>17</v>
      </c>
      <c r="AK21" s="65">
        <v>3</v>
      </c>
      <c r="AL21" s="65">
        <v>14</v>
      </c>
      <c r="AM21" s="67" t="s">
        <v>118</v>
      </c>
      <c r="AN21" s="65">
        <f t="shared" si="7"/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5</v>
      </c>
      <c r="AV21" s="65">
        <v>7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5</v>
      </c>
      <c r="BE21" s="65">
        <v>2</v>
      </c>
    </row>
    <row r="22" spans="1:57" s="2" customFormat="1" ht="15" customHeight="1">
      <c r="A22" s="67" t="s">
        <v>302</v>
      </c>
      <c r="B22" s="65">
        <v>84</v>
      </c>
      <c r="C22" s="65">
        <v>135</v>
      </c>
      <c r="D22" s="65">
        <f t="shared" si="8"/>
        <v>3</v>
      </c>
      <c r="E22" s="65">
        <v>3</v>
      </c>
      <c r="F22" s="65">
        <v>0</v>
      </c>
      <c r="G22" s="65">
        <v>0</v>
      </c>
      <c r="H22" s="65">
        <v>0</v>
      </c>
      <c r="I22" s="65">
        <v>0</v>
      </c>
      <c r="J22" s="65">
        <f t="shared" si="3"/>
        <v>149</v>
      </c>
      <c r="K22" s="65">
        <f t="shared" si="4"/>
        <v>80</v>
      </c>
      <c r="L22" s="65">
        <f t="shared" si="5"/>
        <v>80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7" t="s">
        <v>302</v>
      </c>
      <c r="U22" s="65">
        <v>0</v>
      </c>
      <c r="V22" s="65">
        <v>0</v>
      </c>
      <c r="W22" s="65">
        <v>2</v>
      </c>
      <c r="X22" s="65">
        <v>78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f t="shared" si="6"/>
        <v>25</v>
      </c>
      <c r="AK22" s="65">
        <v>25</v>
      </c>
      <c r="AL22" s="65">
        <v>0</v>
      </c>
      <c r="AM22" s="67" t="s">
        <v>302</v>
      </c>
      <c r="AN22" s="65">
        <f t="shared" si="7"/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10</v>
      </c>
      <c r="AV22" s="65">
        <v>12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22</v>
      </c>
      <c r="BE22" s="65">
        <v>0</v>
      </c>
    </row>
    <row r="23" spans="1:57" s="2" customFormat="1" ht="15.75" customHeight="1">
      <c r="A23" s="67" t="s">
        <v>119</v>
      </c>
      <c r="B23" s="65">
        <v>821</v>
      </c>
      <c r="C23" s="65">
        <v>693</v>
      </c>
      <c r="D23" s="65">
        <f t="shared" si="8"/>
        <v>32</v>
      </c>
      <c r="E23" s="65">
        <v>5</v>
      </c>
      <c r="F23" s="65">
        <v>0</v>
      </c>
      <c r="G23" s="65">
        <v>0</v>
      </c>
      <c r="H23" s="65">
        <v>27</v>
      </c>
      <c r="I23" s="65">
        <v>0</v>
      </c>
      <c r="J23" s="65">
        <f t="shared" si="3"/>
        <v>4634</v>
      </c>
      <c r="K23" s="65">
        <f t="shared" si="4"/>
        <v>2761</v>
      </c>
      <c r="L23" s="65">
        <f t="shared" si="5"/>
        <v>77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7" t="s">
        <v>119</v>
      </c>
      <c r="U23" s="65">
        <v>0</v>
      </c>
      <c r="V23" s="65">
        <v>0</v>
      </c>
      <c r="W23" s="65">
        <v>58</v>
      </c>
      <c r="X23" s="65">
        <v>19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2641</v>
      </c>
      <c r="AE23" s="65">
        <v>0</v>
      </c>
      <c r="AF23" s="65">
        <v>0</v>
      </c>
      <c r="AG23" s="65">
        <v>0</v>
      </c>
      <c r="AH23" s="65">
        <v>43</v>
      </c>
      <c r="AI23" s="65">
        <v>0</v>
      </c>
      <c r="AJ23" s="65">
        <f t="shared" si="6"/>
        <v>3</v>
      </c>
      <c r="AK23" s="65">
        <v>0</v>
      </c>
      <c r="AL23" s="65">
        <v>3</v>
      </c>
      <c r="AM23" s="67" t="s">
        <v>119</v>
      </c>
      <c r="AN23" s="65">
        <f t="shared" si="7"/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5</v>
      </c>
      <c r="AV23" s="65">
        <v>30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576</v>
      </c>
      <c r="BE23" s="65">
        <v>1259</v>
      </c>
    </row>
    <row r="24" spans="1:57" s="2" customFormat="1" ht="15.75" customHeight="1">
      <c r="A24" s="67" t="s">
        <v>303</v>
      </c>
      <c r="B24" s="65">
        <v>4102</v>
      </c>
      <c r="C24" s="65">
        <v>4304</v>
      </c>
      <c r="D24" s="65">
        <f t="shared" si="8"/>
        <v>2052</v>
      </c>
      <c r="E24" s="65">
        <v>1335</v>
      </c>
      <c r="F24" s="65">
        <v>18</v>
      </c>
      <c r="G24" s="65">
        <v>20</v>
      </c>
      <c r="H24" s="65">
        <v>675</v>
      </c>
      <c r="I24" s="65">
        <v>4</v>
      </c>
      <c r="J24" s="65">
        <f t="shared" si="3"/>
        <v>7178</v>
      </c>
      <c r="K24" s="65">
        <f t="shared" si="4"/>
        <v>5183</v>
      </c>
      <c r="L24" s="65">
        <f t="shared" si="5"/>
        <v>4521</v>
      </c>
      <c r="M24" s="65">
        <v>68</v>
      </c>
      <c r="N24" s="65">
        <v>173</v>
      </c>
      <c r="O24" s="65">
        <v>428</v>
      </c>
      <c r="P24" s="65">
        <v>18</v>
      </c>
      <c r="Q24" s="65">
        <v>43</v>
      </c>
      <c r="R24" s="65">
        <v>0</v>
      </c>
      <c r="S24" s="65">
        <v>57</v>
      </c>
      <c r="T24" s="67" t="s">
        <v>303</v>
      </c>
      <c r="U24" s="65">
        <v>1784</v>
      </c>
      <c r="V24" s="65">
        <v>1087</v>
      </c>
      <c r="W24" s="65">
        <v>840</v>
      </c>
      <c r="X24" s="65">
        <v>23</v>
      </c>
      <c r="Y24" s="65">
        <v>0</v>
      </c>
      <c r="Z24" s="65">
        <v>0</v>
      </c>
      <c r="AA24" s="65">
        <v>3</v>
      </c>
      <c r="AB24" s="65">
        <v>0</v>
      </c>
      <c r="AC24" s="65">
        <v>0</v>
      </c>
      <c r="AD24" s="65">
        <v>210</v>
      </c>
      <c r="AE24" s="65">
        <v>449</v>
      </c>
      <c r="AF24" s="65">
        <v>0</v>
      </c>
      <c r="AG24" s="65">
        <v>0</v>
      </c>
      <c r="AH24" s="65">
        <v>0</v>
      </c>
      <c r="AI24" s="65">
        <v>0</v>
      </c>
      <c r="AJ24" s="65">
        <f t="shared" si="6"/>
        <v>5</v>
      </c>
      <c r="AK24" s="65">
        <v>0</v>
      </c>
      <c r="AL24" s="65">
        <v>5</v>
      </c>
      <c r="AM24" s="67" t="s">
        <v>303</v>
      </c>
      <c r="AN24" s="65">
        <f>SUM(AO24+AP24+AQ24+AR24+AS24)</f>
        <v>21</v>
      </c>
      <c r="AO24" s="65">
        <v>1</v>
      </c>
      <c r="AP24" s="65">
        <v>0</v>
      </c>
      <c r="AQ24" s="65">
        <v>20</v>
      </c>
      <c r="AR24" s="65">
        <v>0</v>
      </c>
      <c r="AS24" s="65">
        <v>0</v>
      </c>
      <c r="AT24" s="65">
        <v>0</v>
      </c>
      <c r="AU24" s="65">
        <v>0</v>
      </c>
      <c r="AV24" s="65">
        <v>164</v>
      </c>
      <c r="AW24" s="65">
        <v>0</v>
      </c>
      <c r="AX24" s="65">
        <v>76</v>
      </c>
      <c r="AY24" s="65">
        <v>982</v>
      </c>
      <c r="AZ24" s="65">
        <v>73</v>
      </c>
      <c r="BA24" s="65">
        <v>0</v>
      </c>
      <c r="BB24" s="65">
        <v>0</v>
      </c>
      <c r="BC24" s="65">
        <v>0</v>
      </c>
      <c r="BD24" s="65">
        <v>459</v>
      </c>
      <c r="BE24" s="65">
        <v>215</v>
      </c>
    </row>
    <row r="25" spans="1:57" s="2" customFormat="1" ht="15.75" customHeight="1">
      <c r="A25" s="67" t="s">
        <v>304</v>
      </c>
      <c r="B25" s="65">
        <v>5610</v>
      </c>
      <c r="C25" s="65">
        <v>8678</v>
      </c>
      <c r="D25" s="65">
        <f>SUM(E25:I25)</f>
        <v>3288</v>
      </c>
      <c r="E25" s="65">
        <v>1057</v>
      </c>
      <c r="F25" s="65">
        <v>10</v>
      </c>
      <c r="G25" s="65">
        <v>8</v>
      </c>
      <c r="H25" s="65">
        <v>2213</v>
      </c>
      <c r="I25" s="65">
        <v>0</v>
      </c>
      <c r="J25" s="65">
        <f t="shared" si="3"/>
        <v>25637</v>
      </c>
      <c r="K25" s="65">
        <f t="shared" si="4"/>
        <v>18528</v>
      </c>
      <c r="L25" s="65">
        <f t="shared" si="5"/>
        <v>12693</v>
      </c>
      <c r="M25" s="65">
        <v>48</v>
      </c>
      <c r="N25" s="65">
        <v>105</v>
      </c>
      <c r="O25" s="65">
        <v>1577</v>
      </c>
      <c r="P25" s="65">
        <v>69</v>
      </c>
      <c r="Q25" s="65">
        <v>0</v>
      </c>
      <c r="R25" s="65">
        <v>0</v>
      </c>
      <c r="S25" s="65">
        <v>0</v>
      </c>
      <c r="T25" s="67" t="s">
        <v>304</v>
      </c>
      <c r="U25" s="65">
        <v>5817</v>
      </c>
      <c r="V25" s="65">
        <v>2043</v>
      </c>
      <c r="W25" s="65">
        <v>2988</v>
      </c>
      <c r="X25" s="65">
        <v>46</v>
      </c>
      <c r="Y25" s="65">
        <v>0</v>
      </c>
      <c r="Z25" s="65">
        <v>0</v>
      </c>
      <c r="AA25" s="65">
        <v>16</v>
      </c>
      <c r="AB25" s="65">
        <v>0</v>
      </c>
      <c r="AC25" s="65">
        <v>0</v>
      </c>
      <c r="AD25" s="65">
        <v>168</v>
      </c>
      <c r="AE25" s="65">
        <v>5651</v>
      </c>
      <c r="AF25" s="65">
        <v>0</v>
      </c>
      <c r="AG25" s="65">
        <v>0</v>
      </c>
      <c r="AH25" s="65">
        <v>0</v>
      </c>
      <c r="AI25" s="65">
        <v>0</v>
      </c>
      <c r="AJ25" s="65">
        <f t="shared" si="6"/>
        <v>4</v>
      </c>
      <c r="AK25" s="65">
        <v>1</v>
      </c>
      <c r="AL25" s="65">
        <v>3</v>
      </c>
      <c r="AM25" s="67" t="s">
        <v>304</v>
      </c>
      <c r="AN25" s="65">
        <f>SUM(AO25+AP25+AQ25+AR25+AS25)</f>
        <v>23</v>
      </c>
      <c r="AO25" s="65">
        <v>10</v>
      </c>
      <c r="AP25" s="65">
        <v>0</v>
      </c>
      <c r="AQ25" s="65">
        <v>13</v>
      </c>
      <c r="AR25" s="65">
        <v>0</v>
      </c>
      <c r="AS25" s="65">
        <v>0</v>
      </c>
      <c r="AT25" s="65">
        <v>0</v>
      </c>
      <c r="AU25" s="65">
        <v>14</v>
      </c>
      <c r="AV25" s="65">
        <v>2069</v>
      </c>
      <c r="AW25" s="65">
        <v>4</v>
      </c>
      <c r="AX25" s="65">
        <v>689</v>
      </c>
      <c r="AY25" s="65">
        <v>683</v>
      </c>
      <c r="AZ25" s="65">
        <v>0</v>
      </c>
      <c r="BA25" s="65">
        <v>0</v>
      </c>
      <c r="BB25" s="65">
        <v>0</v>
      </c>
      <c r="BC25" s="65">
        <v>0</v>
      </c>
      <c r="BD25" s="65">
        <v>1842</v>
      </c>
      <c r="BE25" s="65">
        <v>1781</v>
      </c>
    </row>
    <row r="26" spans="1:57" s="2" customFormat="1" ht="15.75" customHeight="1">
      <c r="A26" s="67" t="s">
        <v>305</v>
      </c>
      <c r="B26" s="65">
        <v>1576</v>
      </c>
      <c r="C26" s="65">
        <v>2194</v>
      </c>
      <c r="D26" s="65">
        <f t="shared" si="8"/>
        <v>1334</v>
      </c>
      <c r="E26" s="65">
        <v>1052</v>
      </c>
      <c r="F26" s="65">
        <v>9</v>
      </c>
      <c r="G26" s="65">
        <v>5</v>
      </c>
      <c r="H26" s="65">
        <v>268</v>
      </c>
      <c r="I26" s="65">
        <v>0</v>
      </c>
      <c r="J26" s="65">
        <f t="shared" si="3"/>
        <v>5719</v>
      </c>
      <c r="K26" s="65">
        <f t="shared" si="4"/>
        <v>5447</v>
      </c>
      <c r="L26" s="65">
        <f t="shared" si="5"/>
        <v>3784</v>
      </c>
      <c r="M26" s="65">
        <v>18</v>
      </c>
      <c r="N26" s="65">
        <v>49</v>
      </c>
      <c r="O26" s="65">
        <v>285</v>
      </c>
      <c r="P26" s="65">
        <v>25</v>
      </c>
      <c r="Q26" s="65">
        <v>11</v>
      </c>
      <c r="R26" s="65">
        <v>0</v>
      </c>
      <c r="S26" s="65">
        <v>8</v>
      </c>
      <c r="T26" s="67" t="s">
        <v>305</v>
      </c>
      <c r="U26" s="65">
        <v>2501</v>
      </c>
      <c r="V26" s="65">
        <v>407</v>
      </c>
      <c r="W26" s="65">
        <v>458</v>
      </c>
      <c r="X26" s="65">
        <v>22</v>
      </c>
      <c r="Y26" s="65">
        <v>0</v>
      </c>
      <c r="Z26" s="65">
        <v>0</v>
      </c>
      <c r="AA26" s="65">
        <v>8</v>
      </c>
      <c r="AB26" s="65">
        <v>0</v>
      </c>
      <c r="AC26" s="65">
        <v>0</v>
      </c>
      <c r="AD26" s="65">
        <v>112</v>
      </c>
      <c r="AE26" s="65">
        <v>1543</v>
      </c>
      <c r="AF26" s="65">
        <v>0</v>
      </c>
      <c r="AG26" s="65">
        <v>0</v>
      </c>
      <c r="AH26" s="65">
        <v>0</v>
      </c>
      <c r="AI26" s="65">
        <v>0</v>
      </c>
      <c r="AJ26" s="65">
        <f t="shared" si="6"/>
        <v>0</v>
      </c>
      <c r="AK26" s="65">
        <v>0</v>
      </c>
      <c r="AL26" s="65">
        <v>0</v>
      </c>
      <c r="AM26" s="67" t="s">
        <v>305</v>
      </c>
      <c r="AN26" s="65">
        <f t="shared" si="7"/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49</v>
      </c>
      <c r="AW26" s="65">
        <v>2</v>
      </c>
      <c r="AX26" s="65">
        <v>51</v>
      </c>
      <c r="AY26" s="65">
        <v>82</v>
      </c>
      <c r="AZ26" s="65">
        <v>0</v>
      </c>
      <c r="BA26" s="65">
        <v>0</v>
      </c>
      <c r="BB26" s="65">
        <v>0</v>
      </c>
      <c r="BC26" s="65">
        <v>0</v>
      </c>
      <c r="BD26" s="65">
        <v>70</v>
      </c>
      <c r="BE26" s="65">
        <v>18</v>
      </c>
    </row>
    <row r="27" spans="1:57" s="2" customFormat="1" ht="16.5" customHeight="1">
      <c r="A27" s="68" t="s">
        <v>306</v>
      </c>
      <c r="B27" s="65">
        <v>1786</v>
      </c>
      <c r="C27" s="65">
        <v>3238</v>
      </c>
      <c r="D27" s="65">
        <f t="shared" si="8"/>
        <v>93</v>
      </c>
      <c r="E27" s="65">
        <v>92</v>
      </c>
      <c r="F27" s="65">
        <v>1</v>
      </c>
      <c r="G27" s="65">
        <v>0</v>
      </c>
      <c r="H27" s="65">
        <v>0</v>
      </c>
      <c r="I27" s="65">
        <v>0</v>
      </c>
      <c r="J27" s="65">
        <f t="shared" si="3"/>
        <v>434</v>
      </c>
      <c r="K27" s="65">
        <f t="shared" si="4"/>
        <v>315</v>
      </c>
      <c r="L27" s="65">
        <f t="shared" si="5"/>
        <v>264</v>
      </c>
      <c r="M27" s="65">
        <v>36</v>
      </c>
      <c r="N27" s="65">
        <v>46</v>
      </c>
      <c r="O27" s="65">
        <v>38</v>
      </c>
      <c r="P27" s="65">
        <v>24</v>
      </c>
      <c r="Q27" s="65">
        <v>0</v>
      </c>
      <c r="R27" s="65">
        <v>0</v>
      </c>
      <c r="S27" s="65">
        <v>0</v>
      </c>
      <c r="T27" s="68" t="s">
        <v>306</v>
      </c>
      <c r="U27" s="65">
        <v>0</v>
      </c>
      <c r="V27" s="65">
        <v>0</v>
      </c>
      <c r="W27" s="65">
        <v>120</v>
      </c>
      <c r="X27" s="65">
        <v>0</v>
      </c>
      <c r="Y27" s="65">
        <v>0</v>
      </c>
      <c r="Z27" s="65">
        <v>25</v>
      </c>
      <c r="AA27" s="65">
        <v>0</v>
      </c>
      <c r="AB27" s="65">
        <v>0</v>
      </c>
      <c r="AC27" s="65">
        <v>0</v>
      </c>
      <c r="AD27" s="65">
        <v>0</v>
      </c>
      <c r="AE27" s="65">
        <v>26</v>
      </c>
      <c r="AF27" s="65">
        <v>0</v>
      </c>
      <c r="AG27" s="65">
        <v>0</v>
      </c>
      <c r="AH27" s="65">
        <v>0</v>
      </c>
      <c r="AI27" s="65">
        <v>0</v>
      </c>
      <c r="AJ27" s="65">
        <f t="shared" si="6"/>
        <v>0</v>
      </c>
      <c r="AK27" s="65">
        <v>0</v>
      </c>
      <c r="AL27" s="65">
        <v>0</v>
      </c>
      <c r="AM27" s="68" t="s">
        <v>306</v>
      </c>
      <c r="AN27" s="65">
        <f t="shared" si="7"/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23</v>
      </c>
      <c r="AW27" s="65">
        <v>3</v>
      </c>
      <c r="AX27" s="65">
        <v>12</v>
      </c>
      <c r="AY27" s="65">
        <v>31</v>
      </c>
      <c r="AZ27" s="65">
        <v>0</v>
      </c>
      <c r="BA27" s="65">
        <v>0</v>
      </c>
      <c r="BB27" s="65">
        <v>0</v>
      </c>
      <c r="BC27" s="65">
        <v>0</v>
      </c>
      <c r="BD27" s="65">
        <v>36</v>
      </c>
      <c r="BE27" s="65">
        <v>14</v>
      </c>
    </row>
    <row r="28" spans="1:57" s="2" customFormat="1" ht="15.75" customHeight="1">
      <c r="A28" s="68" t="s">
        <v>34</v>
      </c>
      <c r="B28" s="65">
        <v>155</v>
      </c>
      <c r="C28" s="65">
        <v>67</v>
      </c>
      <c r="D28" s="65">
        <f t="shared" si="8"/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f t="shared" si="3"/>
        <v>12</v>
      </c>
      <c r="K28" s="65">
        <f t="shared" si="4"/>
        <v>3</v>
      </c>
      <c r="L28" s="65">
        <f t="shared" si="5"/>
        <v>3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8" t="s">
        <v>34</v>
      </c>
      <c r="U28" s="65">
        <v>0</v>
      </c>
      <c r="V28" s="65">
        <v>3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f t="shared" si="6"/>
        <v>0</v>
      </c>
      <c r="AK28" s="65">
        <v>0</v>
      </c>
      <c r="AL28" s="65">
        <v>0</v>
      </c>
      <c r="AM28" s="68" t="s">
        <v>34</v>
      </c>
      <c r="AN28" s="65">
        <f t="shared" si="7"/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2</v>
      </c>
      <c r="BE28" s="65">
        <v>7</v>
      </c>
    </row>
    <row r="29" spans="1:57" s="2" customFormat="1" ht="15.75" customHeight="1">
      <c r="A29" s="68" t="s">
        <v>515</v>
      </c>
      <c r="B29" s="65">
        <v>410</v>
      </c>
      <c r="C29" s="65">
        <v>286</v>
      </c>
      <c r="D29" s="65">
        <f t="shared" si="8"/>
        <v>88</v>
      </c>
      <c r="E29" s="65">
        <v>24</v>
      </c>
      <c r="F29" s="65">
        <v>2</v>
      </c>
      <c r="G29" s="65">
        <v>4</v>
      </c>
      <c r="H29" s="65">
        <v>58</v>
      </c>
      <c r="I29" s="65">
        <v>0</v>
      </c>
      <c r="J29" s="65">
        <f t="shared" si="3"/>
        <v>846</v>
      </c>
      <c r="K29" s="65">
        <f>SUM(L29+Y29+Z29+AA29+AB29+AC29+AD29+AE29+AF29+AG29+AH29)</f>
        <v>471</v>
      </c>
      <c r="L29" s="65">
        <f>SUM(M29+N29+O29+P29+Q29+R29+S29+U29+V29+W29+X29)</f>
        <v>432</v>
      </c>
      <c r="M29" s="65">
        <v>8</v>
      </c>
      <c r="N29" s="65">
        <v>194</v>
      </c>
      <c r="O29" s="65">
        <v>20</v>
      </c>
      <c r="P29" s="65">
        <v>8</v>
      </c>
      <c r="Q29" s="65">
        <v>0</v>
      </c>
      <c r="R29" s="65">
        <v>43</v>
      </c>
      <c r="S29" s="65">
        <v>1</v>
      </c>
      <c r="T29" s="68" t="s">
        <v>515</v>
      </c>
      <c r="U29" s="65">
        <v>73</v>
      </c>
      <c r="V29" s="65">
        <v>59</v>
      </c>
      <c r="W29" s="65">
        <v>13</v>
      </c>
      <c r="X29" s="65">
        <v>13</v>
      </c>
      <c r="Y29" s="65">
        <v>0</v>
      </c>
      <c r="Z29" s="65">
        <v>0</v>
      </c>
      <c r="AA29" s="65">
        <v>1</v>
      </c>
      <c r="AB29" s="65">
        <v>0</v>
      </c>
      <c r="AC29" s="65">
        <v>0</v>
      </c>
      <c r="AD29" s="65">
        <v>0</v>
      </c>
      <c r="AE29" s="65">
        <v>38</v>
      </c>
      <c r="AF29" s="65">
        <v>0</v>
      </c>
      <c r="AG29" s="65">
        <v>0</v>
      </c>
      <c r="AH29" s="65">
        <v>0</v>
      </c>
      <c r="AI29" s="65">
        <v>0</v>
      </c>
      <c r="AJ29" s="65">
        <f>SUM(AK29+AL29)</f>
        <v>0</v>
      </c>
      <c r="AK29" s="65">
        <v>0</v>
      </c>
      <c r="AL29" s="65">
        <v>0</v>
      </c>
      <c r="AM29" s="68" t="s">
        <v>515</v>
      </c>
      <c r="AN29" s="65">
        <f t="shared" si="7"/>
        <v>94</v>
      </c>
      <c r="AO29" s="65">
        <v>43</v>
      </c>
      <c r="AP29" s="65">
        <v>29</v>
      </c>
      <c r="AQ29" s="65">
        <v>10</v>
      </c>
      <c r="AR29" s="65">
        <v>11</v>
      </c>
      <c r="AS29" s="65">
        <v>1</v>
      </c>
      <c r="AT29" s="65">
        <v>0</v>
      </c>
      <c r="AU29" s="65">
        <v>18</v>
      </c>
      <c r="AV29" s="65">
        <v>36</v>
      </c>
      <c r="AW29" s="65">
        <v>9</v>
      </c>
      <c r="AX29" s="65">
        <v>4</v>
      </c>
      <c r="AY29" s="65">
        <v>3</v>
      </c>
      <c r="AZ29" s="65">
        <v>0</v>
      </c>
      <c r="BA29" s="65">
        <v>0</v>
      </c>
      <c r="BB29" s="65">
        <v>0</v>
      </c>
      <c r="BC29" s="65">
        <v>0</v>
      </c>
      <c r="BD29" s="65">
        <v>96</v>
      </c>
      <c r="BE29" s="65">
        <v>115</v>
      </c>
    </row>
    <row r="30" spans="1:57" s="2" customFormat="1" ht="15" customHeight="1" thickBot="1">
      <c r="A30" s="67" t="s">
        <v>35</v>
      </c>
      <c r="B30" s="65">
        <v>1418</v>
      </c>
      <c r="C30" s="65">
        <v>3391</v>
      </c>
      <c r="D30" s="65">
        <f t="shared" si="8"/>
        <v>499</v>
      </c>
      <c r="E30" s="65">
        <v>113</v>
      </c>
      <c r="F30" s="65">
        <v>0</v>
      </c>
      <c r="G30" s="65">
        <v>0</v>
      </c>
      <c r="H30" s="65">
        <v>386</v>
      </c>
      <c r="I30" s="65">
        <v>0</v>
      </c>
      <c r="J30" s="65">
        <f t="shared" si="3"/>
        <v>3106</v>
      </c>
      <c r="K30" s="65">
        <f t="shared" si="4"/>
        <v>2640</v>
      </c>
      <c r="L30" s="65">
        <f t="shared" si="5"/>
        <v>2590</v>
      </c>
      <c r="M30" s="65">
        <v>5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25</v>
      </c>
      <c r="T30" s="67" t="s">
        <v>35</v>
      </c>
      <c r="U30" s="65">
        <v>33</v>
      </c>
      <c r="V30" s="65">
        <v>2474</v>
      </c>
      <c r="W30" s="65">
        <v>42</v>
      </c>
      <c r="X30" s="65">
        <v>11</v>
      </c>
      <c r="Y30" s="65">
        <v>0</v>
      </c>
      <c r="Z30" s="65">
        <v>0</v>
      </c>
      <c r="AA30" s="65">
        <v>45</v>
      </c>
      <c r="AB30" s="65">
        <v>0</v>
      </c>
      <c r="AC30" s="65">
        <v>0</v>
      </c>
      <c r="AD30" s="65">
        <v>0</v>
      </c>
      <c r="AE30" s="65">
        <v>5</v>
      </c>
      <c r="AF30" s="65">
        <v>0</v>
      </c>
      <c r="AG30" s="65">
        <v>0</v>
      </c>
      <c r="AH30" s="65">
        <v>0</v>
      </c>
      <c r="AI30" s="65">
        <v>3</v>
      </c>
      <c r="AJ30" s="65">
        <f t="shared" si="6"/>
        <v>11</v>
      </c>
      <c r="AK30" s="65">
        <v>6</v>
      </c>
      <c r="AL30" s="65">
        <v>5</v>
      </c>
      <c r="AM30" s="67" t="s">
        <v>35</v>
      </c>
      <c r="AN30" s="65">
        <f t="shared" si="7"/>
        <v>53</v>
      </c>
      <c r="AO30" s="65">
        <v>37</v>
      </c>
      <c r="AP30" s="65">
        <v>12</v>
      </c>
      <c r="AQ30" s="65">
        <v>1</v>
      </c>
      <c r="AR30" s="65">
        <v>2</v>
      </c>
      <c r="AS30" s="65">
        <v>1</v>
      </c>
      <c r="AT30" s="65">
        <v>0</v>
      </c>
      <c r="AU30" s="65">
        <v>15</v>
      </c>
      <c r="AV30" s="65">
        <v>108</v>
      </c>
      <c r="AW30" s="65">
        <v>2</v>
      </c>
      <c r="AX30" s="65">
        <v>29</v>
      </c>
      <c r="AY30" s="65">
        <v>53</v>
      </c>
      <c r="AZ30" s="65">
        <v>0</v>
      </c>
      <c r="BA30" s="65">
        <v>0</v>
      </c>
      <c r="BB30" s="65">
        <v>0</v>
      </c>
      <c r="BC30" s="65">
        <v>0</v>
      </c>
      <c r="BD30" s="65">
        <v>143</v>
      </c>
      <c r="BE30" s="65">
        <v>49</v>
      </c>
    </row>
    <row r="31" spans="1:57" s="2" customFormat="1" ht="27" customHeight="1">
      <c r="A31" s="107" t="s">
        <v>37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="2" customFormat="1" ht="61.5" customHeight="1">
      <c r="A32" s="12" t="s">
        <v>36</v>
      </c>
    </row>
    <row r="33" spans="1:57" s="2" customFormat="1" ht="11.25" customHeight="1">
      <c r="A33" s="96" t="s">
        <v>307</v>
      </c>
      <c r="B33" s="96"/>
      <c r="C33" s="96"/>
      <c r="D33" s="96"/>
      <c r="E33" s="96"/>
      <c r="F33" s="96"/>
      <c r="G33" s="96"/>
      <c r="H33" s="96"/>
      <c r="I33" s="96"/>
      <c r="J33" s="96" t="s">
        <v>38</v>
      </c>
      <c r="K33" s="96"/>
      <c r="L33" s="96"/>
      <c r="M33" s="96"/>
      <c r="N33" s="96"/>
      <c r="O33" s="96"/>
      <c r="P33" s="96"/>
      <c r="Q33" s="96"/>
      <c r="R33" s="96"/>
      <c r="S33" s="96"/>
      <c r="T33" s="96" t="s">
        <v>39</v>
      </c>
      <c r="U33" s="96"/>
      <c r="V33" s="96"/>
      <c r="W33" s="96"/>
      <c r="X33" s="96"/>
      <c r="Y33" s="96"/>
      <c r="Z33" s="96"/>
      <c r="AA33" s="96"/>
      <c r="AB33" s="96" t="s">
        <v>40</v>
      </c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 t="s">
        <v>41</v>
      </c>
      <c r="AN33" s="96"/>
      <c r="AO33" s="96"/>
      <c r="AP33" s="96"/>
      <c r="AQ33" s="96"/>
      <c r="AR33" s="96"/>
      <c r="AS33" s="96"/>
      <c r="AT33" s="96"/>
      <c r="AU33" s="96" t="s">
        <v>42</v>
      </c>
      <c r="AV33" s="96"/>
      <c r="AW33" s="96"/>
      <c r="AX33" s="96"/>
      <c r="AY33" s="96"/>
      <c r="AZ33" s="96"/>
      <c r="BA33" s="96"/>
      <c r="BB33" s="96"/>
      <c r="BC33" s="96"/>
      <c r="BD33" s="96"/>
      <c r="BE33" s="96"/>
    </row>
  </sheetData>
  <mergeCells count="78">
    <mergeCell ref="AM33:AT33"/>
    <mergeCell ref="AU33:BE33"/>
    <mergeCell ref="T3:T6"/>
    <mergeCell ref="AM3:AM6"/>
    <mergeCell ref="AN5:AN6"/>
    <mergeCell ref="AB5:AB6"/>
    <mergeCell ref="AC5:AC6"/>
    <mergeCell ref="AD5:AD6"/>
    <mergeCell ref="AE5:AE6"/>
    <mergeCell ref="AJ5:AJ6"/>
    <mergeCell ref="A33:I33"/>
    <mergeCell ref="J33:S33"/>
    <mergeCell ref="T33:AA33"/>
    <mergeCell ref="AB33:AL33"/>
    <mergeCell ref="F4:F6"/>
    <mergeCell ref="G4:G6"/>
    <mergeCell ref="A3:A6"/>
    <mergeCell ref="B3:B6"/>
    <mergeCell ref="C3:C6"/>
    <mergeCell ref="D4:D6"/>
    <mergeCell ref="AQ5:AQ6"/>
    <mergeCell ref="H4:H6"/>
    <mergeCell ref="I4:I6"/>
    <mergeCell ref="D3:I3"/>
    <mergeCell ref="K3:S3"/>
    <mergeCell ref="L4:S4"/>
    <mergeCell ref="L5:L6"/>
    <mergeCell ref="K4:K6"/>
    <mergeCell ref="J3:J6"/>
    <mergeCell ref="E4:E6"/>
    <mergeCell ref="BA5:BA6"/>
    <mergeCell ref="BB5:BB6"/>
    <mergeCell ref="BC5:BC6"/>
    <mergeCell ref="AR5:AR6"/>
    <mergeCell ref="AS5:AS6"/>
    <mergeCell ref="AT5:AT6"/>
    <mergeCell ref="AZ5:AZ6"/>
    <mergeCell ref="Y5:Y6"/>
    <mergeCell ref="Z5:Z6"/>
    <mergeCell ref="AA5:AA6"/>
    <mergeCell ref="AO5:AO6"/>
    <mergeCell ref="AF5:AF6"/>
    <mergeCell ref="AK5:AK6"/>
    <mergeCell ref="AL5:AL6"/>
    <mergeCell ref="AI5:AI6"/>
    <mergeCell ref="AG5:AG6"/>
    <mergeCell ref="AH5:AH6"/>
    <mergeCell ref="AP5:AP6"/>
    <mergeCell ref="BD5:BD6"/>
    <mergeCell ref="AU2:BC2"/>
    <mergeCell ref="AU3:BE3"/>
    <mergeCell ref="BE5:BE6"/>
    <mergeCell ref="AU5:AU6"/>
    <mergeCell ref="AV5:AV6"/>
    <mergeCell ref="AW5:AW6"/>
    <mergeCell ref="AX5:AX6"/>
    <mergeCell ref="AY5:AY6"/>
    <mergeCell ref="AB3:AL3"/>
    <mergeCell ref="AJ4:AL4"/>
    <mergeCell ref="AB4:AH4"/>
    <mergeCell ref="J2:Q2"/>
    <mergeCell ref="AB2:AJ2"/>
    <mergeCell ref="T2:AA2"/>
    <mergeCell ref="U3:AA3"/>
    <mergeCell ref="A31:K31"/>
    <mergeCell ref="J1:R1"/>
    <mergeCell ref="AN4:AS4"/>
    <mergeCell ref="A2:I2"/>
    <mergeCell ref="AM1:AT1"/>
    <mergeCell ref="AM2:AT2"/>
    <mergeCell ref="AN3:AT3"/>
    <mergeCell ref="AB1:AI1"/>
    <mergeCell ref="AJ1:AL1"/>
    <mergeCell ref="U4:AA4"/>
    <mergeCell ref="AU1:BB1"/>
    <mergeCell ref="BC1:BE1"/>
    <mergeCell ref="A1:I1"/>
    <mergeCell ref="T1:AA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3"/>
  <colBreaks count="3" manualBreakCount="3">
    <brk id="9" max="65535" man="1"/>
    <brk id="27" max="65535" man="1"/>
    <brk id="4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:F1"/>
    </sheetView>
  </sheetViews>
  <sheetFormatPr defaultColWidth="9.00390625" defaultRowHeight="16.5"/>
  <cols>
    <col min="1" max="1" width="25.625" style="15" customWidth="1"/>
    <col min="2" max="6" width="10.50390625" style="16" customWidth="1"/>
    <col min="7" max="14" width="9.625" style="16" customWidth="1"/>
    <col min="15" max="16384" width="9.00390625" style="16" customWidth="1"/>
  </cols>
  <sheetData>
    <row r="1" spans="1:14" s="13" customFormat="1" ht="48" customHeight="1">
      <c r="A1" s="106" t="s">
        <v>122</v>
      </c>
      <c r="B1" s="106"/>
      <c r="C1" s="106"/>
      <c r="D1" s="106"/>
      <c r="E1" s="106"/>
      <c r="F1" s="106"/>
      <c r="G1" s="105" t="s">
        <v>308</v>
      </c>
      <c r="H1" s="105"/>
      <c r="I1" s="105"/>
      <c r="J1" s="105"/>
      <c r="K1" s="105"/>
      <c r="L1" s="105"/>
      <c r="M1" s="105"/>
      <c r="N1" s="105"/>
    </row>
    <row r="2" spans="1:14" s="35" customFormat="1" ht="12.75" customHeight="1" thickBot="1">
      <c r="A2" s="109" t="s">
        <v>189</v>
      </c>
      <c r="B2" s="109"/>
      <c r="C2" s="109"/>
      <c r="D2" s="109"/>
      <c r="E2" s="109"/>
      <c r="F2" s="109"/>
      <c r="G2" s="108" t="s">
        <v>520</v>
      </c>
      <c r="H2" s="108"/>
      <c r="I2" s="108"/>
      <c r="J2" s="108"/>
      <c r="K2" s="108"/>
      <c r="L2" s="108"/>
      <c r="M2" s="108"/>
      <c r="N2" s="47" t="s">
        <v>196</v>
      </c>
    </row>
    <row r="3" spans="1:14" s="14" customFormat="1" ht="36" customHeight="1">
      <c r="A3" s="184" t="s">
        <v>130</v>
      </c>
      <c r="B3" s="174" t="s">
        <v>131</v>
      </c>
      <c r="C3" s="175"/>
      <c r="D3" s="175"/>
      <c r="E3" s="175"/>
      <c r="F3" s="175"/>
      <c r="G3" s="179" t="s">
        <v>132</v>
      </c>
      <c r="H3" s="179"/>
      <c r="I3" s="179"/>
      <c r="J3" s="179"/>
      <c r="K3" s="179"/>
      <c r="L3" s="179"/>
      <c r="M3" s="179"/>
      <c r="N3" s="179"/>
    </row>
    <row r="4" spans="1:14" s="14" customFormat="1" ht="24" customHeight="1">
      <c r="A4" s="185"/>
      <c r="B4" s="176" t="s">
        <v>133</v>
      </c>
      <c r="C4" s="178" t="s">
        <v>309</v>
      </c>
      <c r="D4" s="178"/>
      <c r="E4" s="178" t="s">
        <v>310</v>
      </c>
      <c r="F4" s="178"/>
      <c r="G4" s="180" t="s">
        <v>133</v>
      </c>
      <c r="H4" s="178" t="s">
        <v>134</v>
      </c>
      <c r="I4" s="178"/>
      <c r="J4" s="178"/>
      <c r="K4" s="178"/>
      <c r="L4" s="178"/>
      <c r="M4" s="182" t="s">
        <v>135</v>
      </c>
      <c r="N4" s="183"/>
    </row>
    <row r="5" spans="1:14" s="14" customFormat="1" ht="42" customHeight="1" thickBot="1">
      <c r="A5" s="186"/>
      <c r="B5" s="177"/>
      <c r="C5" s="73" t="s">
        <v>311</v>
      </c>
      <c r="D5" s="38" t="s">
        <v>136</v>
      </c>
      <c r="E5" s="38" t="s">
        <v>137</v>
      </c>
      <c r="F5" s="38" t="s">
        <v>136</v>
      </c>
      <c r="G5" s="181"/>
      <c r="H5" s="73" t="s">
        <v>190</v>
      </c>
      <c r="I5" s="38" t="s">
        <v>136</v>
      </c>
      <c r="J5" s="73" t="s">
        <v>138</v>
      </c>
      <c r="K5" s="73" t="s">
        <v>312</v>
      </c>
      <c r="L5" s="73" t="s">
        <v>313</v>
      </c>
      <c r="M5" s="74" t="s">
        <v>139</v>
      </c>
      <c r="N5" s="75" t="s">
        <v>140</v>
      </c>
    </row>
    <row r="6" spans="1:14" s="7" customFormat="1" ht="24" customHeight="1">
      <c r="A6" s="71" t="s">
        <v>129</v>
      </c>
      <c r="B6" s="64">
        <f>SUM(B7+B11+B12+B13+B14+B15)</f>
        <v>6901</v>
      </c>
      <c r="C6" s="64">
        <f>SUM(C7+C11+C12+C13+C14+C15)</f>
        <v>1229</v>
      </c>
      <c r="D6" s="69">
        <f>IF(B6=0,0,C6/B6*100)</f>
        <v>17.80901318649471</v>
      </c>
      <c r="E6" s="64">
        <f>SUM(E7+E11+E12+E13+E14+E15)</f>
        <v>5</v>
      </c>
      <c r="F6" s="69">
        <f>IF(B6=0,0,E6/B6*100)</f>
        <v>0.07245326764237067</v>
      </c>
      <c r="G6" s="64">
        <f>SUM(G7+G11+G12+G13+G14+G15)</f>
        <v>86774</v>
      </c>
      <c r="H6" s="64">
        <f>SUM(H7+H11+H12+H13+H14+H15)</f>
        <v>7849</v>
      </c>
      <c r="I6" s="69">
        <f>IF(G6=0,0,H6/G6*100)</f>
        <v>9.045336160601101</v>
      </c>
      <c r="J6" s="64">
        <f>SUM(J7+J11+J12+J13+J14+J15)</f>
        <v>3135</v>
      </c>
      <c r="K6" s="64">
        <f>SUM(K7+K11+K12+K13+K14+K15)</f>
        <v>4700</v>
      </c>
      <c r="L6" s="64">
        <f>SUM(L7+L11+L12+L13+L14+L15)</f>
        <v>14</v>
      </c>
      <c r="M6" s="64">
        <f>SUM(M7+M11+M12+M13+M14+M15)</f>
        <v>243</v>
      </c>
      <c r="N6" s="69">
        <f>IF(G6=0,0,M6/G6*100)</f>
        <v>0.28003779934081635</v>
      </c>
    </row>
    <row r="7" spans="1:14" s="7" customFormat="1" ht="48" customHeight="1">
      <c r="A7" s="71" t="s">
        <v>141</v>
      </c>
      <c r="B7" s="64">
        <f>SUM(B8+B9+B10)</f>
        <v>1005</v>
      </c>
      <c r="C7" s="64">
        <f>SUM(C8+C9+C10)</f>
        <v>164</v>
      </c>
      <c r="D7" s="69">
        <f aca="true" t="shared" si="0" ref="D7:D15">IF(B7=0,0,C7/B7*100)</f>
        <v>16.318407960199004</v>
      </c>
      <c r="E7" s="64">
        <f>SUM(E8+E9+E10)</f>
        <v>4</v>
      </c>
      <c r="F7" s="69">
        <f aca="true" t="shared" si="1" ref="F7:F15">IF(B7=0,0,E7/B7*100)</f>
        <v>0.3980099502487562</v>
      </c>
      <c r="G7" s="64">
        <f>SUM(G8+G9+G10)</f>
        <v>43975</v>
      </c>
      <c r="H7" s="64">
        <f>SUM(H8+H9+H10)</f>
        <v>5038</v>
      </c>
      <c r="I7" s="69">
        <f aca="true" t="shared" si="2" ref="I7:I15">IF(G7=0,0,H7/G7*100)</f>
        <v>11.456509380329733</v>
      </c>
      <c r="J7" s="64">
        <f>SUM(J8+J9+J10)</f>
        <v>1801</v>
      </c>
      <c r="K7" s="64">
        <f>SUM(K8+K9+K10)</f>
        <v>3228</v>
      </c>
      <c r="L7" s="64">
        <f>SUM(L8+L9+L10)</f>
        <v>9</v>
      </c>
      <c r="M7" s="64">
        <f>SUM(M8+M9+M10)</f>
        <v>194</v>
      </c>
      <c r="N7" s="69">
        <f aca="true" t="shared" si="3" ref="N7:N15">IF(G7=0,0,M7/G7*100)</f>
        <v>0.4411597498578738</v>
      </c>
    </row>
    <row r="8" spans="1:14" s="7" customFormat="1" ht="36" customHeight="1">
      <c r="A8" s="71" t="s">
        <v>145</v>
      </c>
      <c r="B8" s="64">
        <v>593</v>
      </c>
      <c r="C8" s="64">
        <v>105</v>
      </c>
      <c r="D8" s="69">
        <f t="shared" si="0"/>
        <v>17.706576728499158</v>
      </c>
      <c r="E8" s="64">
        <v>0</v>
      </c>
      <c r="F8" s="69">
        <f t="shared" si="1"/>
        <v>0</v>
      </c>
      <c r="G8" s="64">
        <v>16212</v>
      </c>
      <c r="H8" s="64">
        <f>SUM(J8+K8+L8)</f>
        <v>1860</v>
      </c>
      <c r="I8" s="69">
        <f t="shared" si="2"/>
        <v>11.472982975573649</v>
      </c>
      <c r="J8" s="64">
        <v>1189</v>
      </c>
      <c r="K8" s="64">
        <v>671</v>
      </c>
      <c r="L8" s="64">
        <v>0</v>
      </c>
      <c r="M8" s="64">
        <v>100</v>
      </c>
      <c r="N8" s="69">
        <f t="shared" si="3"/>
        <v>0.616827041697508</v>
      </c>
    </row>
    <row r="9" spans="1:14" s="7" customFormat="1" ht="36" customHeight="1">
      <c r="A9" s="71" t="s">
        <v>146</v>
      </c>
      <c r="B9" s="64">
        <v>340</v>
      </c>
      <c r="C9" s="64">
        <v>47</v>
      </c>
      <c r="D9" s="69">
        <f t="shared" si="0"/>
        <v>13.823529411764707</v>
      </c>
      <c r="E9" s="64">
        <v>1</v>
      </c>
      <c r="F9" s="69">
        <f t="shared" si="1"/>
        <v>0.29411764705882354</v>
      </c>
      <c r="G9" s="64">
        <v>17004</v>
      </c>
      <c r="H9" s="64">
        <f aca="true" t="shared" si="4" ref="H9:H15">SUM(J9+K9+L9)</f>
        <v>2141</v>
      </c>
      <c r="I9" s="69">
        <f t="shared" si="2"/>
        <v>12.591155022347683</v>
      </c>
      <c r="J9" s="64">
        <v>112</v>
      </c>
      <c r="K9" s="64">
        <v>2028</v>
      </c>
      <c r="L9" s="64">
        <v>1</v>
      </c>
      <c r="M9" s="64">
        <v>80</v>
      </c>
      <c r="N9" s="69">
        <f t="shared" si="3"/>
        <v>0.4704775346977182</v>
      </c>
    </row>
    <row r="10" spans="1:14" s="7" customFormat="1" ht="36" customHeight="1">
      <c r="A10" s="71" t="s">
        <v>147</v>
      </c>
      <c r="B10" s="64">
        <v>72</v>
      </c>
      <c r="C10" s="64">
        <v>12</v>
      </c>
      <c r="D10" s="69">
        <f t="shared" si="0"/>
        <v>16.666666666666664</v>
      </c>
      <c r="E10" s="64">
        <v>3</v>
      </c>
      <c r="F10" s="69">
        <f t="shared" si="1"/>
        <v>4.166666666666666</v>
      </c>
      <c r="G10" s="64">
        <v>10759</v>
      </c>
      <c r="H10" s="64">
        <f t="shared" si="4"/>
        <v>1037</v>
      </c>
      <c r="I10" s="69">
        <f t="shared" si="2"/>
        <v>9.638442234408402</v>
      </c>
      <c r="J10" s="64">
        <v>500</v>
      </c>
      <c r="K10" s="64">
        <v>529</v>
      </c>
      <c r="L10" s="64">
        <v>8</v>
      </c>
      <c r="M10" s="64">
        <v>14</v>
      </c>
      <c r="N10" s="69">
        <f t="shared" si="3"/>
        <v>0.13012361743656475</v>
      </c>
    </row>
    <row r="11" spans="1:14" s="7" customFormat="1" ht="48" customHeight="1">
      <c r="A11" s="71" t="s">
        <v>142</v>
      </c>
      <c r="B11" s="64">
        <v>4932</v>
      </c>
      <c r="C11" s="64">
        <v>1037</v>
      </c>
      <c r="D11" s="69">
        <f t="shared" si="0"/>
        <v>21.02595296025953</v>
      </c>
      <c r="E11" s="64">
        <v>0</v>
      </c>
      <c r="F11" s="69">
        <f t="shared" si="1"/>
        <v>0</v>
      </c>
      <c r="G11" s="64">
        <v>35262</v>
      </c>
      <c r="H11" s="64">
        <f t="shared" si="4"/>
        <v>2535</v>
      </c>
      <c r="I11" s="69">
        <f t="shared" si="2"/>
        <v>7.189042028245704</v>
      </c>
      <c r="J11" s="64">
        <v>1202</v>
      </c>
      <c r="K11" s="64">
        <v>1331</v>
      </c>
      <c r="L11" s="64">
        <v>2</v>
      </c>
      <c r="M11" s="64">
        <v>32</v>
      </c>
      <c r="N11" s="69">
        <f t="shared" si="3"/>
        <v>0.090749248482786</v>
      </c>
    </row>
    <row r="12" spans="1:14" s="7" customFormat="1" ht="48" customHeight="1">
      <c r="A12" s="71" t="s">
        <v>143</v>
      </c>
      <c r="B12" s="64">
        <v>423</v>
      </c>
      <c r="C12" s="64">
        <v>19</v>
      </c>
      <c r="D12" s="69">
        <f t="shared" si="0"/>
        <v>4.491725768321513</v>
      </c>
      <c r="E12" s="64">
        <v>0</v>
      </c>
      <c r="F12" s="69">
        <f t="shared" si="1"/>
        <v>0</v>
      </c>
      <c r="G12" s="64">
        <v>5526</v>
      </c>
      <c r="H12" s="64">
        <f t="shared" si="4"/>
        <v>160</v>
      </c>
      <c r="I12" s="69">
        <f t="shared" si="2"/>
        <v>2.895403546869345</v>
      </c>
      <c r="J12" s="64">
        <v>92</v>
      </c>
      <c r="K12" s="64">
        <v>68</v>
      </c>
      <c r="L12" s="64">
        <v>0</v>
      </c>
      <c r="M12" s="64">
        <v>10</v>
      </c>
      <c r="N12" s="69">
        <f t="shared" si="3"/>
        <v>0.18096272167933405</v>
      </c>
    </row>
    <row r="13" spans="1:14" s="7" customFormat="1" ht="48" customHeight="1">
      <c r="A13" s="71" t="s">
        <v>144</v>
      </c>
      <c r="B13" s="64">
        <v>418</v>
      </c>
      <c r="C13" s="64">
        <v>8</v>
      </c>
      <c r="D13" s="69">
        <f t="shared" si="0"/>
        <v>1.9138755980861244</v>
      </c>
      <c r="E13" s="64">
        <v>0</v>
      </c>
      <c r="F13" s="69">
        <f t="shared" si="1"/>
        <v>0</v>
      </c>
      <c r="G13" s="64">
        <v>679</v>
      </c>
      <c r="H13" s="64">
        <f t="shared" si="4"/>
        <v>4</v>
      </c>
      <c r="I13" s="69">
        <f t="shared" si="2"/>
        <v>0.5891016200294551</v>
      </c>
      <c r="J13" s="64">
        <v>1</v>
      </c>
      <c r="K13" s="64">
        <v>3</v>
      </c>
      <c r="L13" s="64">
        <v>0</v>
      </c>
      <c r="M13" s="64">
        <v>0</v>
      </c>
      <c r="N13" s="69">
        <f t="shared" si="3"/>
        <v>0</v>
      </c>
    </row>
    <row r="14" spans="1:14" s="7" customFormat="1" ht="48" customHeight="1">
      <c r="A14" s="71" t="s">
        <v>148</v>
      </c>
      <c r="B14" s="64">
        <v>114</v>
      </c>
      <c r="C14" s="64">
        <v>0</v>
      </c>
      <c r="D14" s="69">
        <f>IF(B14=0,0,C14/B14*100)</f>
        <v>0</v>
      </c>
      <c r="E14" s="64">
        <v>0</v>
      </c>
      <c r="F14" s="69">
        <f>IF(B14=0,0,E14/B14*100)</f>
        <v>0</v>
      </c>
      <c r="G14" s="64">
        <v>794</v>
      </c>
      <c r="H14" s="64">
        <f>SUM(J14+K14+L14)</f>
        <v>16</v>
      </c>
      <c r="I14" s="69">
        <f>IF(G14=0,0,H14/G14*100)</f>
        <v>2.0151133501259446</v>
      </c>
      <c r="J14" s="64">
        <v>9</v>
      </c>
      <c r="K14" s="64">
        <v>7</v>
      </c>
      <c r="L14" s="64">
        <v>0</v>
      </c>
      <c r="M14" s="64">
        <v>2</v>
      </c>
      <c r="N14" s="69">
        <f>IF(G14=0,0,M14/G14*100)</f>
        <v>0.2518891687657431</v>
      </c>
    </row>
    <row r="15" spans="1:14" s="7" customFormat="1" ht="48" customHeight="1" thickBot="1">
      <c r="A15" s="72" t="s">
        <v>521</v>
      </c>
      <c r="B15" s="64">
        <v>9</v>
      </c>
      <c r="C15" s="64">
        <v>1</v>
      </c>
      <c r="D15" s="69">
        <f t="shared" si="0"/>
        <v>11.11111111111111</v>
      </c>
      <c r="E15" s="64">
        <v>1</v>
      </c>
      <c r="F15" s="69">
        <f t="shared" si="1"/>
        <v>11.11111111111111</v>
      </c>
      <c r="G15" s="64">
        <v>538</v>
      </c>
      <c r="H15" s="64">
        <f t="shared" si="4"/>
        <v>96</v>
      </c>
      <c r="I15" s="69">
        <f t="shared" si="2"/>
        <v>17.843866171003718</v>
      </c>
      <c r="J15" s="64">
        <v>30</v>
      </c>
      <c r="K15" s="64">
        <v>63</v>
      </c>
      <c r="L15" s="64">
        <v>3</v>
      </c>
      <c r="M15" s="64">
        <v>5</v>
      </c>
      <c r="N15" s="69">
        <f t="shared" si="3"/>
        <v>0.929368029739777</v>
      </c>
    </row>
    <row r="16" spans="1:14" s="7" customFormat="1" ht="27" customHeight="1">
      <c r="A16" s="107" t="s">
        <v>127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46"/>
      <c r="M16" s="46"/>
      <c r="N16" s="46"/>
    </row>
    <row r="17" s="7" customFormat="1" ht="91.5" customHeight="1">
      <c r="A17" s="70"/>
    </row>
    <row r="18" spans="1:14" s="7" customFormat="1" ht="11.25" customHeight="1">
      <c r="A18" s="110" t="s">
        <v>314</v>
      </c>
      <c r="B18" s="110"/>
      <c r="C18" s="110"/>
      <c r="D18" s="110"/>
      <c r="E18" s="110"/>
      <c r="F18" s="110"/>
      <c r="G18" s="110" t="s">
        <v>128</v>
      </c>
      <c r="H18" s="110"/>
      <c r="I18" s="110"/>
      <c r="J18" s="110"/>
      <c r="K18" s="110"/>
      <c r="L18" s="110"/>
      <c r="M18" s="110"/>
      <c r="N18" s="110"/>
    </row>
  </sheetData>
  <mergeCells count="17">
    <mergeCell ref="A18:F18"/>
    <mergeCell ref="G18:N18"/>
    <mergeCell ref="G3:N3"/>
    <mergeCell ref="G4:G5"/>
    <mergeCell ref="M4:N4"/>
    <mergeCell ref="H4:L4"/>
    <mergeCell ref="A3:A5"/>
    <mergeCell ref="G1:L1"/>
    <mergeCell ref="M1:N1"/>
    <mergeCell ref="A16:K16"/>
    <mergeCell ref="G2:M2"/>
    <mergeCell ref="B3:F3"/>
    <mergeCell ref="B4:B5"/>
    <mergeCell ref="C4:D4"/>
    <mergeCell ref="E4:F4"/>
    <mergeCell ref="A1:F1"/>
    <mergeCell ref="A2:F2"/>
  </mergeCells>
  <dataValidations count="1">
    <dataValidation type="whole" allowBlank="1" showInputMessage="1" showErrorMessage="1" errorTitle="嘿嘿！你粉混喔" error="數字必須素整數而且不得小於 0 也應該不會大於 50000000 吧" sqref="E8:E15 G8:G15 B8:C15 J8:M1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16" customWidth="1"/>
    <col min="2" max="7" width="9.125" style="16" customWidth="1"/>
    <col min="8" max="14" width="10.875" style="16" customWidth="1"/>
    <col min="15" max="15" width="22.625" style="16" customWidth="1"/>
    <col min="16" max="21" width="9.375" style="16" customWidth="1"/>
    <col min="22" max="32" width="7.375" style="16" customWidth="1"/>
    <col min="33" max="16384" width="9.00390625" style="16" customWidth="1"/>
  </cols>
  <sheetData>
    <row r="1" spans="1:32" s="13" customFormat="1" ht="48" customHeight="1">
      <c r="A1" s="106" t="s">
        <v>149</v>
      </c>
      <c r="B1" s="106"/>
      <c r="C1" s="106"/>
      <c r="D1" s="106"/>
      <c r="E1" s="106"/>
      <c r="F1" s="106"/>
      <c r="G1" s="106"/>
      <c r="H1" s="105" t="s">
        <v>191</v>
      </c>
      <c r="I1" s="105"/>
      <c r="J1" s="105"/>
      <c r="K1" s="105"/>
      <c r="L1" s="105"/>
      <c r="M1" s="105"/>
      <c r="N1" s="105"/>
      <c r="O1" s="106" t="s">
        <v>150</v>
      </c>
      <c r="P1" s="106"/>
      <c r="Q1" s="106"/>
      <c r="R1" s="106"/>
      <c r="S1" s="106"/>
      <c r="T1" s="106"/>
      <c r="U1" s="106"/>
      <c r="V1" s="198" t="s">
        <v>192</v>
      </c>
      <c r="W1" s="198"/>
      <c r="X1" s="198"/>
      <c r="Y1" s="198"/>
      <c r="Z1" s="45"/>
      <c r="AA1" s="45"/>
      <c r="AB1" s="45"/>
      <c r="AC1" s="45"/>
      <c r="AD1" s="45"/>
      <c r="AE1" s="105"/>
      <c r="AF1" s="105"/>
    </row>
    <row r="2" spans="1:32" s="7" customFormat="1" ht="12.75" customHeight="1" thickBot="1">
      <c r="A2" s="188" t="s">
        <v>189</v>
      </c>
      <c r="B2" s="188"/>
      <c r="C2" s="188"/>
      <c r="D2" s="188"/>
      <c r="E2" s="188"/>
      <c r="F2" s="188"/>
      <c r="G2" s="188"/>
      <c r="H2" s="192" t="s">
        <v>514</v>
      </c>
      <c r="I2" s="192"/>
      <c r="J2" s="192"/>
      <c r="K2" s="192"/>
      <c r="L2" s="192"/>
      <c r="M2" s="192"/>
      <c r="N2" s="192"/>
      <c r="O2" s="109" t="s">
        <v>189</v>
      </c>
      <c r="P2" s="109"/>
      <c r="Q2" s="109"/>
      <c r="R2" s="109"/>
      <c r="S2" s="109"/>
      <c r="T2" s="109"/>
      <c r="U2" s="109"/>
      <c r="V2" s="199" t="s">
        <v>514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</row>
    <row r="3" spans="1:32" s="14" customFormat="1" ht="24" customHeight="1">
      <c r="A3" s="184" t="s">
        <v>151</v>
      </c>
      <c r="B3" s="189" t="s">
        <v>152</v>
      </c>
      <c r="C3" s="191" t="s">
        <v>193</v>
      </c>
      <c r="D3" s="179"/>
      <c r="E3" s="179"/>
      <c r="F3" s="179"/>
      <c r="G3" s="179"/>
      <c r="H3" s="193" t="s">
        <v>153</v>
      </c>
      <c r="I3" s="193"/>
      <c r="J3" s="193"/>
      <c r="K3" s="193"/>
      <c r="L3" s="193"/>
      <c r="M3" s="193"/>
      <c r="N3" s="193"/>
      <c r="O3" s="184" t="s">
        <v>151</v>
      </c>
      <c r="P3" s="187" t="s">
        <v>154</v>
      </c>
      <c r="Q3" s="187"/>
      <c r="R3" s="187"/>
      <c r="S3" s="187"/>
      <c r="T3" s="187"/>
      <c r="U3" s="187"/>
      <c r="V3" s="179" t="s">
        <v>194</v>
      </c>
      <c r="W3" s="179"/>
      <c r="X3" s="179"/>
      <c r="Y3" s="179"/>
      <c r="Z3" s="179"/>
      <c r="AA3" s="189"/>
      <c r="AB3" s="175" t="s">
        <v>155</v>
      </c>
      <c r="AC3" s="175" t="s">
        <v>156</v>
      </c>
      <c r="AD3" s="87" t="s">
        <v>157</v>
      </c>
      <c r="AE3" s="194" t="s">
        <v>158</v>
      </c>
      <c r="AF3" s="194" t="s">
        <v>522</v>
      </c>
    </row>
    <row r="4" spans="1:32" s="14" customFormat="1" ht="48" customHeight="1" thickBot="1">
      <c r="A4" s="186"/>
      <c r="B4" s="190"/>
      <c r="C4" s="76" t="s">
        <v>190</v>
      </c>
      <c r="D4" s="73" t="s">
        <v>159</v>
      </c>
      <c r="E4" s="73" t="s">
        <v>160</v>
      </c>
      <c r="F4" s="73" t="s">
        <v>161</v>
      </c>
      <c r="G4" s="73" t="s">
        <v>162</v>
      </c>
      <c r="H4" s="76" t="s">
        <v>163</v>
      </c>
      <c r="I4" s="77" t="s">
        <v>164</v>
      </c>
      <c r="J4" s="77" t="s">
        <v>165</v>
      </c>
      <c r="K4" s="77" t="s">
        <v>166</v>
      </c>
      <c r="L4" s="77" t="s">
        <v>167</v>
      </c>
      <c r="M4" s="77" t="s">
        <v>168</v>
      </c>
      <c r="N4" s="77" t="s">
        <v>169</v>
      </c>
      <c r="O4" s="186"/>
      <c r="P4" s="76" t="s">
        <v>170</v>
      </c>
      <c r="Q4" s="73" t="s">
        <v>171</v>
      </c>
      <c r="R4" s="73" t="s">
        <v>172</v>
      </c>
      <c r="S4" s="73" t="s">
        <v>173</v>
      </c>
      <c r="T4" s="73" t="s">
        <v>174</v>
      </c>
      <c r="U4" s="73" t="s">
        <v>175</v>
      </c>
      <c r="V4" s="76" t="s">
        <v>176</v>
      </c>
      <c r="W4" s="77" t="s">
        <v>177</v>
      </c>
      <c r="X4" s="77" t="s">
        <v>179</v>
      </c>
      <c r="Y4" s="77" t="s">
        <v>178</v>
      </c>
      <c r="Z4" s="77" t="s">
        <v>523</v>
      </c>
      <c r="AA4" s="77" t="s">
        <v>524</v>
      </c>
      <c r="AB4" s="197"/>
      <c r="AC4" s="197"/>
      <c r="AD4" s="82"/>
      <c r="AE4" s="195"/>
      <c r="AF4" s="195"/>
    </row>
    <row r="5" spans="1:32" s="7" customFormat="1" ht="24" customHeight="1">
      <c r="A5" s="78" t="s">
        <v>180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8" t="s">
        <v>180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7" customFormat="1" ht="16.5" customHeight="1">
      <c r="A6" s="71" t="s">
        <v>181</v>
      </c>
      <c r="B6" s="79">
        <f>SUM(C6,AB6:AF6)</f>
        <v>4287</v>
      </c>
      <c r="C6" s="79">
        <f>SUM(D6:N6,P6:AA6)</f>
        <v>3793</v>
      </c>
      <c r="D6" s="79">
        <v>1207</v>
      </c>
      <c r="E6" s="79">
        <v>41</v>
      </c>
      <c r="F6" s="79">
        <v>764</v>
      </c>
      <c r="G6" s="79">
        <v>593</v>
      </c>
      <c r="H6" s="79">
        <v>98</v>
      </c>
      <c r="I6" s="79">
        <v>213</v>
      </c>
      <c r="J6" s="79">
        <v>171</v>
      </c>
      <c r="K6" s="79">
        <v>46</v>
      </c>
      <c r="L6" s="79">
        <v>62</v>
      </c>
      <c r="M6" s="79">
        <v>31</v>
      </c>
      <c r="N6" s="79">
        <v>102</v>
      </c>
      <c r="O6" s="71" t="s">
        <v>181</v>
      </c>
      <c r="P6" s="79">
        <v>107</v>
      </c>
      <c r="Q6" s="79">
        <v>25</v>
      </c>
      <c r="R6" s="79">
        <v>1</v>
      </c>
      <c r="S6" s="79">
        <v>41</v>
      </c>
      <c r="T6" s="79">
        <v>1</v>
      </c>
      <c r="U6" s="79">
        <v>74</v>
      </c>
      <c r="V6" s="79">
        <v>77</v>
      </c>
      <c r="W6" s="79">
        <v>115</v>
      </c>
      <c r="X6" s="79">
        <v>19</v>
      </c>
      <c r="Y6" s="79">
        <v>4</v>
      </c>
      <c r="Z6" s="79">
        <v>1</v>
      </c>
      <c r="AA6" s="79">
        <v>0</v>
      </c>
      <c r="AB6" s="79">
        <v>220</v>
      </c>
      <c r="AC6" s="79">
        <v>85</v>
      </c>
      <c r="AD6" s="79">
        <v>88</v>
      </c>
      <c r="AE6" s="79">
        <v>74</v>
      </c>
      <c r="AF6" s="79">
        <v>27</v>
      </c>
    </row>
    <row r="7" spans="1:46" s="7" customFormat="1" ht="12" customHeight="1">
      <c r="A7" s="71" t="s">
        <v>511</v>
      </c>
      <c r="B7" s="64">
        <f>SUM(C7,AB7:AF7)</f>
        <v>3930</v>
      </c>
      <c r="C7" s="64">
        <f>SUM(D7:N7,P7:AA7)</f>
        <v>3450</v>
      </c>
      <c r="D7" s="64">
        <v>961</v>
      </c>
      <c r="E7" s="64">
        <v>40</v>
      </c>
      <c r="F7" s="64">
        <v>750</v>
      </c>
      <c r="G7" s="64">
        <v>579</v>
      </c>
      <c r="H7" s="64">
        <v>98</v>
      </c>
      <c r="I7" s="64">
        <v>213</v>
      </c>
      <c r="J7" s="64">
        <v>171</v>
      </c>
      <c r="K7" s="64">
        <v>46</v>
      </c>
      <c r="L7" s="64">
        <v>62</v>
      </c>
      <c r="M7" s="64">
        <v>25</v>
      </c>
      <c r="N7" s="64">
        <v>84</v>
      </c>
      <c r="O7" s="71" t="s">
        <v>511</v>
      </c>
      <c r="P7" s="64">
        <v>88</v>
      </c>
      <c r="Q7" s="64">
        <v>18</v>
      </c>
      <c r="R7" s="64">
        <v>1</v>
      </c>
      <c r="S7" s="64">
        <v>39</v>
      </c>
      <c r="T7" s="64">
        <v>1</v>
      </c>
      <c r="U7" s="64">
        <v>71</v>
      </c>
      <c r="V7" s="64">
        <v>77</v>
      </c>
      <c r="W7" s="64">
        <v>108</v>
      </c>
      <c r="X7" s="64">
        <v>14</v>
      </c>
      <c r="Y7" s="64">
        <v>3</v>
      </c>
      <c r="Z7" s="64">
        <v>1</v>
      </c>
      <c r="AA7" s="64">
        <v>0</v>
      </c>
      <c r="AB7" s="64">
        <v>206</v>
      </c>
      <c r="AC7" s="64">
        <v>85</v>
      </c>
      <c r="AD7" s="64">
        <v>88</v>
      </c>
      <c r="AE7" s="64">
        <v>74</v>
      </c>
      <c r="AF7" s="64">
        <v>27</v>
      </c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</row>
    <row r="8" spans="1:46" s="7" customFormat="1" ht="12" customHeight="1">
      <c r="A8" s="71" t="s">
        <v>510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s="7" customFormat="1" ht="12" customHeight="1">
      <c r="A9" s="48" t="s">
        <v>183</v>
      </c>
      <c r="B9" s="69">
        <f>IF(B7&gt;B6,999,IF(B6=0,0,B7/B6*100))</f>
        <v>91.67249825052485</v>
      </c>
      <c r="C9" s="69">
        <f aca="true" t="shared" si="0" ref="C9:N9">IF(C7&gt;C6,999,IF(C6=0,0,C7/C6*100))</f>
        <v>90.95702610071183</v>
      </c>
      <c r="D9" s="69">
        <f t="shared" si="0"/>
        <v>79.61888980944491</v>
      </c>
      <c r="E9" s="69">
        <f t="shared" si="0"/>
        <v>97.5609756097561</v>
      </c>
      <c r="F9" s="69">
        <f t="shared" si="0"/>
        <v>98.1675392670157</v>
      </c>
      <c r="G9" s="69">
        <f t="shared" si="0"/>
        <v>97.63912310286678</v>
      </c>
      <c r="H9" s="69">
        <f t="shared" si="0"/>
        <v>100</v>
      </c>
      <c r="I9" s="69">
        <f t="shared" si="0"/>
        <v>100</v>
      </c>
      <c r="J9" s="69">
        <f t="shared" si="0"/>
        <v>100</v>
      </c>
      <c r="K9" s="69">
        <f t="shared" si="0"/>
        <v>100</v>
      </c>
      <c r="L9" s="69">
        <f t="shared" si="0"/>
        <v>100</v>
      </c>
      <c r="M9" s="69">
        <f t="shared" si="0"/>
        <v>80.64516129032258</v>
      </c>
      <c r="N9" s="69">
        <f t="shared" si="0"/>
        <v>82.35294117647058</v>
      </c>
      <c r="O9" s="48" t="s">
        <v>183</v>
      </c>
      <c r="P9" s="69">
        <f aca="true" t="shared" si="1" ref="P9:AF9">IF(P7&gt;P6,999,IF(P6=0,0,P7/P6*100))</f>
        <v>82.2429906542056</v>
      </c>
      <c r="Q9" s="69">
        <f>IF(Q7&gt;Q6,999,IF(Q6=0,0,Q7/Q6*100))</f>
        <v>72</v>
      </c>
      <c r="R9" s="69">
        <f>IF(R7&gt;R6,999,IF(R6=0,0,R7/R6*100))</f>
        <v>100</v>
      </c>
      <c r="S9" s="69">
        <f>IF(S7&gt;S6,999,IF(S6=0,0,S7/S6*100))</f>
        <v>95.1219512195122</v>
      </c>
      <c r="T9" s="69">
        <f>IF(T7&gt;T6,999,IF(T6=0,0,T7/T6*100))</f>
        <v>100</v>
      </c>
      <c r="U9" s="69">
        <f t="shared" si="1"/>
        <v>95.94594594594594</v>
      </c>
      <c r="V9" s="69">
        <f t="shared" si="1"/>
        <v>100</v>
      </c>
      <c r="W9" s="69">
        <f t="shared" si="1"/>
        <v>93.91304347826087</v>
      </c>
      <c r="X9" s="69">
        <f t="shared" si="1"/>
        <v>73.68421052631578</v>
      </c>
      <c r="Y9" s="69">
        <f t="shared" si="1"/>
        <v>75</v>
      </c>
      <c r="Z9" s="69">
        <f t="shared" si="1"/>
        <v>100</v>
      </c>
      <c r="AA9" s="69">
        <f t="shared" si="1"/>
        <v>0</v>
      </c>
      <c r="AB9" s="69">
        <f t="shared" si="1"/>
        <v>93.63636363636364</v>
      </c>
      <c r="AC9" s="69">
        <f t="shared" si="1"/>
        <v>100</v>
      </c>
      <c r="AD9" s="69">
        <f t="shared" si="1"/>
        <v>100</v>
      </c>
      <c r="AE9" s="69">
        <f>IF(AE7&gt;AE6,999,IF(AE6=0,0,AE7/AE6*100))</f>
        <v>100</v>
      </c>
      <c r="AF9" s="69">
        <f t="shared" si="1"/>
        <v>100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7" customFormat="1" ht="42" customHeight="1">
      <c r="A10" s="48" t="s">
        <v>184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8" t="s">
        <v>184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</row>
    <row r="11" spans="1:47" s="7" customFormat="1" ht="24" customHeight="1">
      <c r="A11" s="48" t="s">
        <v>181</v>
      </c>
      <c r="B11" s="79">
        <f>SUM(C11,AB11:AF11)</f>
        <v>2730</v>
      </c>
      <c r="C11" s="79">
        <f>SUM(D11:N11,P11:AA11)</f>
        <v>987</v>
      </c>
      <c r="D11" s="79">
        <v>114</v>
      </c>
      <c r="E11" s="79">
        <v>26</v>
      </c>
      <c r="F11" s="79">
        <v>91</v>
      </c>
      <c r="G11" s="79">
        <v>67</v>
      </c>
      <c r="H11" s="79">
        <v>45</v>
      </c>
      <c r="I11" s="79">
        <v>41</v>
      </c>
      <c r="J11" s="79">
        <v>36</v>
      </c>
      <c r="K11" s="79">
        <v>22</v>
      </c>
      <c r="L11" s="79">
        <v>39</v>
      </c>
      <c r="M11" s="79">
        <v>33</v>
      </c>
      <c r="N11" s="79">
        <v>79</v>
      </c>
      <c r="O11" s="48" t="s">
        <v>181</v>
      </c>
      <c r="P11" s="79">
        <v>93</v>
      </c>
      <c r="Q11" s="79">
        <v>82</v>
      </c>
      <c r="R11" s="79">
        <v>25</v>
      </c>
      <c r="S11" s="79">
        <v>20</v>
      </c>
      <c r="T11" s="79">
        <v>0</v>
      </c>
      <c r="U11" s="79">
        <v>17</v>
      </c>
      <c r="V11" s="79">
        <v>37</v>
      </c>
      <c r="W11" s="79">
        <v>47</v>
      </c>
      <c r="X11" s="79">
        <v>40</v>
      </c>
      <c r="Y11" s="79">
        <v>33</v>
      </c>
      <c r="Z11" s="79">
        <v>0</v>
      </c>
      <c r="AA11" s="79">
        <v>0</v>
      </c>
      <c r="AB11" s="79">
        <v>1550</v>
      </c>
      <c r="AC11" s="79">
        <v>121</v>
      </c>
      <c r="AD11" s="79">
        <v>1</v>
      </c>
      <c r="AE11" s="79">
        <v>71</v>
      </c>
      <c r="AF11" s="79">
        <v>0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</row>
    <row r="12" spans="1:47" s="7" customFormat="1" ht="12" customHeight="1">
      <c r="A12" s="48" t="s">
        <v>511</v>
      </c>
      <c r="B12" s="64">
        <f>SUM(C12,AB12:AF12)</f>
        <v>2262</v>
      </c>
      <c r="C12" s="64">
        <f>SUM(D12:N12,P12:AA12)</f>
        <v>709</v>
      </c>
      <c r="D12" s="64">
        <v>79</v>
      </c>
      <c r="E12" s="64">
        <v>14</v>
      </c>
      <c r="F12" s="64">
        <v>64</v>
      </c>
      <c r="G12" s="64">
        <v>51</v>
      </c>
      <c r="H12" s="64">
        <v>37</v>
      </c>
      <c r="I12" s="64">
        <v>26</v>
      </c>
      <c r="J12" s="64">
        <v>26</v>
      </c>
      <c r="K12" s="64">
        <v>17</v>
      </c>
      <c r="L12" s="64">
        <v>21</v>
      </c>
      <c r="M12" s="64">
        <v>22</v>
      </c>
      <c r="N12" s="64">
        <v>66</v>
      </c>
      <c r="O12" s="48" t="s">
        <v>511</v>
      </c>
      <c r="P12" s="64">
        <v>83</v>
      </c>
      <c r="Q12" s="64">
        <v>56</v>
      </c>
      <c r="R12" s="64">
        <v>25</v>
      </c>
      <c r="S12" s="64">
        <v>16</v>
      </c>
      <c r="T12" s="64">
        <v>0</v>
      </c>
      <c r="U12" s="64">
        <v>13</v>
      </c>
      <c r="V12" s="64">
        <v>20</v>
      </c>
      <c r="W12" s="64">
        <v>35</v>
      </c>
      <c r="X12" s="64">
        <v>17</v>
      </c>
      <c r="Y12" s="64">
        <v>21</v>
      </c>
      <c r="Z12" s="64">
        <v>0</v>
      </c>
      <c r="AA12" s="64">
        <v>0</v>
      </c>
      <c r="AB12" s="64">
        <v>1370</v>
      </c>
      <c r="AC12" s="64">
        <v>113</v>
      </c>
      <c r="AD12" s="64">
        <v>1</v>
      </c>
      <c r="AE12" s="64">
        <v>69</v>
      </c>
      <c r="AF12" s="64">
        <v>0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</row>
    <row r="13" spans="1:47" s="7" customFormat="1" ht="12" customHeight="1">
      <c r="A13" s="4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8"/>
      <c r="P13" s="5"/>
      <c r="Q13" s="5"/>
      <c r="R13" s="5">
        <v>15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7" customFormat="1" ht="12" customHeight="1">
      <c r="A14" s="48" t="s">
        <v>183</v>
      </c>
      <c r="B14" s="69">
        <f>IF(B12&gt;B11,999,IF(B11=0,0,B12/B11*100))</f>
        <v>82.85714285714286</v>
      </c>
      <c r="C14" s="69">
        <f aca="true" t="shared" si="2" ref="C14:N14">IF(C12&gt;C11,999,IF(C11=0,0,C12/C11*100))</f>
        <v>71.83383991894631</v>
      </c>
      <c r="D14" s="69">
        <f t="shared" si="2"/>
        <v>69.2982456140351</v>
      </c>
      <c r="E14" s="69">
        <f t="shared" si="2"/>
        <v>53.84615384615385</v>
      </c>
      <c r="F14" s="69">
        <f t="shared" si="2"/>
        <v>70.32967032967034</v>
      </c>
      <c r="G14" s="69">
        <f t="shared" si="2"/>
        <v>76.11940298507463</v>
      </c>
      <c r="H14" s="69">
        <f t="shared" si="2"/>
        <v>82.22222222222221</v>
      </c>
      <c r="I14" s="69">
        <f t="shared" si="2"/>
        <v>63.41463414634146</v>
      </c>
      <c r="J14" s="69">
        <f t="shared" si="2"/>
        <v>72.22222222222221</v>
      </c>
      <c r="K14" s="69">
        <f t="shared" si="2"/>
        <v>77.27272727272727</v>
      </c>
      <c r="L14" s="69">
        <f t="shared" si="2"/>
        <v>53.84615384615385</v>
      </c>
      <c r="M14" s="69">
        <f t="shared" si="2"/>
        <v>66.66666666666666</v>
      </c>
      <c r="N14" s="69">
        <f t="shared" si="2"/>
        <v>83.54430379746836</v>
      </c>
      <c r="O14" s="48" t="s">
        <v>183</v>
      </c>
      <c r="P14" s="69">
        <f aca="true" t="shared" si="3" ref="P14:AF14">IF(P12&gt;P11,999,IF(P11=0,0,P12/P11*100))</f>
        <v>89.24731182795699</v>
      </c>
      <c r="Q14" s="69">
        <f t="shared" si="3"/>
        <v>68.29268292682927</v>
      </c>
      <c r="R14" s="69">
        <f t="shared" si="3"/>
        <v>100</v>
      </c>
      <c r="S14" s="69">
        <f t="shared" si="3"/>
        <v>80</v>
      </c>
      <c r="T14" s="69">
        <f t="shared" si="3"/>
        <v>0</v>
      </c>
      <c r="U14" s="69">
        <f t="shared" si="3"/>
        <v>76.47058823529412</v>
      </c>
      <c r="V14" s="69">
        <f t="shared" si="3"/>
        <v>54.054054054054056</v>
      </c>
      <c r="W14" s="69">
        <f t="shared" si="3"/>
        <v>74.46808510638297</v>
      </c>
      <c r="X14" s="69">
        <f t="shared" si="3"/>
        <v>42.5</v>
      </c>
      <c r="Y14" s="69">
        <f t="shared" si="3"/>
        <v>63.63636363636363</v>
      </c>
      <c r="Z14" s="69">
        <f t="shared" si="3"/>
        <v>0</v>
      </c>
      <c r="AA14" s="69">
        <f t="shared" si="3"/>
        <v>0</v>
      </c>
      <c r="AB14" s="69">
        <f t="shared" si="3"/>
        <v>88.38709677419355</v>
      </c>
      <c r="AC14" s="69">
        <f t="shared" si="3"/>
        <v>93.38842975206612</v>
      </c>
      <c r="AD14" s="69">
        <f t="shared" si="3"/>
        <v>100</v>
      </c>
      <c r="AE14" s="69">
        <f>IF(AE12&gt;AE11,999,IF(AE11=0,0,AE12/AE11*100))</f>
        <v>97.1830985915493</v>
      </c>
      <c r="AF14" s="69">
        <f t="shared" si="3"/>
        <v>0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32" s="7" customFormat="1" ht="42" customHeight="1">
      <c r="A15" s="48" t="s">
        <v>185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8" t="s">
        <v>185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7" customFormat="1" ht="24" customHeight="1">
      <c r="A16" s="48" t="s">
        <v>181</v>
      </c>
      <c r="B16" s="79">
        <f>SUM(C16,AB16:AF16)</f>
        <v>10756</v>
      </c>
      <c r="C16" s="79">
        <f>SUM(D16:N16,P16:AA16)</f>
        <v>10442</v>
      </c>
      <c r="D16" s="79">
        <v>2147</v>
      </c>
      <c r="E16" s="79">
        <v>134</v>
      </c>
      <c r="F16" s="79">
        <v>2438</v>
      </c>
      <c r="G16" s="79">
        <v>1469</v>
      </c>
      <c r="H16" s="79">
        <v>318</v>
      </c>
      <c r="I16" s="79">
        <v>1396</v>
      </c>
      <c r="J16" s="79">
        <v>852</v>
      </c>
      <c r="K16" s="79">
        <v>146</v>
      </c>
      <c r="L16" s="79">
        <v>153</v>
      </c>
      <c r="M16" s="79">
        <v>46</v>
      </c>
      <c r="N16" s="79">
        <v>130</v>
      </c>
      <c r="O16" s="48" t="s">
        <v>181</v>
      </c>
      <c r="P16" s="79">
        <v>198</v>
      </c>
      <c r="Q16" s="79">
        <v>35</v>
      </c>
      <c r="R16" s="79">
        <v>0</v>
      </c>
      <c r="S16" s="79">
        <v>184</v>
      </c>
      <c r="T16" s="79">
        <v>2</v>
      </c>
      <c r="U16" s="79">
        <v>181</v>
      </c>
      <c r="V16" s="79">
        <v>328</v>
      </c>
      <c r="W16" s="79">
        <v>263</v>
      </c>
      <c r="X16" s="79">
        <v>18</v>
      </c>
      <c r="Y16" s="79">
        <v>4</v>
      </c>
      <c r="Z16" s="79">
        <v>0</v>
      </c>
      <c r="AA16" s="79">
        <v>0</v>
      </c>
      <c r="AB16" s="79">
        <v>152</v>
      </c>
      <c r="AC16" s="79">
        <v>101</v>
      </c>
      <c r="AD16" s="79">
        <v>38</v>
      </c>
      <c r="AE16" s="79">
        <v>0</v>
      </c>
      <c r="AF16" s="79">
        <v>23</v>
      </c>
    </row>
    <row r="17" spans="1:32" s="7" customFormat="1" ht="12" customHeight="1">
      <c r="A17" s="48" t="s">
        <v>511</v>
      </c>
      <c r="B17" s="64">
        <f>SUM(C17,AB17:AF17)</f>
        <v>8429</v>
      </c>
      <c r="C17" s="64">
        <f>SUM(D17:N17,P17:AA17)</f>
        <v>8146</v>
      </c>
      <c r="D17" s="64">
        <v>2021</v>
      </c>
      <c r="E17" s="64">
        <v>121</v>
      </c>
      <c r="F17" s="64">
        <v>2404</v>
      </c>
      <c r="G17" s="64">
        <v>1383</v>
      </c>
      <c r="H17" s="64">
        <v>202</v>
      </c>
      <c r="I17" s="64">
        <v>347</v>
      </c>
      <c r="J17" s="64">
        <v>381</v>
      </c>
      <c r="K17" s="64">
        <v>111</v>
      </c>
      <c r="L17" s="64">
        <v>117</v>
      </c>
      <c r="M17" s="64">
        <v>38</v>
      </c>
      <c r="N17" s="64">
        <v>107</v>
      </c>
      <c r="O17" s="48" t="s">
        <v>511</v>
      </c>
      <c r="P17" s="64">
        <v>154</v>
      </c>
      <c r="Q17" s="64">
        <v>26</v>
      </c>
      <c r="R17" s="64">
        <v>0</v>
      </c>
      <c r="S17" s="64">
        <v>169</v>
      </c>
      <c r="T17" s="64">
        <v>1</v>
      </c>
      <c r="U17" s="64">
        <v>162</v>
      </c>
      <c r="V17" s="64">
        <v>139</v>
      </c>
      <c r="W17" s="64">
        <v>247</v>
      </c>
      <c r="X17" s="64">
        <v>14</v>
      </c>
      <c r="Y17" s="64">
        <v>2</v>
      </c>
      <c r="Z17" s="64">
        <v>0</v>
      </c>
      <c r="AA17" s="64">
        <v>0</v>
      </c>
      <c r="AB17" s="64">
        <v>135</v>
      </c>
      <c r="AC17" s="64">
        <v>87</v>
      </c>
      <c r="AD17" s="64">
        <v>38</v>
      </c>
      <c r="AE17" s="64">
        <v>0</v>
      </c>
      <c r="AF17" s="64">
        <v>23</v>
      </c>
    </row>
    <row r="18" spans="1:32" s="7" customFormat="1" ht="12" customHeight="1">
      <c r="A18" s="4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7" customFormat="1" ht="12" customHeight="1">
      <c r="A19" s="48" t="s">
        <v>183</v>
      </c>
      <c r="B19" s="69">
        <f>IF(B17&gt;B16,999,IF(B16=0,0,B17/B16*100))</f>
        <v>78.36556340647081</v>
      </c>
      <c r="C19" s="69">
        <f aca="true" t="shared" si="4" ref="C19:N19">IF(C17&gt;C16,999,IF(C16=0,0,C17/C16*100))</f>
        <v>78.01187511970888</v>
      </c>
      <c r="D19" s="69">
        <f t="shared" si="4"/>
        <v>94.13134606427573</v>
      </c>
      <c r="E19" s="69">
        <f t="shared" si="4"/>
        <v>90.29850746268657</v>
      </c>
      <c r="F19" s="69">
        <f t="shared" si="4"/>
        <v>98.60541427399508</v>
      </c>
      <c r="G19" s="69">
        <f t="shared" si="4"/>
        <v>94.14567733151804</v>
      </c>
      <c r="H19" s="69">
        <f t="shared" si="4"/>
        <v>63.52201257861635</v>
      </c>
      <c r="I19" s="69">
        <f t="shared" si="4"/>
        <v>24.856733524355302</v>
      </c>
      <c r="J19" s="69">
        <f t="shared" si="4"/>
        <v>44.71830985915493</v>
      </c>
      <c r="K19" s="69">
        <f t="shared" si="4"/>
        <v>76.02739726027397</v>
      </c>
      <c r="L19" s="69">
        <f t="shared" si="4"/>
        <v>76.47058823529412</v>
      </c>
      <c r="M19" s="69">
        <f t="shared" si="4"/>
        <v>82.6086956521739</v>
      </c>
      <c r="N19" s="69">
        <f t="shared" si="4"/>
        <v>82.3076923076923</v>
      </c>
      <c r="O19" s="48" t="s">
        <v>183</v>
      </c>
      <c r="P19" s="69">
        <f aca="true" t="shared" si="5" ref="P19:AF19">IF(P17&gt;P16,999,IF(P16=0,0,P17/P16*100))</f>
        <v>77.77777777777779</v>
      </c>
      <c r="Q19" s="69">
        <f t="shared" si="5"/>
        <v>74.28571428571429</v>
      </c>
      <c r="R19" s="69">
        <f t="shared" si="5"/>
        <v>0</v>
      </c>
      <c r="S19" s="69">
        <f t="shared" si="5"/>
        <v>91.84782608695652</v>
      </c>
      <c r="T19" s="69">
        <f t="shared" si="5"/>
        <v>50</v>
      </c>
      <c r="U19" s="69">
        <f t="shared" si="5"/>
        <v>89.50276243093923</v>
      </c>
      <c r="V19" s="69">
        <f t="shared" si="5"/>
        <v>42.3780487804878</v>
      </c>
      <c r="W19" s="69">
        <f t="shared" si="5"/>
        <v>93.91634980988593</v>
      </c>
      <c r="X19" s="69">
        <f t="shared" si="5"/>
        <v>77.77777777777779</v>
      </c>
      <c r="Y19" s="69">
        <f t="shared" si="5"/>
        <v>50</v>
      </c>
      <c r="Z19" s="69">
        <f t="shared" si="5"/>
        <v>0</v>
      </c>
      <c r="AA19" s="69">
        <f t="shared" si="5"/>
        <v>0</v>
      </c>
      <c r="AB19" s="69">
        <f t="shared" si="5"/>
        <v>88.81578947368422</v>
      </c>
      <c r="AC19" s="69">
        <f t="shared" si="5"/>
        <v>86.13861386138613</v>
      </c>
      <c r="AD19" s="69">
        <f t="shared" si="5"/>
        <v>100</v>
      </c>
      <c r="AE19" s="69">
        <f>IF(AE17&gt;AE16,999,IF(AE16=0,0,AE17/AE16*100))</f>
        <v>0</v>
      </c>
      <c r="AF19" s="69">
        <f t="shared" si="5"/>
        <v>100</v>
      </c>
    </row>
    <row r="20" spans="1:32" s="7" customFormat="1" ht="43.5" customHeight="1">
      <c r="A20" s="48" t="s">
        <v>186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8" t="s">
        <v>186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7" customFormat="1" ht="24" customHeight="1">
      <c r="A21" s="48" t="s">
        <v>181</v>
      </c>
      <c r="B21" s="79">
        <f>SUM(C21,AB21:AF21)</f>
        <v>15330</v>
      </c>
      <c r="C21" s="79">
        <f>SUM(D21:N21,P21:AA21)</f>
        <v>12981</v>
      </c>
      <c r="D21" s="79">
        <v>2552</v>
      </c>
      <c r="E21" s="79">
        <v>595</v>
      </c>
      <c r="F21" s="79">
        <v>391</v>
      </c>
      <c r="G21" s="79">
        <v>805</v>
      </c>
      <c r="H21" s="79">
        <v>878</v>
      </c>
      <c r="I21" s="79">
        <v>1649</v>
      </c>
      <c r="J21" s="79">
        <v>905</v>
      </c>
      <c r="K21" s="79">
        <v>733</v>
      </c>
      <c r="L21" s="79">
        <v>1299</v>
      </c>
      <c r="M21" s="79">
        <v>64</v>
      </c>
      <c r="N21" s="79">
        <v>157</v>
      </c>
      <c r="O21" s="48" t="s">
        <v>181</v>
      </c>
      <c r="P21" s="79">
        <v>192</v>
      </c>
      <c r="Q21" s="79">
        <v>148</v>
      </c>
      <c r="R21" s="79">
        <v>47</v>
      </c>
      <c r="S21" s="79">
        <v>124</v>
      </c>
      <c r="T21" s="79">
        <v>80</v>
      </c>
      <c r="U21" s="79">
        <v>193</v>
      </c>
      <c r="V21" s="79">
        <v>1792</v>
      </c>
      <c r="W21" s="79">
        <v>209</v>
      </c>
      <c r="X21" s="79">
        <v>95</v>
      </c>
      <c r="Y21" s="79">
        <v>72</v>
      </c>
      <c r="Z21" s="79">
        <v>1</v>
      </c>
      <c r="AA21" s="79">
        <v>0</v>
      </c>
      <c r="AB21" s="79">
        <v>2182</v>
      </c>
      <c r="AC21" s="79">
        <v>164</v>
      </c>
      <c r="AD21" s="79">
        <v>3</v>
      </c>
      <c r="AE21" s="79">
        <v>0</v>
      </c>
      <c r="AF21" s="79">
        <v>0</v>
      </c>
    </row>
    <row r="22" spans="1:32" s="7" customFormat="1" ht="12" customHeight="1">
      <c r="A22" s="48" t="s">
        <v>182</v>
      </c>
      <c r="B22" s="64">
        <f>SUM(C22,AB22:AF22)</f>
        <v>11459</v>
      </c>
      <c r="C22" s="64">
        <f>SUM(D22:N22,P22:AA22)</f>
        <v>9253</v>
      </c>
      <c r="D22" s="64">
        <v>1973</v>
      </c>
      <c r="E22" s="64">
        <v>461</v>
      </c>
      <c r="F22" s="64">
        <v>144</v>
      </c>
      <c r="G22" s="64">
        <v>657</v>
      </c>
      <c r="H22" s="64">
        <v>526</v>
      </c>
      <c r="I22" s="64">
        <v>955</v>
      </c>
      <c r="J22" s="64">
        <v>542</v>
      </c>
      <c r="K22" s="64">
        <v>583</v>
      </c>
      <c r="L22" s="64">
        <v>881</v>
      </c>
      <c r="M22" s="64">
        <v>61</v>
      </c>
      <c r="N22" s="64">
        <v>137</v>
      </c>
      <c r="O22" s="48" t="s">
        <v>511</v>
      </c>
      <c r="P22" s="64">
        <v>147</v>
      </c>
      <c r="Q22" s="64">
        <v>128</v>
      </c>
      <c r="R22" s="64">
        <v>41</v>
      </c>
      <c r="S22" s="64">
        <v>86</v>
      </c>
      <c r="T22" s="64">
        <v>69</v>
      </c>
      <c r="U22" s="64">
        <v>154</v>
      </c>
      <c r="V22" s="64">
        <v>1467</v>
      </c>
      <c r="W22" s="64">
        <v>109</v>
      </c>
      <c r="X22" s="64">
        <v>73</v>
      </c>
      <c r="Y22" s="64">
        <v>58</v>
      </c>
      <c r="Z22" s="64">
        <v>1</v>
      </c>
      <c r="AA22" s="64">
        <v>0</v>
      </c>
      <c r="AB22" s="64">
        <v>2052</v>
      </c>
      <c r="AC22" s="64">
        <v>151</v>
      </c>
      <c r="AD22" s="64">
        <v>3</v>
      </c>
      <c r="AE22" s="64">
        <v>0</v>
      </c>
      <c r="AF22" s="64">
        <v>0</v>
      </c>
    </row>
    <row r="23" spans="1:32" s="7" customFormat="1" ht="12" customHeight="1">
      <c r="A23" s="48" t="s">
        <v>512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81" customFormat="1" ht="18.75" customHeight="1" thickBot="1">
      <c r="A24" s="80" t="s">
        <v>183</v>
      </c>
      <c r="B24" s="69">
        <f>IF(B22&gt;B21,999,IF(B21=0,0,B22/B21*100))</f>
        <v>74.74885844748859</v>
      </c>
      <c r="C24" s="69">
        <f aca="true" t="shared" si="6" ref="C24:N24">IF(C22&gt;C21,999,IF(C21=0,0,C22/C21*100))</f>
        <v>71.28110315075881</v>
      </c>
      <c r="D24" s="69">
        <f t="shared" si="6"/>
        <v>77.31191222570533</v>
      </c>
      <c r="E24" s="69">
        <f t="shared" si="6"/>
        <v>77.47899159663866</v>
      </c>
      <c r="F24" s="69">
        <f t="shared" si="6"/>
        <v>36.828644501278774</v>
      </c>
      <c r="G24" s="69">
        <f t="shared" si="6"/>
        <v>81.61490683229815</v>
      </c>
      <c r="H24" s="69">
        <f t="shared" si="6"/>
        <v>59.90888382687927</v>
      </c>
      <c r="I24" s="69">
        <f t="shared" si="6"/>
        <v>57.91388720436629</v>
      </c>
      <c r="J24" s="69">
        <f t="shared" si="6"/>
        <v>59.889502762430936</v>
      </c>
      <c r="K24" s="69">
        <f t="shared" si="6"/>
        <v>79.53615279672579</v>
      </c>
      <c r="L24" s="69">
        <f t="shared" si="6"/>
        <v>67.82140107775211</v>
      </c>
      <c r="M24" s="69">
        <f t="shared" si="6"/>
        <v>95.3125</v>
      </c>
      <c r="N24" s="69">
        <f t="shared" si="6"/>
        <v>87.26114649681529</v>
      </c>
      <c r="O24" s="80" t="s">
        <v>183</v>
      </c>
      <c r="P24" s="69">
        <f aca="true" t="shared" si="7" ref="P24:AF24">IF(P22&gt;P21,999,IF(P21=0,0,P22/P21*100))</f>
        <v>76.5625</v>
      </c>
      <c r="Q24" s="69">
        <f t="shared" si="7"/>
        <v>86.48648648648648</v>
      </c>
      <c r="R24" s="69">
        <f t="shared" si="7"/>
        <v>87.2340425531915</v>
      </c>
      <c r="S24" s="69">
        <f t="shared" si="7"/>
        <v>69.35483870967742</v>
      </c>
      <c r="T24" s="69">
        <f t="shared" si="7"/>
        <v>86.25</v>
      </c>
      <c r="U24" s="69">
        <f t="shared" si="7"/>
        <v>79.79274611398964</v>
      </c>
      <c r="V24" s="69">
        <f t="shared" si="7"/>
        <v>81.86383928571429</v>
      </c>
      <c r="W24" s="69">
        <f t="shared" si="7"/>
        <v>52.15311004784689</v>
      </c>
      <c r="X24" s="69">
        <f t="shared" si="7"/>
        <v>76.84210526315789</v>
      </c>
      <c r="Y24" s="69">
        <f t="shared" si="7"/>
        <v>80.55555555555556</v>
      </c>
      <c r="Z24" s="69">
        <f t="shared" si="7"/>
        <v>100</v>
      </c>
      <c r="AA24" s="69">
        <f t="shared" si="7"/>
        <v>0</v>
      </c>
      <c r="AB24" s="69">
        <f t="shared" si="7"/>
        <v>94.04216315307058</v>
      </c>
      <c r="AC24" s="69">
        <f t="shared" si="7"/>
        <v>92.07317073170732</v>
      </c>
      <c r="AD24" s="69">
        <f t="shared" si="7"/>
        <v>100</v>
      </c>
      <c r="AE24" s="69">
        <f>IF(AE22&gt;AE21,999,IF(AE21=0,0,AE22/AE21*100))</f>
        <v>0</v>
      </c>
      <c r="AF24" s="69">
        <f t="shared" si="7"/>
        <v>0</v>
      </c>
    </row>
    <row r="25" spans="1:32" s="7" customFormat="1" ht="15.75" customHeight="1">
      <c r="A25" s="107" t="s">
        <v>187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="7" customFormat="1" ht="163.5" customHeight="1"/>
    <row r="27" spans="1:32" s="7" customFormat="1" ht="11.25" customHeight="1">
      <c r="A27" s="110" t="s">
        <v>195</v>
      </c>
      <c r="B27" s="110"/>
      <c r="C27" s="110"/>
      <c r="D27" s="110"/>
      <c r="E27" s="110"/>
      <c r="F27" s="110"/>
      <c r="G27" s="110"/>
      <c r="H27" s="196" t="s">
        <v>315</v>
      </c>
      <c r="I27" s="110"/>
      <c r="J27" s="110"/>
      <c r="K27" s="110"/>
      <c r="L27" s="110"/>
      <c r="M27" s="110"/>
      <c r="N27" s="110"/>
      <c r="O27" s="196" t="s">
        <v>316</v>
      </c>
      <c r="P27" s="110"/>
      <c r="Q27" s="110"/>
      <c r="R27" s="110"/>
      <c r="S27" s="110"/>
      <c r="T27" s="110"/>
      <c r="U27" s="110"/>
      <c r="V27" s="196" t="s">
        <v>317</v>
      </c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</row>
  </sheetData>
  <mergeCells count="26">
    <mergeCell ref="V1:Y1"/>
    <mergeCell ref="V2:AF2"/>
    <mergeCell ref="V3:AA3"/>
    <mergeCell ref="V27:AF27"/>
    <mergeCell ref="AE1:AF1"/>
    <mergeCell ref="AC3:AC4"/>
    <mergeCell ref="A27:G27"/>
    <mergeCell ref="H27:N27"/>
    <mergeCell ref="O27:U27"/>
    <mergeCell ref="AB3:AB4"/>
    <mergeCell ref="H2:N2"/>
    <mergeCell ref="H3:N3"/>
    <mergeCell ref="AD3:AD4"/>
    <mergeCell ref="AF3:AF4"/>
    <mergeCell ref="AE3:AE4"/>
    <mergeCell ref="O3:O4"/>
    <mergeCell ref="O1:U1"/>
    <mergeCell ref="O2:U2"/>
    <mergeCell ref="P3:U3"/>
    <mergeCell ref="A25:K25"/>
    <mergeCell ref="A1:G1"/>
    <mergeCell ref="A2:G2"/>
    <mergeCell ref="A3:A4"/>
    <mergeCell ref="B3:B4"/>
    <mergeCell ref="C3:G3"/>
    <mergeCell ref="H1:N1"/>
  </mergeCells>
  <dataValidations count="1">
    <dataValidation type="whole" allowBlank="1" showInputMessage="1" showErrorMessage="1" errorTitle="嘿嘿！你粉混喔" error="數字必須素整數而且不得小於 0 也應該不會大於 50000000 吧" sqref="D16:N17 P16:AF17 D21:N22 D6:N7 D11:N12 P6:AF7 P11:AF12 P21:AF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</cp:lastModifiedBy>
  <cp:lastPrinted>2004-08-27T05:54:30Z</cp:lastPrinted>
  <dcterms:created xsi:type="dcterms:W3CDTF">2000-07-04T20:51:28Z</dcterms:created>
  <dcterms:modified xsi:type="dcterms:W3CDTF">2002-02-25T12:09:02Z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