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120" tabRatio="724" activeTab="0"/>
  </bookViews>
  <sheets>
    <sheet name="M042(8-1)" sheetId="1" r:id="rId1"/>
    <sheet name="M043(8-2)" sheetId="2" r:id="rId2"/>
    <sheet name="M044(8-3)" sheetId="3" r:id="rId3"/>
    <sheet name="M045(8-4)" sheetId="4" r:id="rId4"/>
    <sheet name="M046(8-5)" sheetId="5" r:id="rId5"/>
    <sheet name="M047(8-6)" sheetId="6" r:id="rId6"/>
    <sheet name="M048(8-7)" sheetId="7" r:id="rId7"/>
    <sheet name="M049(8-8)" sheetId="8" r:id="rId8"/>
  </sheets>
  <definedNames/>
  <calcPr fullCalcOnLoad="1" refMode="R1C1"/>
</workbook>
</file>

<file path=xl/sharedStrings.xml><?xml version="1.0" encoding="utf-8"?>
<sst xmlns="http://schemas.openxmlformats.org/spreadsheetml/2006/main" count="636" uniqueCount="455">
  <si>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</si>
  <si>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</si>
  <si>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</si>
  <si>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</si>
  <si>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</si>
  <si>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</si>
  <si>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</si>
  <si>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</si>
  <si>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</si>
  <si>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</si>
  <si>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</si>
  <si>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</si>
  <si>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</si>
  <si>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</si>
  <si>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</si>
  <si>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</si>
  <si>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</si>
  <si>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</si>
  <si>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</si>
  <si>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</si>
  <si>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</si>
  <si>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電   設
備   氣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</si>
  <si>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</si>
  <si>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</si>
  <si>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</si>
  <si>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</si>
  <si>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</si>
  <si>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</si>
  <si>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</si>
  <si>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</si>
  <si>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</si>
  <si>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</si>
  <si>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</si>
  <si>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</si>
  <si>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</si>
  <si>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</si>
  <si>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</si>
  <si>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</si>
  <si>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</si>
  <si>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</si>
  <si>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</si>
  <si>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</si>
  <si>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</si>
  <si>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</si>
  <si>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</si>
  <si>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</si>
  <si>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</si>
  <si>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</si>
  <si>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</si>
  <si>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</si>
  <si>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</si>
  <si>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</si>
  <si>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</si>
  <si>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 xml:space="preserve">          </t>
  </si>
  <si>
    <t xml:space="preserve">爐   窯
</t>
  </si>
  <si>
    <t xml:space="preserve">用   具
</t>
  </si>
  <si>
    <t xml:space="preserve">材   料
</t>
  </si>
  <si>
    <t xml:space="preserve">環   境
</t>
  </si>
  <si>
    <t xml:space="preserve">原動機
</t>
  </si>
  <si>
    <t>中華民國</t>
  </si>
  <si>
    <t>礦業及土石採取業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</si>
  <si>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</si>
  <si>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</si>
  <si>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</si>
  <si>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</si>
  <si>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</si>
  <si>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</si>
  <si>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</si>
  <si>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</si>
  <si>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</si>
  <si>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</si>
  <si>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</si>
  <si>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</si>
  <si>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</si>
  <si>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</si>
  <si>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</si>
  <si>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</si>
  <si>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</si>
  <si>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</si>
  <si>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</si>
  <si>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</si>
  <si>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</si>
  <si>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</si>
  <si>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>與受傷部位之關係按製造業分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</si>
  <si>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</si>
  <si>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</si>
  <si>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</si>
  <si>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</si>
  <si>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</si>
  <si>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</si>
  <si>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</si>
  <si>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</si>
  <si>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</si>
  <si>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</si>
  <si>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</si>
  <si>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 xml:space="preserve">原動機
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</si>
  <si>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</si>
  <si>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</si>
  <si>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</si>
  <si>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</si>
  <si>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</si>
  <si>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</si>
  <si>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</si>
  <si>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</si>
  <si>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</si>
  <si>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</si>
  <si>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 xml:space="preserve">爐   窯
</t>
  </si>
  <si>
    <t>電   設
備   氣</t>
  </si>
  <si>
    <t>人   力
機   械
工   具</t>
  </si>
  <si>
    <t xml:space="preserve">用   具
</t>
  </si>
  <si>
    <t>其   他
設   備</t>
  </si>
  <si>
    <t>營建物
及施工
設    備</t>
  </si>
  <si>
    <t>危   險
物   有
害   物</t>
  </si>
  <si>
    <t xml:space="preserve">材   料
</t>
  </si>
  <si>
    <t>運   搬
物   體</t>
  </si>
  <si>
    <t xml:space="preserve">環   境
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</si>
  <si>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</si>
  <si>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</si>
  <si>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</si>
  <si>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</si>
  <si>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</si>
  <si>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</si>
  <si>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</si>
  <si>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</si>
  <si>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</si>
  <si>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</si>
  <si>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</si>
  <si>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</si>
  <si>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</si>
  <si>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</si>
  <si>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</si>
  <si>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</si>
  <si>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</si>
  <si>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</si>
  <si>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</si>
  <si>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</si>
  <si>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</si>
  <si>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</si>
  <si>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</si>
  <si>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</si>
  <si>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</si>
  <si>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</si>
  <si>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</si>
  <si>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</si>
  <si>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</si>
  <si>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</si>
  <si>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</si>
  <si>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</si>
  <si>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</si>
  <si>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</si>
  <si>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</si>
  <si>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</si>
  <si>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</si>
  <si>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</si>
  <si>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</si>
  <si>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</si>
  <si>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</si>
  <si>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</si>
  <si>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</si>
  <si>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</si>
  <si>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</si>
  <si>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</si>
  <si>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</si>
  <si>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</si>
  <si>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</si>
  <si>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</si>
  <si>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</si>
  <si>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</si>
  <si>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</si>
  <si>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</si>
  <si>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-4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</si>
  <si>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</si>
  <si>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</si>
  <si>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r>
      <t xml:space="preserve">表 </t>
    </r>
    <r>
      <rPr>
        <sz val="12"/>
        <rFont val="新細明體"/>
        <family val="1"/>
      </rPr>
      <t>8-7</t>
    </r>
    <r>
      <rPr>
        <sz val="12"/>
        <rFont val="新細明體"/>
        <family val="1"/>
      </rPr>
      <t xml:space="preserve"> 職業災害統計災害類型</t>
    </r>
  </si>
  <si>
    <t>農、林、漁、牧業</t>
  </si>
  <si>
    <t xml:space="preserve">    食品及飲料製造業</t>
  </si>
  <si>
    <t xml:space="preserve">    木竹製品製造業</t>
  </si>
  <si>
    <t xml:space="preserve">    石油及煤製品製造業</t>
  </si>
  <si>
    <t xml:space="preserve">    橡膠製品製造業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</si>
  <si>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</si>
  <si>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</si>
  <si>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</si>
  <si>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</si>
  <si>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</si>
  <si>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</si>
  <si>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</si>
  <si>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</si>
  <si>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傷部位之關係按全產業分</t>
  </si>
  <si>
    <r>
      <t>說明：1.行業百分率＝各行業受傷部位數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</si>
  <si>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 xml:space="preserve">            2.受傷部位百比率＝各受傷部位數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</si>
  <si>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</si>
  <si>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</si>
  <si>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</si>
  <si>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新細明體"/>
        <family val="1"/>
      </rPr>
      <t>食品及飲料製造業</t>
    </r>
  </si>
  <si>
    <r>
      <t xml:space="preserve">    </t>
    </r>
    <r>
      <rPr>
        <sz val="8"/>
        <rFont val="新細明體"/>
        <family val="1"/>
      </rPr>
      <t>菸草製造業</t>
    </r>
  </si>
  <si>
    <r>
      <t xml:space="preserve">    </t>
    </r>
    <r>
      <rPr>
        <sz val="8"/>
        <rFont val="新細明體"/>
        <family val="1"/>
      </rPr>
      <t>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</si>
  <si>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新細明體"/>
        <family val="1"/>
      </rPr>
      <t>成衣、服飾品及其他紡織品製造業</t>
    </r>
  </si>
  <si>
    <r>
      <t xml:space="preserve">    </t>
    </r>
    <r>
      <rPr>
        <sz val="8"/>
        <rFont val="新細明體"/>
        <family val="1"/>
      </rPr>
      <t>皮革、毛皮及其製品製造業</t>
    </r>
  </si>
  <si>
    <r>
      <t xml:space="preserve">    </t>
    </r>
    <r>
      <rPr>
        <sz val="8"/>
        <rFont val="新細明體"/>
        <family val="1"/>
      </rPr>
      <t>木竹製品製造業</t>
    </r>
  </si>
  <si>
    <r>
      <t xml:space="preserve">    </t>
    </r>
    <r>
      <rPr>
        <sz val="8"/>
        <rFont val="新細明體"/>
        <family val="1"/>
      </rPr>
      <t>家具及裝設品製造業</t>
    </r>
  </si>
  <si>
    <r>
      <t xml:space="preserve">    </t>
    </r>
    <r>
      <rPr>
        <sz val="8"/>
        <rFont val="新細明體"/>
        <family val="1"/>
      </rPr>
      <t>紙漿、紙及紙製品製造業</t>
    </r>
  </si>
  <si>
    <r>
      <t xml:space="preserve">    </t>
    </r>
    <r>
      <rPr>
        <sz val="8"/>
        <rFont val="新細明體"/>
        <family val="1"/>
      </rPr>
      <t>印刷及其輔助業</t>
    </r>
  </si>
  <si>
    <r>
      <t xml:space="preserve">    </t>
    </r>
    <r>
      <rPr>
        <sz val="8"/>
        <rFont val="新細明體"/>
        <family val="1"/>
      </rPr>
      <t>化學材料製造業</t>
    </r>
  </si>
  <si>
    <r>
      <t xml:space="preserve">    </t>
    </r>
    <r>
      <rPr>
        <sz val="8"/>
        <rFont val="新細明體"/>
        <family val="1"/>
      </rPr>
      <t>化學製品製造業</t>
    </r>
  </si>
  <si>
    <r>
      <t xml:space="preserve">    </t>
    </r>
    <r>
      <rPr>
        <sz val="8"/>
        <rFont val="新細明體"/>
        <family val="1"/>
      </rPr>
      <t>石油及煤製品製造業</t>
    </r>
  </si>
  <si>
    <r>
      <t xml:space="preserve">    </t>
    </r>
    <r>
      <rPr>
        <sz val="8"/>
        <rFont val="新細明體"/>
        <family val="1"/>
      </rPr>
      <t>橡膠製品製造業</t>
    </r>
  </si>
  <si>
    <r>
      <t xml:space="preserve">    </t>
    </r>
    <r>
      <rPr>
        <sz val="8"/>
        <rFont val="新細明體"/>
        <family val="1"/>
      </rPr>
      <t>塑膠製品製造業</t>
    </r>
  </si>
  <si>
    <r>
      <t xml:space="preserve">    </t>
    </r>
    <r>
      <rPr>
        <sz val="8"/>
        <rFont val="新細明體"/>
        <family val="1"/>
      </rPr>
      <t>非金屬礦物製品製造業</t>
    </r>
  </si>
  <si>
    <r>
      <t xml:space="preserve">    </t>
    </r>
    <r>
      <rPr>
        <sz val="8"/>
        <rFont val="新細明體"/>
        <family val="1"/>
      </rPr>
      <t>金屬基本工業</t>
    </r>
  </si>
  <si>
    <r>
      <t xml:space="preserve">    </t>
    </r>
    <r>
      <rPr>
        <sz val="8"/>
        <rFont val="新細明體"/>
        <family val="1"/>
      </rPr>
      <t>金屬製品製造業</t>
    </r>
  </si>
  <si>
    <r>
      <t xml:space="preserve">    </t>
    </r>
    <r>
      <rPr>
        <sz val="8"/>
        <rFont val="新細明體"/>
        <family val="1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</si>
  <si>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</si>
  <si>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</si>
  <si>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新細明體"/>
        <family val="1"/>
      </rPr>
      <t>電力機械器材及設備製造修配業</t>
    </r>
  </si>
  <si>
    <r>
      <t xml:space="preserve">    </t>
    </r>
    <r>
      <rPr>
        <sz val="8"/>
        <rFont val="新細明體"/>
        <family val="1"/>
      </rPr>
      <t>運輸工具製造修配業</t>
    </r>
  </si>
  <si>
    <r>
      <t xml:space="preserve">    </t>
    </r>
    <r>
      <rPr>
        <sz val="8"/>
        <rFont val="新細明體"/>
        <family val="1"/>
      </rPr>
      <t>精密、光學、醫療器材及鐘錶製造業</t>
    </r>
  </si>
  <si>
    <r>
      <t xml:space="preserve">    </t>
    </r>
    <r>
      <rPr>
        <sz val="8"/>
        <rFont val="新細明體"/>
        <family val="1"/>
      </rPr>
      <t>其他工業製品製造業</t>
    </r>
  </si>
  <si>
    <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</si>
  <si>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</si>
  <si>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</si>
  <si>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</si>
  <si>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</si>
  <si>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</si>
  <si>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</si>
  <si>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</si>
  <si>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</si>
  <si>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醫療保健及社會福利服務業</t>
  </si>
  <si>
    <t>文化、運動及休閒服務業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</si>
  <si>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</si>
  <si>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</si>
  <si>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說明：1.陳報事業單位百分比＝陳報事業單位數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全產業陳報數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</si>
  <si>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</si>
  <si>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2.僱用勞工人數百分比＝僱用勞工人數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僱用勞工總人數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</si>
  <si>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</si>
  <si>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3.總工作日數百分比＝工作日數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總工作日數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</si>
  <si>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</si>
  <si>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4.總經歷工時百分比＝經歷工時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</si>
  <si>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</si>
  <si>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5.失能傷害次數百分比＝失能傷害次數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</si>
  <si>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</si>
  <si>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6.已結案之失能傷害次數百分比＝已結案失能傷害次數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已結案失能傷害總次數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</si>
  <si>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</si>
  <si>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7.死亡人數百分比＝死亡人數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死亡總人數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</si>
  <si>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1000)。</t>
    </r>
  </si>
  <si>
    <r>
      <t>行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</si>
  <si>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t>陳報事業
單  位  數
(家)</t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</si>
  <si>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</si>
  <si>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
工  人  數
(人)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</si>
  <si>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
日        數
(工  作  天)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</si>
  <si>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歷
工        時
(時)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</si>
  <si>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次  數
(人      次)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</si>
  <si>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頻  率</t>
    </r>
  </si>
  <si>
    <r>
      <t>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
失 能 傷 害
次           數
(人         次)</t>
    </r>
  </si>
  <si>
    <r>
      <t>已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傷</t>
    </r>
  </si>
  <si>
    <r>
      <t>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(人次)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</si>
  <si>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失
工 作 日 數
(日)</t>
    </r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</si>
  <si>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</si>
  <si>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嚴   重   率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</si>
  <si>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指          數</t>
    </r>
  </si>
  <si>
    <r>
      <t>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亡
(人)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</si>
  <si>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
(％)</t>
    </r>
  </si>
  <si>
    <t>永久全失能
(人)</t>
  </si>
  <si>
    <t>永久部分失能
(人次)</t>
  </si>
  <si>
    <t>暫時全失能
(人次)</t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</si>
  <si>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</si>
  <si>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8-1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</t>
    </r>
  </si>
  <si>
    <t>計概況按全產業分</t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</si>
  <si>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</si>
  <si>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</si>
  <si>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t>全              產                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</si>
  <si>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</si>
  <si>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</si>
  <si>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</si>
  <si>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</si>
  <si>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</si>
  <si>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</si>
  <si>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</si>
  <si>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</si>
  <si>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</si>
  <si>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</si>
  <si>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</si>
  <si>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</si>
  <si>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</si>
  <si>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</si>
  <si>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</si>
  <si>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</si>
  <si>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</si>
  <si>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</si>
  <si>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</si>
  <si>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</si>
  <si>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</si>
  <si>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</si>
  <si>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</si>
  <si>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</si>
  <si>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</si>
  <si>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</si>
  <si>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</si>
  <si>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教 育 服 務 業</t>
  </si>
  <si>
    <t>其 他 服 務 業</t>
  </si>
  <si>
    <t>公 共 行 政 業</t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</si>
  <si>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(%)</t>
    </r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</si>
  <si>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</si>
  <si>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</si>
  <si>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</si>
  <si>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</si>
  <si>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</si>
  <si>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</si>
  <si>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</si>
  <si>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</si>
  <si>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</si>
  <si>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</si>
  <si>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</si>
  <si>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</si>
  <si>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</si>
  <si>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</si>
  <si>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</si>
  <si>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</si>
  <si>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</si>
  <si>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電力機械器材及設備製造修配業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</si>
  <si>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</si>
  <si>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</si>
  <si>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</si>
  <si>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r>
      <t>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電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燃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氣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</si>
  <si>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營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</si>
  <si>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</si>
  <si>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他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</si>
  <si>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共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行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政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</si>
  <si>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說明：1.行業別比率＝各行業職業災害人次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</si>
  <si>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概況按全產業分(續)</t>
  </si>
  <si>
    <r>
      <t xml:space="preserve">表 8-2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職業災害統計</t>
    </r>
  </si>
  <si>
    <t>行業別
比    率
（％）</t>
  </si>
  <si>
    <t>總   計</t>
  </si>
  <si>
    <t>墜   落
滾   落</t>
  </si>
  <si>
    <t>跌   倒</t>
  </si>
  <si>
    <t>衝   撞</t>
  </si>
  <si>
    <t>物   體
飛   落</t>
  </si>
  <si>
    <t>物   體
倒   塌
崩   塌</t>
  </si>
  <si>
    <t>被   撞</t>
  </si>
  <si>
    <t>被   夾
被   捲</t>
  </si>
  <si>
    <t>踩   踏</t>
  </si>
  <si>
    <t>溺   斃</t>
  </si>
  <si>
    <t>與高溫
、低溫
之接觸</t>
  </si>
  <si>
    <t>與有害
物等之
接   觸</t>
  </si>
  <si>
    <t>感   電</t>
  </si>
  <si>
    <t>爆   炸</t>
  </si>
  <si>
    <t>物   體
破   裂</t>
  </si>
  <si>
    <t>火   災</t>
  </si>
  <si>
    <t>不   當
動   作</t>
  </si>
  <si>
    <t>其   他</t>
  </si>
  <si>
    <t>無   法
歸   類
者</t>
  </si>
  <si>
    <t>交      通      事      故</t>
  </si>
  <si>
    <t>公   路</t>
  </si>
  <si>
    <t>鐵   路</t>
  </si>
  <si>
    <t>船舶、
航空器</t>
  </si>
  <si>
    <t>項         目          別</t>
  </si>
  <si>
    <r>
      <t xml:space="preserve">           2.職業災害類型比率＝各職業災害類型人次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</si>
  <si>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說明：媒介物比率＝各媒介物人次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</si>
  <si>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項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</si>
  <si>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</si>
  <si>
    <r>
      <t>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械</t>
    </r>
  </si>
  <si>
    <r>
      <t>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械</t>
    </r>
  </si>
  <si>
    <r>
      <t>他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設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備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</si>
  <si>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建</t>
    </r>
  </si>
  <si>
    <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料</t>
    </r>
  </si>
  <si>
    <r>
      <t>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</si>
  <si>
    <r>
      <t>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境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</si>
  <si>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類</t>
    </r>
  </si>
  <si>
    <t>原動機</t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</si>
  <si>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傳   導
裝   置</t>
    </r>
  </si>
  <si>
    <r>
      <t>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材
加   工
機   械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</si>
  <si>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造
機   械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</si>
  <si>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般
動   力
機   械</t>
    </r>
  </si>
  <si>
    <r>
      <t>起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重
機   械</t>
    </r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</si>
  <si>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搬   運
機   械</t>
    </r>
  </si>
  <si>
    <r>
      <t>交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
工   具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</si>
  <si>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容   器</t>
    </r>
  </si>
  <si>
    <r>
      <t>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學
設   備</t>
    </r>
  </si>
  <si>
    <r>
      <t>熔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接
設   備</t>
    </r>
  </si>
  <si>
    <r>
      <t>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窯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</si>
  <si>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氣
設   備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</si>
  <si>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機   械
工   具</t>
    </r>
  </si>
  <si>
    <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具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</si>
  <si>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
設   備</t>
    </r>
  </si>
  <si>
    <t>營建物
及施工
設    備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</si>
  <si>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險
物   有
害   物</t>
    </r>
  </si>
  <si>
    <r>
      <t>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料</t>
    </r>
  </si>
  <si>
    <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
物   體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</si>
  <si>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
媒介物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</si>
  <si>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媒
介   物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</si>
  <si>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
分   類</t>
    </r>
  </si>
  <si>
    <r>
      <t>表 8-3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</t>
    </r>
  </si>
  <si>
    <t>媒      介      物      比      率    (%)</t>
  </si>
  <si>
    <t>製      造      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</si>
  <si>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</si>
  <si>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</si>
  <si>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</si>
  <si>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</si>
  <si>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</si>
  <si>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</si>
  <si>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</si>
  <si>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</si>
  <si>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</si>
  <si>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</si>
  <si>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</si>
  <si>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</si>
  <si>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</si>
  <si>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</si>
  <si>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</si>
  <si>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</si>
  <si>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</si>
  <si>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</si>
  <si>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</si>
  <si>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</si>
  <si>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</si>
  <si>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</si>
  <si>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教 育 服 務 業</t>
  </si>
  <si>
    <t>其 他 服 務 業</t>
  </si>
  <si>
    <t>公 共 行 政 業</t>
  </si>
  <si>
    <r>
      <t>各受傷部位比率</t>
    </r>
    <r>
      <rPr>
        <sz val="8"/>
        <rFont val="Times New Roman"/>
        <family val="1"/>
      </rPr>
      <t xml:space="preserve">  (%)</t>
    </r>
  </si>
  <si>
    <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業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</si>
  <si>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別</t>
    </r>
  </si>
  <si>
    <r>
      <t>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
百分率
（％）</t>
    </r>
  </si>
  <si>
    <r>
      <t>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顏</t>
    </r>
  </si>
  <si>
    <r>
      <t>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</si>
  <si>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</si>
  <si>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</si>
  <si>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</si>
  <si>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蹊</t>
    </r>
  </si>
  <si>
    <r>
      <t>內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臟</t>
    </r>
  </si>
  <si>
    <r>
      <t>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身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</si>
  <si>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</t>
    </r>
  </si>
  <si>
    <r>
      <t>表 8-8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職業災害統計行業別與受</t>
    </r>
  </si>
  <si>
    <t>被刺、
割   、
擦   傷</t>
  </si>
  <si>
    <t xml:space="preserve">    被刺、割、擦 傷</t>
  </si>
  <si>
    <t xml:space="preserve">    被 刺、割、擦 傷</t>
  </si>
  <si>
    <t xml:space="preserve">    被 刺、割、擦 傷</t>
  </si>
  <si>
    <r>
      <t xml:space="preserve"> </t>
    </r>
    <r>
      <rPr>
        <sz val="9"/>
        <rFont val="新細明體"/>
        <family val="1"/>
      </rPr>
      <t>-184-</t>
    </r>
  </si>
  <si>
    <t xml:space="preserve">  -185-</t>
  </si>
  <si>
    <t xml:space="preserve">  -186-</t>
  </si>
  <si>
    <t xml:space="preserve">  -187-</t>
  </si>
  <si>
    <t>95年</t>
  </si>
  <si>
    <r>
      <t xml:space="preserve"> </t>
    </r>
    <r>
      <rPr>
        <sz val="9"/>
        <rFont val="新細明體"/>
        <family val="1"/>
      </rPr>
      <t>-188-</t>
    </r>
  </si>
  <si>
    <t xml:space="preserve">  - 189-</t>
  </si>
  <si>
    <r>
      <t xml:space="preserve"> </t>
    </r>
    <r>
      <rPr>
        <sz val="9"/>
        <rFont val="新細明體"/>
        <family val="1"/>
      </rPr>
      <t>-190-</t>
    </r>
  </si>
  <si>
    <t xml:space="preserve"> -191-</t>
  </si>
  <si>
    <r>
      <t xml:space="preserve"> </t>
    </r>
    <r>
      <rPr>
        <sz val="9"/>
        <rFont val="新細明體"/>
        <family val="1"/>
      </rPr>
      <t>-192-</t>
    </r>
  </si>
  <si>
    <r>
      <t xml:space="preserve"> </t>
    </r>
    <r>
      <rPr>
        <sz val="9"/>
        <rFont val="新細明體"/>
        <family val="1"/>
      </rPr>
      <t xml:space="preserve"> -193-</t>
    </r>
  </si>
  <si>
    <t>-194-</t>
  </si>
  <si>
    <t xml:space="preserve"> -195-</t>
  </si>
  <si>
    <r>
      <t xml:space="preserve"> </t>
    </r>
    <r>
      <rPr>
        <sz val="9"/>
        <rFont val="新細明體"/>
        <family val="1"/>
      </rPr>
      <t>-196-</t>
    </r>
  </si>
  <si>
    <t xml:space="preserve">  -197-</t>
  </si>
  <si>
    <r>
      <t xml:space="preserve"> </t>
    </r>
    <r>
      <rPr>
        <sz val="9"/>
        <rFont val="新細明體"/>
        <family val="1"/>
      </rPr>
      <t>-198-</t>
    </r>
  </si>
  <si>
    <t xml:space="preserve">  -199-</t>
  </si>
  <si>
    <r>
      <t xml:space="preserve"> </t>
    </r>
    <r>
      <rPr>
        <sz val="9"/>
        <rFont val="新細明體"/>
        <family val="1"/>
      </rPr>
      <t>-200-</t>
    </r>
  </si>
  <si>
    <t xml:space="preserve">  -201-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</si>
</sst>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</numFmts>
  <fonts count="11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94" fontId="6" fillId="0" borderId="0" xfId="0" applyNumberFormat="1" applyFont="1" applyFill="1" applyAlignment="1">
      <alignment/>
    </xf>
    <xf numFmtId="195" fontId="6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184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83" fontId="4" fillId="0" borderId="2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8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6" customWidth="1"/>
    <col min="2" max="5" width="9.50390625" style="6" customWidth="1"/>
    <col min="6" max="6" width="11.125" style="6" customWidth="1"/>
    <col min="7" max="7" width="8.375" style="6" customWidth="1"/>
    <col min="8" max="8" width="13.625" style="6" customWidth="1"/>
    <col min="9" max="9" width="10.375" style="6" customWidth="1"/>
    <col min="10" max="14" width="12.00390625" style="6" customWidth="1"/>
    <col min="15" max="15" width="28.625" style="6" customWidth="1"/>
    <col min="16" max="19" width="9.50390625" style="6" customWidth="1"/>
    <col min="20" max="20" width="10.00390625" style="6" customWidth="1"/>
    <col min="21" max="21" width="9.50390625" style="6" customWidth="1"/>
    <col min="22" max="27" width="14.00390625" style="6" customWidth="1"/>
    <col min="28" max="16384" width="8.875" style="6" customWidth="1"/>
  </cols>
  <sheetData>
    <row r="1" spans="1:27" s="4" customFormat="1" ht="36.75" customHeight="1">
      <c r="A1" s="86" t="s">
        <v>265</v>
      </c>
      <c r="B1" s="86"/>
      <c r="C1" s="86"/>
      <c r="D1" s="86"/>
      <c r="E1" s="86"/>
      <c r="F1" s="86"/>
      <c r="G1" s="86"/>
      <c r="H1" s="90" t="s">
        <v>266</v>
      </c>
      <c r="I1" s="90"/>
      <c r="J1" s="90"/>
      <c r="K1" s="90"/>
      <c r="L1" s="90"/>
      <c r="M1" s="90"/>
      <c r="N1" s="90"/>
      <c r="O1" s="86" t="s">
        <v>265</v>
      </c>
      <c r="P1" s="86"/>
      <c r="Q1" s="86"/>
      <c r="R1" s="86"/>
      <c r="S1" s="86"/>
      <c r="T1" s="86"/>
      <c r="U1" s="86"/>
      <c r="V1" s="78" t="s">
        <v>328</v>
      </c>
      <c r="W1" s="78"/>
      <c r="X1" s="78"/>
      <c r="Y1" s="78"/>
      <c r="Z1" s="78"/>
      <c r="AA1" s="78"/>
    </row>
    <row r="2" spans="1:27" s="5" customFormat="1" ht="13.5" customHeight="1" thickBot="1">
      <c r="A2" s="93" t="s">
        <v>59</v>
      </c>
      <c r="B2" s="93"/>
      <c r="C2" s="93"/>
      <c r="D2" s="93"/>
      <c r="E2" s="93"/>
      <c r="F2" s="93"/>
      <c r="G2" s="93"/>
      <c r="H2" s="79" t="s">
        <v>440</v>
      </c>
      <c r="I2" s="79"/>
      <c r="J2" s="79"/>
      <c r="K2" s="79"/>
      <c r="L2" s="79"/>
      <c r="M2" s="79"/>
      <c r="N2" s="79"/>
      <c r="O2" s="87" t="s">
        <v>59</v>
      </c>
      <c r="P2" s="87"/>
      <c r="Q2" s="87"/>
      <c r="R2" s="87"/>
      <c r="S2" s="87"/>
      <c r="T2" s="87"/>
      <c r="U2" s="87"/>
      <c r="V2" s="79" t="s">
        <v>440</v>
      </c>
      <c r="W2" s="79"/>
      <c r="X2" s="79"/>
      <c r="Y2" s="79"/>
      <c r="Z2" s="79"/>
      <c r="AA2" s="79"/>
    </row>
    <row r="3" spans="1:146" s="50" customFormat="1" ht="24" customHeight="1">
      <c r="A3" s="88" t="s">
        <v>244</v>
      </c>
      <c r="B3" s="94" t="s">
        <v>245</v>
      </c>
      <c r="C3" s="82" t="s">
        <v>246</v>
      </c>
      <c r="D3" s="82" t="s">
        <v>247</v>
      </c>
      <c r="E3" s="82" t="s">
        <v>246</v>
      </c>
      <c r="F3" s="82" t="s">
        <v>248</v>
      </c>
      <c r="G3" s="82" t="s">
        <v>246</v>
      </c>
      <c r="H3" s="91" t="s">
        <v>249</v>
      </c>
      <c r="I3" s="82" t="s">
        <v>246</v>
      </c>
      <c r="J3" s="82" t="s">
        <v>250</v>
      </c>
      <c r="K3" s="82" t="s">
        <v>246</v>
      </c>
      <c r="L3" s="82" t="s">
        <v>251</v>
      </c>
      <c r="M3" s="82" t="s">
        <v>252</v>
      </c>
      <c r="N3" s="84" t="s">
        <v>246</v>
      </c>
      <c r="O3" s="88" t="s">
        <v>244</v>
      </c>
      <c r="P3" s="80" t="s">
        <v>253</v>
      </c>
      <c r="Q3" s="80"/>
      <c r="R3" s="80"/>
      <c r="S3" s="80"/>
      <c r="T3" s="80"/>
      <c r="U3" s="80"/>
      <c r="V3" s="80" t="s">
        <v>254</v>
      </c>
      <c r="W3" s="81"/>
      <c r="X3" s="82" t="s">
        <v>255</v>
      </c>
      <c r="Y3" s="82" t="s">
        <v>256</v>
      </c>
      <c r="Z3" s="82" t="s">
        <v>257</v>
      </c>
      <c r="AA3" s="84" t="s">
        <v>258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</row>
    <row r="4" spans="1:146" s="50" customFormat="1" ht="30" customHeight="1" thickBot="1">
      <c r="A4" s="89"/>
      <c r="B4" s="95"/>
      <c r="C4" s="83"/>
      <c r="D4" s="83"/>
      <c r="E4" s="83"/>
      <c r="F4" s="83"/>
      <c r="G4" s="83"/>
      <c r="H4" s="92"/>
      <c r="I4" s="83"/>
      <c r="J4" s="83"/>
      <c r="K4" s="83"/>
      <c r="L4" s="83"/>
      <c r="M4" s="83"/>
      <c r="N4" s="85"/>
      <c r="O4" s="89"/>
      <c r="P4" s="51" t="s">
        <v>259</v>
      </c>
      <c r="Q4" s="40" t="s">
        <v>260</v>
      </c>
      <c r="R4" s="40" t="s">
        <v>261</v>
      </c>
      <c r="S4" s="40" t="s">
        <v>260</v>
      </c>
      <c r="T4" s="40" t="s">
        <v>262</v>
      </c>
      <c r="U4" s="40" t="s">
        <v>260</v>
      </c>
      <c r="V4" s="51" t="s">
        <v>263</v>
      </c>
      <c r="W4" s="40" t="s">
        <v>264</v>
      </c>
      <c r="X4" s="83"/>
      <c r="Y4" s="83"/>
      <c r="Z4" s="83"/>
      <c r="AA4" s="8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</row>
    <row r="5" spans="1:27" s="5" customFormat="1" ht="13.5" customHeight="1">
      <c r="A5" s="42" t="s">
        <v>190</v>
      </c>
      <c r="B5" s="15">
        <f>SUM(B6+B7+B8+B33+B34+B35+B36++B37+B38+B39+B40+B41+B42+B43+B44+B45)</f>
        <v>12457</v>
      </c>
      <c r="C5" s="36">
        <f aca="true" t="shared" si="0" ref="C5:K5">SUM(C6+C7+C8+C33+C34+C35+C37+C38+C43+C44+C45)</f>
        <v>87.3243959219716</v>
      </c>
      <c r="D5" s="33">
        <f>SUM(D6+D7+D8+D33+D34+D35+D36+D37+D38+D39+D40+D41+D42+D43+D44+D45)</f>
        <v>2559502</v>
      </c>
      <c r="E5" s="36">
        <f t="shared" si="0"/>
        <v>86.39497058412145</v>
      </c>
      <c r="F5" s="33">
        <f>SUM(F6+F7+F8+F33+F34+F35+F36+F37+F38+F39+F40+F41+F42+F43+F44+F45)</f>
        <v>658605717</v>
      </c>
      <c r="G5" s="36">
        <f t="shared" si="0"/>
        <v>86.58353037041736</v>
      </c>
      <c r="H5" s="33">
        <f>SUM(H6+H7+H8+H33+H34+H35+H36+H37+H38+H39+H40+H41+H42+H43+H44+H45)</f>
        <v>5359578449</v>
      </c>
      <c r="I5" s="36">
        <f t="shared" si="0"/>
        <v>86.9136355839541</v>
      </c>
      <c r="J5" s="33">
        <f>SUM(J6+J7+J8+J33+J34+J35+J36+J37+J38+J39+J40+J41+J42+J43+J44+J45)</f>
        <v>11466</v>
      </c>
      <c r="K5" s="36">
        <f t="shared" si="0"/>
        <v>90.11861154718297</v>
      </c>
      <c r="L5" s="45">
        <f aca="true" t="shared" si="1" ref="L5:L45">J5*1000000/H5</f>
        <v>2.1393473589586782</v>
      </c>
      <c r="M5" s="33">
        <f>SUM(M6+M7+M8+M33+M34+M35+M36+M37+M38+M39+M40+M41+M42+M43+M44+M45)</f>
        <v>11466</v>
      </c>
      <c r="N5" s="36">
        <f>SUM(N6+N7+N8+N33+N34+N35+N37+N38+N43+N44+N45)</f>
        <v>90.11861154718297</v>
      </c>
      <c r="O5" s="42" t="s">
        <v>269</v>
      </c>
      <c r="P5" s="33">
        <f>SUM(P6+P7+P8+P33+P34+P35+P36+P37+P38+P39+P40+P41+P42+P43+P44+P45)</f>
        <v>103</v>
      </c>
      <c r="Q5" s="36">
        <f aca="true" t="shared" si="2" ref="Q5:Y5">SUM(Q6+Q7+Q8+Q33+Q34+Q35+Q37+Q38+Q43+Q44+Q45)</f>
        <v>96.11650485436891</v>
      </c>
      <c r="R5" s="33">
        <f>SUM(R6+R7+R8+R33+R34+R35+R36+R37+R38+R39+R40+R41+R42+R43+R44+R45)</f>
        <v>15</v>
      </c>
      <c r="S5" s="36">
        <f t="shared" si="2"/>
        <v>100.00000000000001</v>
      </c>
      <c r="T5" s="33">
        <f>SUM(T6+T7+T8+T33+T34+T35+T36+T37+T38+T39+T40+T41+T42+T43+T44+T45)</f>
        <v>321</v>
      </c>
      <c r="U5" s="36">
        <f t="shared" si="2"/>
        <v>97.81931464174457</v>
      </c>
      <c r="V5" s="33">
        <f>SUM(V6+V7+V8+V33+V34+V35+V36+V37+V38+V39+V40+V41+V42+V43+V44+V45)</f>
        <v>11027</v>
      </c>
      <c r="W5" s="36">
        <f t="shared" si="2"/>
        <v>89.8249750612134</v>
      </c>
      <c r="X5" s="33">
        <f>SUM(X6+X7+X8+X33+X34+X35+X36+X37+X38+X39+X40+X41+X42+X43+X44+X45)</f>
        <v>1172562</v>
      </c>
      <c r="Y5" s="36">
        <f t="shared" si="2"/>
        <v>96.61936852806078</v>
      </c>
      <c r="Z5" s="46">
        <f aca="true" t="shared" si="3" ref="Z5:Z45">X5*1000000/H5</f>
        <v>218.77877358410134</v>
      </c>
      <c r="AA5" s="45">
        <f aca="true" t="shared" si="4" ref="AA5:AA45">SQRT(L5*Z5/1000)</f>
        <v>0.6841372606892318</v>
      </c>
    </row>
    <row r="6" spans="1:27" s="5" customFormat="1" ht="15.75" customHeight="1">
      <c r="A6" s="42" t="s">
        <v>191</v>
      </c>
      <c r="B6" s="32">
        <v>36</v>
      </c>
      <c r="C6" s="36">
        <f aca="true" t="shared" si="5" ref="C6:C45">B6/$B$5*100</f>
        <v>0.2889941398410532</v>
      </c>
      <c r="D6" s="33">
        <v>3869</v>
      </c>
      <c r="E6" s="45">
        <f aca="true" t="shared" si="6" ref="E6:E45">D6/$D$5*100</f>
        <v>0.15116221827527385</v>
      </c>
      <c r="F6" s="33">
        <v>996519</v>
      </c>
      <c r="G6" s="45">
        <f aca="true" t="shared" si="7" ref="G6:G45">F6/$F$5*100</f>
        <v>0.15130737166072916</v>
      </c>
      <c r="H6" s="33">
        <v>7800654</v>
      </c>
      <c r="I6" s="45">
        <f aca="true" t="shared" si="8" ref="I6:I45">H6/$H$5*100</f>
        <v>0.14554603639499783</v>
      </c>
      <c r="J6" s="33">
        <v>15</v>
      </c>
      <c r="K6" s="45">
        <f aca="true" t="shared" si="9" ref="K6:K45">J6/$J$5*100</f>
        <v>0.13082155939298795</v>
      </c>
      <c r="L6" s="45">
        <f t="shared" si="1"/>
        <v>1.9229156939918115</v>
      </c>
      <c r="M6" s="33">
        <f>SUM(P6+R6+T6+V6)</f>
        <v>15</v>
      </c>
      <c r="N6" s="45">
        <f aca="true" t="shared" si="10" ref="N6:N45">M6/$M$5*100</f>
        <v>0.13082155939298795</v>
      </c>
      <c r="O6" s="42" t="s">
        <v>268</v>
      </c>
      <c r="P6" s="33">
        <v>0</v>
      </c>
      <c r="Q6" s="45">
        <f aca="true" t="shared" si="11" ref="Q6:Q45">P6/$P$5*100</f>
        <v>0</v>
      </c>
      <c r="R6" s="33">
        <v>0</v>
      </c>
      <c r="S6" s="45">
        <f aca="true" t="shared" si="12" ref="S6:S45">R6/$R$5*100</f>
        <v>0</v>
      </c>
      <c r="T6" s="33">
        <v>1</v>
      </c>
      <c r="U6" s="45">
        <f aca="true" t="shared" si="13" ref="U6:U45">T6/$T$5*100</f>
        <v>0.3115264797507788</v>
      </c>
      <c r="V6" s="33">
        <v>14</v>
      </c>
      <c r="W6" s="45">
        <f aca="true" t="shared" si="14" ref="W6:W45">V6/$V$5*100</f>
        <v>0.12696109549288112</v>
      </c>
      <c r="X6" s="33">
        <v>272</v>
      </c>
      <c r="Y6" s="45">
        <f aca="true" t="shared" si="15" ref="Y6:Y45">X6/$X$5*100</f>
        <v>0.02319706761774644</v>
      </c>
      <c r="Z6" s="46">
        <f t="shared" si="3"/>
        <v>34.868871251051516</v>
      </c>
      <c r="AA6" s="45">
        <f t="shared" si="4"/>
        <v>0.25893995396698993</v>
      </c>
    </row>
    <row r="7" spans="1:27" s="5" customFormat="1" ht="12.75" customHeight="1">
      <c r="A7" s="42" t="s">
        <v>60</v>
      </c>
      <c r="B7" s="32">
        <v>24</v>
      </c>
      <c r="C7" s="36">
        <f t="shared" si="5"/>
        <v>0.19266275989403547</v>
      </c>
      <c r="D7" s="33">
        <v>3853</v>
      </c>
      <c r="E7" s="45">
        <f t="shared" si="6"/>
        <v>0.1505370966695865</v>
      </c>
      <c r="F7" s="33">
        <v>952019</v>
      </c>
      <c r="G7" s="45">
        <f t="shared" si="7"/>
        <v>0.14455067355572318</v>
      </c>
      <c r="H7" s="33">
        <v>7645848</v>
      </c>
      <c r="I7" s="45">
        <f t="shared" si="8"/>
        <v>0.14265763758764602</v>
      </c>
      <c r="J7" s="33">
        <v>2</v>
      </c>
      <c r="K7" s="45">
        <f t="shared" si="9"/>
        <v>0.017442874585731728</v>
      </c>
      <c r="L7" s="45">
        <f t="shared" si="1"/>
        <v>0.2615798796941817</v>
      </c>
      <c r="M7" s="33">
        <f>SUM(P7+R7+T7+V7)</f>
        <v>2</v>
      </c>
      <c r="N7" s="45">
        <f t="shared" si="10"/>
        <v>0.017442874585731728</v>
      </c>
      <c r="O7" s="42" t="s">
        <v>60</v>
      </c>
      <c r="P7" s="33">
        <v>0</v>
      </c>
      <c r="Q7" s="45">
        <f t="shared" si="11"/>
        <v>0</v>
      </c>
      <c r="R7" s="33">
        <v>0</v>
      </c>
      <c r="S7" s="45">
        <f t="shared" si="12"/>
        <v>0</v>
      </c>
      <c r="T7" s="33">
        <v>0</v>
      </c>
      <c r="U7" s="45">
        <f t="shared" si="13"/>
        <v>0</v>
      </c>
      <c r="V7" s="33">
        <v>2</v>
      </c>
      <c r="W7" s="45">
        <f t="shared" si="14"/>
        <v>0.01813729935612587</v>
      </c>
      <c r="X7" s="33">
        <v>13</v>
      </c>
      <c r="Y7" s="45">
        <f t="shared" si="15"/>
        <v>0.001108683378789352</v>
      </c>
      <c r="Z7" s="46">
        <f t="shared" si="3"/>
        <v>1.7002692180121812</v>
      </c>
      <c r="AA7" s="45">
        <f t="shared" si="4"/>
        <v>0.021089244118634193</v>
      </c>
    </row>
    <row r="8" spans="1:27" s="5" customFormat="1" ht="16.5" customHeight="1">
      <c r="A8" s="42" t="s">
        <v>192</v>
      </c>
      <c r="B8" s="15">
        <f>SUM(B9:B32)</f>
        <v>7299</v>
      </c>
      <c r="C8" s="36">
        <f t="shared" si="5"/>
        <v>58.59356185277355</v>
      </c>
      <c r="D8" s="33">
        <f>SUM(D9:D32)</f>
        <v>1334047</v>
      </c>
      <c r="E8" s="45">
        <f t="shared" si="6"/>
        <v>52.12135016890005</v>
      </c>
      <c r="F8" s="33">
        <f>SUM(F9:F32)</f>
        <v>343418981</v>
      </c>
      <c r="G8" s="45">
        <f t="shared" si="7"/>
        <v>52.143334340354656</v>
      </c>
      <c r="H8" s="33">
        <f>SUM(H9:H32)</f>
        <v>2828830148</v>
      </c>
      <c r="I8" s="45">
        <f t="shared" si="8"/>
        <v>52.78083295016995</v>
      </c>
      <c r="J8" s="33">
        <f>SUM(J9:J32)</f>
        <v>6983</v>
      </c>
      <c r="K8" s="45">
        <f t="shared" si="9"/>
        <v>60.90179661608233</v>
      </c>
      <c r="L8" s="45">
        <f t="shared" si="1"/>
        <v>2.468511587709507</v>
      </c>
      <c r="M8" s="33">
        <f>SUM(M9:M32)</f>
        <v>6983</v>
      </c>
      <c r="N8" s="45">
        <f t="shared" si="10"/>
        <v>60.90179661608233</v>
      </c>
      <c r="O8" s="42" t="s">
        <v>270</v>
      </c>
      <c r="P8" s="33">
        <f>SUM(P9:P32)</f>
        <v>54</v>
      </c>
      <c r="Q8" s="45">
        <f t="shared" si="11"/>
        <v>52.42718446601942</v>
      </c>
      <c r="R8" s="33">
        <f>SUM(R9:R32)</f>
        <v>9</v>
      </c>
      <c r="S8" s="45">
        <f t="shared" si="12"/>
        <v>60</v>
      </c>
      <c r="T8" s="33">
        <f>SUM(T9:T32)</f>
        <v>280</v>
      </c>
      <c r="U8" s="45">
        <f t="shared" si="13"/>
        <v>87.22741433021807</v>
      </c>
      <c r="V8" s="33">
        <f>SUM(V9:V32)</f>
        <v>6640</v>
      </c>
      <c r="W8" s="45">
        <f t="shared" si="14"/>
        <v>60.215833862337895</v>
      </c>
      <c r="X8" s="33">
        <f>SUM(X9:X32)</f>
        <v>690989</v>
      </c>
      <c r="Y8" s="45">
        <f t="shared" si="15"/>
        <v>58.92984763279042</v>
      </c>
      <c r="Z8" s="46">
        <f t="shared" si="3"/>
        <v>244.26669819272584</v>
      </c>
      <c r="AA8" s="45">
        <f t="shared" si="4"/>
        <v>0.7765147615984417</v>
      </c>
    </row>
    <row r="9" spans="1:27" s="5" customFormat="1" ht="10.5" customHeight="1">
      <c r="A9" s="44" t="s">
        <v>193</v>
      </c>
      <c r="B9" s="32">
        <v>395</v>
      </c>
      <c r="C9" s="36">
        <f t="shared" si="5"/>
        <v>3.1709079232560007</v>
      </c>
      <c r="D9" s="33">
        <v>58734</v>
      </c>
      <c r="E9" s="45">
        <f t="shared" si="6"/>
        <v>2.2947432742775744</v>
      </c>
      <c r="F9" s="33">
        <v>15407289</v>
      </c>
      <c r="G9" s="45">
        <f t="shared" si="7"/>
        <v>2.3393797840354913</v>
      </c>
      <c r="H9" s="33">
        <v>125945445</v>
      </c>
      <c r="I9" s="45">
        <f t="shared" si="8"/>
        <v>2.3499132664715288</v>
      </c>
      <c r="J9" s="33">
        <v>499</v>
      </c>
      <c r="K9" s="45">
        <f t="shared" si="9"/>
        <v>4.351997209140066</v>
      </c>
      <c r="L9" s="45">
        <f t="shared" si="1"/>
        <v>3.962032926240405</v>
      </c>
      <c r="M9" s="33">
        <f aca="true" t="shared" si="16" ref="M9:M45">SUM(P9+R9+T9+V9)</f>
        <v>499</v>
      </c>
      <c r="N9" s="45">
        <f t="shared" si="10"/>
        <v>4.351997209140066</v>
      </c>
      <c r="O9" s="42" t="s">
        <v>271</v>
      </c>
      <c r="P9" s="33">
        <v>0</v>
      </c>
      <c r="Q9" s="45">
        <f t="shared" si="11"/>
        <v>0</v>
      </c>
      <c r="R9" s="33">
        <v>1</v>
      </c>
      <c r="S9" s="45">
        <f t="shared" si="12"/>
        <v>6.666666666666667</v>
      </c>
      <c r="T9" s="33">
        <v>19</v>
      </c>
      <c r="U9" s="45">
        <f t="shared" si="13"/>
        <v>5.919003115264798</v>
      </c>
      <c r="V9" s="33">
        <v>479</v>
      </c>
      <c r="W9" s="45">
        <f t="shared" si="14"/>
        <v>4.343883195792147</v>
      </c>
      <c r="X9" s="33">
        <v>36544</v>
      </c>
      <c r="Y9" s="45">
        <f t="shared" si="15"/>
        <v>3.116594261113698</v>
      </c>
      <c r="Z9" s="46">
        <f t="shared" si="3"/>
        <v>290.1573772675939</v>
      </c>
      <c r="AA9" s="45">
        <f t="shared" si="4"/>
        <v>1.072200113097255</v>
      </c>
    </row>
    <row r="10" spans="1:27" s="5" customFormat="1" ht="10.5" customHeight="1">
      <c r="A10" s="44" t="s">
        <v>194</v>
      </c>
      <c r="B10" s="32">
        <v>3</v>
      </c>
      <c r="C10" s="36">
        <f t="shared" si="5"/>
        <v>0.024082844986754434</v>
      </c>
      <c r="D10" s="33">
        <v>1003</v>
      </c>
      <c r="E10" s="45">
        <f t="shared" si="6"/>
        <v>0.039187310656526156</v>
      </c>
      <c r="F10" s="33">
        <v>237081</v>
      </c>
      <c r="G10" s="45">
        <f t="shared" si="7"/>
        <v>0.03599740996478474</v>
      </c>
      <c r="H10" s="33">
        <v>1856161</v>
      </c>
      <c r="I10" s="45">
        <f t="shared" si="8"/>
        <v>0.03463259317244113</v>
      </c>
      <c r="J10" s="33">
        <v>1</v>
      </c>
      <c r="K10" s="45">
        <f t="shared" si="9"/>
        <v>0.008721437292865864</v>
      </c>
      <c r="L10" s="45">
        <f t="shared" si="1"/>
        <v>0.5387463695229023</v>
      </c>
      <c r="M10" s="33">
        <f t="shared" si="16"/>
        <v>1</v>
      </c>
      <c r="N10" s="45">
        <f t="shared" si="10"/>
        <v>0.008721437292865864</v>
      </c>
      <c r="O10" s="42" t="s">
        <v>272</v>
      </c>
      <c r="P10" s="33">
        <v>1</v>
      </c>
      <c r="Q10" s="45">
        <f t="shared" si="11"/>
        <v>0.9708737864077669</v>
      </c>
      <c r="R10" s="33">
        <v>0</v>
      </c>
      <c r="S10" s="45">
        <f t="shared" si="12"/>
        <v>0</v>
      </c>
      <c r="T10" s="33">
        <v>0</v>
      </c>
      <c r="U10" s="45">
        <f t="shared" si="13"/>
        <v>0</v>
      </c>
      <c r="V10" s="33">
        <v>0</v>
      </c>
      <c r="W10" s="45">
        <f t="shared" si="14"/>
        <v>0</v>
      </c>
      <c r="X10" s="33">
        <v>6000</v>
      </c>
      <c r="Y10" s="45">
        <f t="shared" si="15"/>
        <v>0.5117000209797009</v>
      </c>
      <c r="Z10" s="46">
        <f t="shared" si="3"/>
        <v>3232.478217137414</v>
      </c>
      <c r="AA10" s="45">
        <f t="shared" si="4"/>
        <v>1.3196537061080251</v>
      </c>
    </row>
    <row r="11" spans="1:27" s="5" customFormat="1" ht="10.5" customHeight="1">
      <c r="A11" s="44" t="s">
        <v>195</v>
      </c>
      <c r="B11" s="32">
        <v>412</v>
      </c>
      <c r="C11" s="36">
        <f t="shared" si="5"/>
        <v>3.3073773781809424</v>
      </c>
      <c r="D11" s="33">
        <v>60920</v>
      </c>
      <c r="E11" s="45">
        <f t="shared" si="6"/>
        <v>2.3801505136546095</v>
      </c>
      <c r="F11" s="33">
        <v>16817832</v>
      </c>
      <c r="G11" s="45">
        <f t="shared" si="7"/>
        <v>2.553550867521546</v>
      </c>
      <c r="H11" s="33">
        <v>137971126</v>
      </c>
      <c r="I11" s="45">
        <f t="shared" si="8"/>
        <v>2.574290633356489</v>
      </c>
      <c r="J11" s="33">
        <v>355</v>
      </c>
      <c r="K11" s="45">
        <f t="shared" si="9"/>
        <v>3.096110238967382</v>
      </c>
      <c r="L11" s="45">
        <f t="shared" si="1"/>
        <v>2.5730021221976545</v>
      </c>
      <c r="M11" s="33">
        <f t="shared" si="16"/>
        <v>355</v>
      </c>
      <c r="N11" s="45">
        <f t="shared" si="10"/>
        <v>3.096110238967382</v>
      </c>
      <c r="O11" s="42" t="s">
        <v>273</v>
      </c>
      <c r="P11" s="33">
        <v>2</v>
      </c>
      <c r="Q11" s="45">
        <f t="shared" si="11"/>
        <v>1.9417475728155338</v>
      </c>
      <c r="R11" s="33">
        <v>0</v>
      </c>
      <c r="S11" s="45">
        <f t="shared" si="12"/>
        <v>0</v>
      </c>
      <c r="T11" s="33">
        <v>23</v>
      </c>
      <c r="U11" s="45">
        <f t="shared" si="13"/>
        <v>7.165109034267912</v>
      </c>
      <c r="V11" s="33">
        <v>330</v>
      </c>
      <c r="W11" s="45">
        <f t="shared" si="14"/>
        <v>2.992654393760769</v>
      </c>
      <c r="X11" s="33">
        <v>26305</v>
      </c>
      <c r="Y11" s="45">
        <f t="shared" si="15"/>
        <v>2.2433781753118383</v>
      </c>
      <c r="Z11" s="46">
        <f t="shared" si="3"/>
        <v>190.6558333081952</v>
      </c>
      <c r="AA11" s="45">
        <f t="shared" si="4"/>
        <v>0.7003983607286274</v>
      </c>
    </row>
    <row r="12" spans="1:27" s="5" customFormat="1" ht="10.5" customHeight="1">
      <c r="A12" s="44" t="s">
        <v>196</v>
      </c>
      <c r="B12" s="32">
        <v>206</v>
      </c>
      <c r="C12" s="36">
        <f t="shared" si="5"/>
        <v>1.6536886890904712</v>
      </c>
      <c r="D12" s="33">
        <v>26012</v>
      </c>
      <c r="E12" s="45">
        <f t="shared" si="6"/>
        <v>1.0162914504462197</v>
      </c>
      <c r="F12" s="33">
        <v>6917725</v>
      </c>
      <c r="G12" s="45">
        <f t="shared" si="7"/>
        <v>1.050359087605673</v>
      </c>
      <c r="H12" s="33">
        <v>55180234</v>
      </c>
      <c r="I12" s="45">
        <f t="shared" si="8"/>
        <v>1.0295629502409025</v>
      </c>
      <c r="J12" s="33">
        <v>57</v>
      </c>
      <c r="K12" s="45">
        <f t="shared" si="9"/>
        <v>0.4971219256933543</v>
      </c>
      <c r="L12" s="45">
        <f t="shared" si="1"/>
        <v>1.0329785843242347</v>
      </c>
      <c r="M12" s="33">
        <f t="shared" si="16"/>
        <v>57</v>
      </c>
      <c r="N12" s="45">
        <f t="shared" si="10"/>
        <v>0.4971219256933543</v>
      </c>
      <c r="O12" s="42" t="s">
        <v>274</v>
      </c>
      <c r="P12" s="33">
        <v>0</v>
      </c>
      <c r="Q12" s="45">
        <f t="shared" si="11"/>
        <v>0</v>
      </c>
      <c r="R12" s="33">
        <v>0</v>
      </c>
      <c r="S12" s="45">
        <f t="shared" si="12"/>
        <v>0</v>
      </c>
      <c r="T12" s="33">
        <v>2</v>
      </c>
      <c r="U12" s="45">
        <f t="shared" si="13"/>
        <v>0.6230529595015576</v>
      </c>
      <c r="V12" s="33">
        <v>55</v>
      </c>
      <c r="W12" s="45">
        <f t="shared" si="14"/>
        <v>0.49877573229346156</v>
      </c>
      <c r="X12" s="33">
        <v>1234</v>
      </c>
      <c r="Y12" s="45">
        <f t="shared" si="15"/>
        <v>0.10523963764815848</v>
      </c>
      <c r="Z12" s="46">
        <f t="shared" si="3"/>
        <v>22.363080229054482</v>
      </c>
      <c r="AA12" s="45">
        <f t="shared" si="4"/>
        <v>0.15198875930850275</v>
      </c>
    </row>
    <row r="13" spans="1:27" s="5" customFormat="1" ht="10.5" customHeight="1">
      <c r="A13" s="44" t="s">
        <v>197</v>
      </c>
      <c r="B13" s="32">
        <v>110</v>
      </c>
      <c r="C13" s="36">
        <f t="shared" si="5"/>
        <v>0.8830376495143294</v>
      </c>
      <c r="D13" s="33">
        <v>13637</v>
      </c>
      <c r="E13" s="45">
        <f t="shared" si="6"/>
        <v>0.5327989585474049</v>
      </c>
      <c r="F13" s="33">
        <v>3573899</v>
      </c>
      <c r="G13" s="45">
        <f t="shared" si="7"/>
        <v>0.5426462157479267</v>
      </c>
      <c r="H13" s="33">
        <v>28717309</v>
      </c>
      <c r="I13" s="45">
        <f t="shared" si="8"/>
        <v>0.5358128306780943</v>
      </c>
      <c r="J13" s="33">
        <v>73</v>
      </c>
      <c r="K13" s="45">
        <f t="shared" si="9"/>
        <v>0.636664922379208</v>
      </c>
      <c r="L13" s="45">
        <f t="shared" si="1"/>
        <v>2.5420209114997507</v>
      </c>
      <c r="M13" s="33">
        <f t="shared" si="16"/>
        <v>73</v>
      </c>
      <c r="N13" s="45">
        <f t="shared" si="10"/>
        <v>0.636664922379208</v>
      </c>
      <c r="O13" s="42" t="s">
        <v>275</v>
      </c>
      <c r="P13" s="33">
        <v>1</v>
      </c>
      <c r="Q13" s="45">
        <f t="shared" si="11"/>
        <v>0.9708737864077669</v>
      </c>
      <c r="R13" s="33">
        <v>0</v>
      </c>
      <c r="S13" s="45">
        <f t="shared" si="12"/>
        <v>0</v>
      </c>
      <c r="T13" s="33">
        <v>1</v>
      </c>
      <c r="U13" s="45">
        <f t="shared" si="13"/>
        <v>0.3115264797507788</v>
      </c>
      <c r="V13" s="33">
        <v>71</v>
      </c>
      <c r="W13" s="45">
        <f t="shared" si="14"/>
        <v>0.6438741271424685</v>
      </c>
      <c r="X13" s="33">
        <v>7478</v>
      </c>
      <c r="Y13" s="45">
        <f t="shared" si="15"/>
        <v>0.6377487928143671</v>
      </c>
      <c r="Z13" s="46">
        <f t="shared" si="3"/>
        <v>260.4004435095224</v>
      </c>
      <c r="AA13" s="45">
        <f t="shared" si="4"/>
        <v>0.8135990245600196</v>
      </c>
    </row>
    <row r="14" spans="1:27" s="5" customFormat="1" ht="10.5" customHeight="1">
      <c r="A14" s="44" t="s">
        <v>198</v>
      </c>
      <c r="B14" s="32">
        <v>42</v>
      </c>
      <c r="C14" s="36">
        <f t="shared" si="5"/>
        <v>0.3371598298145621</v>
      </c>
      <c r="D14" s="33">
        <v>3435</v>
      </c>
      <c r="E14" s="45">
        <f t="shared" si="6"/>
        <v>0.13420579472100433</v>
      </c>
      <c r="F14" s="33">
        <v>904633</v>
      </c>
      <c r="G14" s="45">
        <f t="shared" si="7"/>
        <v>0.13735577700732288</v>
      </c>
      <c r="H14" s="33">
        <v>7450378</v>
      </c>
      <c r="I14" s="45">
        <f t="shared" si="8"/>
        <v>0.13901052239267261</v>
      </c>
      <c r="J14" s="33">
        <v>61</v>
      </c>
      <c r="K14" s="45">
        <f t="shared" si="9"/>
        <v>0.5320076748648177</v>
      </c>
      <c r="L14" s="45">
        <f t="shared" si="1"/>
        <v>8.187504043419006</v>
      </c>
      <c r="M14" s="33">
        <f t="shared" si="16"/>
        <v>61</v>
      </c>
      <c r="N14" s="45">
        <f t="shared" si="10"/>
        <v>0.5320076748648177</v>
      </c>
      <c r="O14" s="42" t="s">
        <v>276</v>
      </c>
      <c r="P14" s="33">
        <v>1</v>
      </c>
      <c r="Q14" s="45">
        <f t="shared" si="11"/>
        <v>0.9708737864077669</v>
      </c>
      <c r="R14" s="33">
        <v>0</v>
      </c>
      <c r="S14" s="45">
        <f t="shared" si="12"/>
        <v>0</v>
      </c>
      <c r="T14" s="33">
        <v>1</v>
      </c>
      <c r="U14" s="45">
        <f t="shared" si="13"/>
        <v>0.3115264797507788</v>
      </c>
      <c r="V14" s="33">
        <v>59</v>
      </c>
      <c r="W14" s="45">
        <f t="shared" si="14"/>
        <v>0.5350503310057132</v>
      </c>
      <c r="X14" s="33">
        <v>7511</v>
      </c>
      <c r="Y14" s="45">
        <f t="shared" si="15"/>
        <v>0.6405631429297555</v>
      </c>
      <c r="Z14" s="46">
        <f t="shared" si="3"/>
        <v>1008.1367683626254</v>
      </c>
      <c r="AA14" s="45">
        <f t="shared" si="4"/>
        <v>2.8729991067329563</v>
      </c>
    </row>
    <row r="15" spans="1:27" s="5" customFormat="1" ht="10.5" customHeight="1">
      <c r="A15" s="44" t="s">
        <v>199</v>
      </c>
      <c r="B15" s="32">
        <v>76</v>
      </c>
      <c r="C15" s="36">
        <f t="shared" si="5"/>
        <v>0.6100987396644457</v>
      </c>
      <c r="D15" s="33">
        <v>6881</v>
      </c>
      <c r="E15" s="45">
        <f t="shared" si="6"/>
        <v>0.2688413605459187</v>
      </c>
      <c r="F15" s="33">
        <v>1829280</v>
      </c>
      <c r="G15" s="45">
        <f t="shared" si="7"/>
        <v>0.27775039796686124</v>
      </c>
      <c r="H15" s="33">
        <v>14670369</v>
      </c>
      <c r="I15" s="45">
        <f t="shared" si="8"/>
        <v>0.27372244178527183</v>
      </c>
      <c r="J15" s="33">
        <v>81</v>
      </c>
      <c r="K15" s="45">
        <f t="shared" si="9"/>
        <v>0.7064364207221351</v>
      </c>
      <c r="L15" s="45">
        <f t="shared" si="1"/>
        <v>5.521333512469932</v>
      </c>
      <c r="M15" s="33">
        <f t="shared" si="16"/>
        <v>81</v>
      </c>
      <c r="N15" s="45">
        <f t="shared" si="10"/>
        <v>0.7064364207221351</v>
      </c>
      <c r="O15" s="42" t="s">
        <v>277</v>
      </c>
      <c r="P15" s="33">
        <v>0</v>
      </c>
      <c r="Q15" s="45">
        <f t="shared" si="11"/>
        <v>0</v>
      </c>
      <c r="R15" s="33">
        <v>0</v>
      </c>
      <c r="S15" s="45">
        <f t="shared" si="12"/>
        <v>0</v>
      </c>
      <c r="T15" s="33">
        <v>4</v>
      </c>
      <c r="U15" s="45">
        <f t="shared" si="13"/>
        <v>1.2461059190031152</v>
      </c>
      <c r="V15" s="33">
        <v>77</v>
      </c>
      <c r="W15" s="45">
        <f t="shared" si="14"/>
        <v>0.6982860252108462</v>
      </c>
      <c r="X15" s="33">
        <v>1870</v>
      </c>
      <c r="Y15" s="45">
        <f t="shared" si="15"/>
        <v>0.15947983987200678</v>
      </c>
      <c r="Z15" s="46">
        <f t="shared" si="3"/>
        <v>127.46782306566385</v>
      </c>
      <c r="AA15" s="45">
        <f t="shared" si="4"/>
        <v>0.8389233357429257</v>
      </c>
    </row>
    <row r="16" spans="1:27" s="5" customFormat="1" ht="10.5" customHeight="1">
      <c r="A16" s="44" t="s">
        <v>200</v>
      </c>
      <c r="B16" s="32">
        <v>148</v>
      </c>
      <c r="C16" s="36">
        <f t="shared" si="5"/>
        <v>1.188087019346552</v>
      </c>
      <c r="D16" s="33">
        <v>20268</v>
      </c>
      <c r="E16" s="45">
        <f t="shared" si="6"/>
        <v>0.7918727940044586</v>
      </c>
      <c r="F16" s="33">
        <v>5343104</v>
      </c>
      <c r="G16" s="45">
        <f t="shared" si="7"/>
        <v>0.81127507127303</v>
      </c>
      <c r="H16" s="33">
        <v>43724276</v>
      </c>
      <c r="I16" s="45">
        <f t="shared" si="8"/>
        <v>0.815815579827144</v>
      </c>
      <c r="J16" s="33">
        <v>188</v>
      </c>
      <c r="K16" s="45">
        <f t="shared" si="9"/>
        <v>1.6396302110587826</v>
      </c>
      <c r="L16" s="45">
        <f t="shared" si="1"/>
        <v>4.299670965392314</v>
      </c>
      <c r="M16" s="33">
        <f t="shared" si="16"/>
        <v>188</v>
      </c>
      <c r="N16" s="45">
        <f t="shared" si="10"/>
        <v>1.6396302110587826</v>
      </c>
      <c r="O16" s="42" t="s">
        <v>278</v>
      </c>
      <c r="P16" s="33">
        <v>1</v>
      </c>
      <c r="Q16" s="45">
        <f t="shared" si="11"/>
        <v>0.9708737864077669</v>
      </c>
      <c r="R16" s="33">
        <v>0</v>
      </c>
      <c r="S16" s="45">
        <f t="shared" si="12"/>
        <v>0</v>
      </c>
      <c r="T16" s="33">
        <v>5</v>
      </c>
      <c r="U16" s="45">
        <f t="shared" si="13"/>
        <v>1.557632398753894</v>
      </c>
      <c r="V16" s="33">
        <v>182</v>
      </c>
      <c r="W16" s="45">
        <f t="shared" si="14"/>
        <v>1.6504942414074544</v>
      </c>
      <c r="X16" s="33">
        <v>13572</v>
      </c>
      <c r="Y16" s="45">
        <f t="shared" si="15"/>
        <v>1.1574654474560833</v>
      </c>
      <c r="Z16" s="46">
        <f t="shared" si="3"/>
        <v>310.3996507569388</v>
      </c>
      <c r="AA16" s="45">
        <f t="shared" si="4"/>
        <v>1.1552559742444635</v>
      </c>
    </row>
    <row r="17" spans="1:27" s="5" customFormat="1" ht="10.5" customHeight="1">
      <c r="A17" s="44" t="s">
        <v>201</v>
      </c>
      <c r="B17" s="32">
        <v>106</v>
      </c>
      <c r="C17" s="36">
        <f t="shared" si="5"/>
        <v>0.8509271895319901</v>
      </c>
      <c r="D17" s="33">
        <v>11302</v>
      </c>
      <c r="E17" s="45">
        <f t="shared" si="6"/>
        <v>0.4415702742174063</v>
      </c>
      <c r="F17" s="33">
        <v>2967890</v>
      </c>
      <c r="G17" s="45">
        <f t="shared" si="7"/>
        <v>0.45063228626665564</v>
      </c>
      <c r="H17" s="33">
        <v>24061141</v>
      </c>
      <c r="I17" s="45">
        <f t="shared" si="8"/>
        <v>0.4489371921496806</v>
      </c>
      <c r="J17" s="33">
        <v>64</v>
      </c>
      <c r="K17" s="45">
        <f t="shared" si="9"/>
        <v>0.5581719867434153</v>
      </c>
      <c r="L17" s="45">
        <f t="shared" si="1"/>
        <v>2.6598904848277978</v>
      </c>
      <c r="M17" s="33">
        <f t="shared" si="16"/>
        <v>64</v>
      </c>
      <c r="N17" s="45">
        <f t="shared" si="10"/>
        <v>0.5581719867434153</v>
      </c>
      <c r="O17" s="42" t="s">
        <v>279</v>
      </c>
      <c r="P17" s="33">
        <v>0</v>
      </c>
      <c r="Q17" s="45">
        <f t="shared" si="11"/>
        <v>0</v>
      </c>
      <c r="R17" s="33">
        <v>0</v>
      </c>
      <c r="S17" s="45">
        <f t="shared" si="12"/>
        <v>0</v>
      </c>
      <c r="T17" s="33">
        <v>1</v>
      </c>
      <c r="U17" s="45">
        <f t="shared" si="13"/>
        <v>0.3115264797507788</v>
      </c>
      <c r="V17" s="33">
        <v>63</v>
      </c>
      <c r="W17" s="45">
        <f t="shared" si="14"/>
        <v>0.571324929717965</v>
      </c>
      <c r="X17" s="33">
        <v>2179</v>
      </c>
      <c r="Y17" s="45">
        <f t="shared" si="15"/>
        <v>0.18583239095246137</v>
      </c>
      <c r="Z17" s="46">
        <f t="shared" si="3"/>
        <v>90.56095885062142</v>
      </c>
      <c r="AA17" s="45">
        <f t="shared" si="4"/>
        <v>0.490797547613728</v>
      </c>
    </row>
    <row r="18" spans="1:27" s="5" customFormat="1" ht="10.5" customHeight="1">
      <c r="A18" s="44" t="s">
        <v>202</v>
      </c>
      <c r="B18" s="32">
        <v>248</v>
      </c>
      <c r="C18" s="36">
        <f t="shared" si="5"/>
        <v>1.9908485189050333</v>
      </c>
      <c r="D18" s="33">
        <v>44876</v>
      </c>
      <c r="E18" s="45">
        <f t="shared" si="6"/>
        <v>1.7533098235516127</v>
      </c>
      <c r="F18" s="33">
        <v>11511538</v>
      </c>
      <c r="G18" s="45">
        <f t="shared" si="7"/>
        <v>1.7478648761866122</v>
      </c>
      <c r="H18" s="33">
        <v>94580550</v>
      </c>
      <c r="I18" s="45">
        <f t="shared" si="8"/>
        <v>1.7647012894763583</v>
      </c>
      <c r="J18" s="33">
        <v>177</v>
      </c>
      <c r="K18" s="45">
        <f t="shared" si="9"/>
        <v>1.543694400837258</v>
      </c>
      <c r="L18" s="45">
        <f t="shared" si="1"/>
        <v>1.871420709649077</v>
      </c>
      <c r="M18" s="33">
        <f t="shared" si="16"/>
        <v>177</v>
      </c>
      <c r="N18" s="45">
        <f t="shared" si="10"/>
        <v>1.543694400837258</v>
      </c>
      <c r="O18" s="42" t="s">
        <v>280</v>
      </c>
      <c r="P18" s="33">
        <v>9</v>
      </c>
      <c r="Q18" s="45">
        <f t="shared" si="11"/>
        <v>8.737864077669903</v>
      </c>
      <c r="R18" s="33">
        <v>0</v>
      </c>
      <c r="S18" s="45">
        <f t="shared" si="12"/>
        <v>0</v>
      </c>
      <c r="T18" s="33">
        <v>9</v>
      </c>
      <c r="U18" s="45">
        <f t="shared" si="13"/>
        <v>2.803738317757009</v>
      </c>
      <c r="V18" s="33">
        <v>159</v>
      </c>
      <c r="W18" s="45">
        <f t="shared" si="14"/>
        <v>1.441915298812007</v>
      </c>
      <c r="X18" s="33">
        <v>62111</v>
      </c>
      <c r="Y18" s="45">
        <f t="shared" si="15"/>
        <v>5.297033333845033</v>
      </c>
      <c r="Z18" s="46">
        <f t="shared" si="3"/>
        <v>656.6995011130724</v>
      </c>
      <c r="AA18" s="45">
        <f t="shared" si="4"/>
        <v>1.1085851552313069</v>
      </c>
    </row>
    <row r="19" spans="1:27" s="5" customFormat="1" ht="10.5" customHeight="1">
      <c r="A19" s="44" t="s">
        <v>203</v>
      </c>
      <c r="B19" s="32">
        <v>305</v>
      </c>
      <c r="C19" s="36">
        <f t="shared" si="5"/>
        <v>2.448422573653368</v>
      </c>
      <c r="D19" s="33">
        <v>30665</v>
      </c>
      <c r="E19" s="45">
        <f t="shared" si="6"/>
        <v>1.198084627400174</v>
      </c>
      <c r="F19" s="33">
        <v>7839805</v>
      </c>
      <c r="G19" s="45">
        <f t="shared" si="7"/>
        <v>1.1903639457778956</v>
      </c>
      <c r="H19" s="33">
        <v>63469377</v>
      </c>
      <c r="I19" s="45">
        <f t="shared" si="8"/>
        <v>1.1842233042011399</v>
      </c>
      <c r="J19" s="33">
        <v>100</v>
      </c>
      <c r="K19" s="45">
        <f t="shared" si="9"/>
        <v>0.8721437292865863</v>
      </c>
      <c r="L19" s="45">
        <f t="shared" si="1"/>
        <v>1.5755629679490946</v>
      </c>
      <c r="M19" s="33">
        <f t="shared" si="16"/>
        <v>100</v>
      </c>
      <c r="N19" s="45">
        <f t="shared" si="10"/>
        <v>0.8721437292865863</v>
      </c>
      <c r="O19" s="42" t="s">
        <v>281</v>
      </c>
      <c r="P19" s="33">
        <v>1</v>
      </c>
      <c r="Q19" s="45">
        <f t="shared" si="11"/>
        <v>0.9708737864077669</v>
      </c>
      <c r="R19" s="33">
        <v>0</v>
      </c>
      <c r="S19" s="45">
        <f t="shared" si="12"/>
        <v>0</v>
      </c>
      <c r="T19" s="33">
        <v>6</v>
      </c>
      <c r="U19" s="45">
        <f t="shared" si="13"/>
        <v>1.8691588785046727</v>
      </c>
      <c r="V19" s="33">
        <v>93</v>
      </c>
      <c r="W19" s="45">
        <f t="shared" si="14"/>
        <v>0.843384420059853</v>
      </c>
      <c r="X19" s="33">
        <v>10154</v>
      </c>
      <c r="Y19" s="45">
        <f t="shared" si="15"/>
        <v>0.8659670021713137</v>
      </c>
      <c r="Z19" s="46">
        <f t="shared" si="3"/>
        <v>159.98266376555105</v>
      </c>
      <c r="AA19" s="45">
        <f t="shared" si="4"/>
        <v>0.5020585230258059</v>
      </c>
    </row>
    <row r="20" spans="1:27" s="5" customFormat="1" ht="14.25" customHeight="1">
      <c r="A20" s="44" t="s">
        <v>204</v>
      </c>
      <c r="B20" s="32">
        <v>14</v>
      </c>
      <c r="C20" s="36">
        <f t="shared" si="5"/>
        <v>0.11238660993818736</v>
      </c>
      <c r="D20" s="33">
        <v>5408</v>
      </c>
      <c r="E20" s="45">
        <f t="shared" si="6"/>
        <v>0.21129110272232643</v>
      </c>
      <c r="F20" s="33">
        <v>1352917</v>
      </c>
      <c r="G20" s="45">
        <f t="shared" si="7"/>
        <v>0.2054213871939408</v>
      </c>
      <c r="H20" s="33">
        <v>11469000</v>
      </c>
      <c r="I20" s="45">
        <f t="shared" si="8"/>
        <v>0.21399071044738432</v>
      </c>
      <c r="J20" s="33">
        <v>5</v>
      </c>
      <c r="K20" s="45">
        <f t="shared" si="9"/>
        <v>0.043607186464329324</v>
      </c>
      <c r="L20" s="45">
        <f t="shared" si="1"/>
        <v>0.4359577992850292</v>
      </c>
      <c r="M20" s="33">
        <f t="shared" si="16"/>
        <v>5</v>
      </c>
      <c r="N20" s="45">
        <f t="shared" si="10"/>
        <v>0.043607186464329324</v>
      </c>
      <c r="O20" s="42" t="s">
        <v>282</v>
      </c>
      <c r="P20" s="33">
        <v>0</v>
      </c>
      <c r="Q20" s="45">
        <f t="shared" si="11"/>
        <v>0</v>
      </c>
      <c r="R20" s="33">
        <v>0</v>
      </c>
      <c r="S20" s="45">
        <f t="shared" si="12"/>
        <v>0</v>
      </c>
      <c r="T20" s="33">
        <v>0</v>
      </c>
      <c r="U20" s="45">
        <f t="shared" si="13"/>
        <v>0</v>
      </c>
      <c r="V20" s="33">
        <v>5</v>
      </c>
      <c r="W20" s="45">
        <f t="shared" si="14"/>
        <v>0.04534324839031468</v>
      </c>
      <c r="X20" s="33">
        <v>30</v>
      </c>
      <c r="Y20" s="45">
        <f t="shared" si="15"/>
        <v>0.0025585001048985044</v>
      </c>
      <c r="Z20" s="46">
        <f t="shared" si="3"/>
        <v>2.615746795710175</v>
      </c>
      <c r="AA20" s="45">
        <f t="shared" si="4"/>
        <v>0.033769145925603074</v>
      </c>
    </row>
    <row r="21" spans="1:27" s="5" customFormat="1" ht="10.5" customHeight="1">
      <c r="A21" s="44" t="s">
        <v>205</v>
      </c>
      <c r="B21" s="32">
        <v>104</v>
      </c>
      <c r="C21" s="36">
        <f t="shared" si="5"/>
        <v>0.8348719595408205</v>
      </c>
      <c r="D21" s="33">
        <v>19882</v>
      </c>
      <c r="E21" s="45">
        <f t="shared" si="6"/>
        <v>0.7767917352672512</v>
      </c>
      <c r="F21" s="33">
        <v>5184400</v>
      </c>
      <c r="G21" s="45">
        <f t="shared" si="7"/>
        <v>0.7871781046200667</v>
      </c>
      <c r="H21" s="33">
        <v>45012941</v>
      </c>
      <c r="I21" s="45">
        <f t="shared" si="8"/>
        <v>0.8398597283037922</v>
      </c>
      <c r="J21" s="33">
        <v>188</v>
      </c>
      <c r="K21" s="45">
        <f t="shared" si="9"/>
        <v>1.6396302110587826</v>
      </c>
      <c r="L21" s="45">
        <f t="shared" si="1"/>
        <v>4.176576687135373</v>
      </c>
      <c r="M21" s="33">
        <f t="shared" si="16"/>
        <v>188</v>
      </c>
      <c r="N21" s="45">
        <f t="shared" si="10"/>
        <v>1.6396302110587826</v>
      </c>
      <c r="O21" s="42" t="s">
        <v>283</v>
      </c>
      <c r="P21" s="33">
        <v>2</v>
      </c>
      <c r="Q21" s="45">
        <f t="shared" si="11"/>
        <v>1.9417475728155338</v>
      </c>
      <c r="R21" s="33">
        <v>0</v>
      </c>
      <c r="S21" s="45">
        <f t="shared" si="12"/>
        <v>0</v>
      </c>
      <c r="T21" s="33">
        <v>6</v>
      </c>
      <c r="U21" s="45">
        <f t="shared" si="13"/>
        <v>1.8691588785046727</v>
      </c>
      <c r="V21" s="33">
        <v>180</v>
      </c>
      <c r="W21" s="45">
        <f t="shared" si="14"/>
        <v>1.6323569420513286</v>
      </c>
      <c r="X21" s="33">
        <v>18219</v>
      </c>
      <c r="Y21" s="45">
        <f t="shared" si="15"/>
        <v>1.5537771137048617</v>
      </c>
      <c r="Z21" s="46">
        <f t="shared" si="3"/>
        <v>404.75026948361364</v>
      </c>
      <c r="AA21" s="45">
        <f t="shared" si="4"/>
        <v>1.3001809641880706</v>
      </c>
    </row>
    <row r="22" spans="1:27" s="5" customFormat="1" ht="10.5" customHeight="1">
      <c r="A22" s="44" t="s">
        <v>206</v>
      </c>
      <c r="B22" s="32">
        <v>438</v>
      </c>
      <c r="C22" s="36">
        <f t="shared" si="5"/>
        <v>3.5160953680661473</v>
      </c>
      <c r="D22" s="33">
        <v>51620</v>
      </c>
      <c r="E22" s="45">
        <f t="shared" si="6"/>
        <v>2.0167985803488335</v>
      </c>
      <c r="F22" s="33">
        <v>13547060</v>
      </c>
      <c r="G22" s="45">
        <f t="shared" si="7"/>
        <v>2.056930216413533</v>
      </c>
      <c r="H22" s="33">
        <v>111716188</v>
      </c>
      <c r="I22" s="45">
        <f t="shared" si="8"/>
        <v>2.0844211734757647</v>
      </c>
      <c r="J22" s="33">
        <v>322</v>
      </c>
      <c r="K22" s="45">
        <f t="shared" si="9"/>
        <v>2.8083028083028085</v>
      </c>
      <c r="L22" s="45">
        <f t="shared" si="1"/>
        <v>2.8823038609230025</v>
      </c>
      <c r="M22" s="33">
        <f t="shared" si="16"/>
        <v>322</v>
      </c>
      <c r="N22" s="45">
        <f t="shared" si="10"/>
        <v>2.8083028083028085</v>
      </c>
      <c r="O22" s="42" t="s">
        <v>284</v>
      </c>
      <c r="P22" s="33">
        <v>2</v>
      </c>
      <c r="Q22" s="45">
        <f t="shared" si="11"/>
        <v>1.9417475728155338</v>
      </c>
      <c r="R22" s="33">
        <v>0</v>
      </c>
      <c r="S22" s="45">
        <f t="shared" si="12"/>
        <v>0</v>
      </c>
      <c r="T22" s="33">
        <v>18</v>
      </c>
      <c r="U22" s="45">
        <f t="shared" si="13"/>
        <v>5.607476635514018</v>
      </c>
      <c r="V22" s="33">
        <v>302</v>
      </c>
      <c r="W22" s="45">
        <f t="shared" si="14"/>
        <v>2.7387322027750067</v>
      </c>
      <c r="X22" s="33">
        <v>41525</v>
      </c>
      <c r="Y22" s="45">
        <f t="shared" si="15"/>
        <v>3.54139056186368</v>
      </c>
      <c r="Z22" s="46">
        <f t="shared" si="3"/>
        <v>371.7008317541232</v>
      </c>
      <c r="AA22" s="45">
        <f t="shared" si="4"/>
        <v>1.0350626756255878</v>
      </c>
    </row>
    <row r="23" spans="1:27" s="5" customFormat="1" ht="10.5" customHeight="1">
      <c r="A23" s="44" t="s">
        <v>207</v>
      </c>
      <c r="B23" s="32">
        <v>250</v>
      </c>
      <c r="C23" s="36">
        <f t="shared" si="5"/>
        <v>2.0069037488962027</v>
      </c>
      <c r="D23" s="33">
        <v>31668</v>
      </c>
      <c r="E23" s="45">
        <f t="shared" si="6"/>
        <v>1.2372719380567</v>
      </c>
      <c r="F23" s="33">
        <v>8330195</v>
      </c>
      <c r="G23" s="45">
        <f t="shared" si="7"/>
        <v>1.2648227588950613</v>
      </c>
      <c r="H23" s="33">
        <v>68306567</v>
      </c>
      <c r="I23" s="45">
        <f t="shared" si="8"/>
        <v>1.2744764844844236</v>
      </c>
      <c r="J23" s="33">
        <v>363</v>
      </c>
      <c r="K23" s="45">
        <f t="shared" si="9"/>
        <v>3.165881737310309</v>
      </c>
      <c r="L23" s="45">
        <f t="shared" si="1"/>
        <v>5.314276737110796</v>
      </c>
      <c r="M23" s="33">
        <f t="shared" si="16"/>
        <v>363</v>
      </c>
      <c r="N23" s="45">
        <f t="shared" si="10"/>
        <v>3.165881737310309</v>
      </c>
      <c r="O23" s="42" t="s">
        <v>285</v>
      </c>
      <c r="P23" s="33">
        <v>5</v>
      </c>
      <c r="Q23" s="45">
        <f t="shared" si="11"/>
        <v>4.854368932038835</v>
      </c>
      <c r="R23" s="33">
        <v>0</v>
      </c>
      <c r="S23" s="45">
        <f t="shared" si="12"/>
        <v>0</v>
      </c>
      <c r="T23" s="33">
        <v>10</v>
      </c>
      <c r="U23" s="45">
        <f t="shared" si="13"/>
        <v>3.115264797507788</v>
      </c>
      <c r="V23" s="33">
        <v>348</v>
      </c>
      <c r="W23" s="45">
        <f t="shared" si="14"/>
        <v>3.155890087965902</v>
      </c>
      <c r="X23" s="33">
        <v>49200</v>
      </c>
      <c r="Y23" s="45">
        <f t="shared" si="15"/>
        <v>4.195940172033548</v>
      </c>
      <c r="Z23" s="46">
        <f t="shared" si="3"/>
        <v>720.2821362695624</v>
      </c>
      <c r="AA23" s="45">
        <f t="shared" si="4"/>
        <v>1.956470955811459</v>
      </c>
    </row>
    <row r="24" spans="1:27" s="5" customFormat="1" ht="10.5" customHeight="1">
      <c r="A24" s="44" t="s">
        <v>208</v>
      </c>
      <c r="B24" s="32">
        <v>240</v>
      </c>
      <c r="C24" s="36">
        <f t="shared" si="5"/>
        <v>1.9266275989403547</v>
      </c>
      <c r="D24" s="33">
        <v>39271</v>
      </c>
      <c r="E24" s="45">
        <f t="shared" si="6"/>
        <v>1.5343219110592607</v>
      </c>
      <c r="F24" s="33">
        <v>10193189</v>
      </c>
      <c r="G24" s="45">
        <f t="shared" si="7"/>
        <v>1.5476921528150052</v>
      </c>
      <c r="H24" s="33">
        <v>85570783</v>
      </c>
      <c r="I24" s="45">
        <f t="shared" si="8"/>
        <v>1.5965954004454577</v>
      </c>
      <c r="J24" s="33">
        <v>483</v>
      </c>
      <c r="K24" s="45">
        <f t="shared" si="9"/>
        <v>4.212454212454213</v>
      </c>
      <c r="L24" s="45">
        <f t="shared" si="1"/>
        <v>5.6444499286631515</v>
      </c>
      <c r="M24" s="33">
        <f t="shared" si="16"/>
        <v>483</v>
      </c>
      <c r="N24" s="45">
        <f t="shared" si="10"/>
        <v>4.212454212454213</v>
      </c>
      <c r="O24" s="42" t="s">
        <v>286</v>
      </c>
      <c r="P24" s="33">
        <v>10</v>
      </c>
      <c r="Q24" s="45">
        <f t="shared" si="11"/>
        <v>9.70873786407767</v>
      </c>
      <c r="R24" s="33">
        <v>0</v>
      </c>
      <c r="S24" s="45">
        <f t="shared" si="12"/>
        <v>0</v>
      </c>
      <c r="T24" s="33">
        <v>15</v>
      </c>
      <c r="U24" s="45">
        <f t="shared" si="13"/>
        <v>4.672897196261682</v>
      </c>
      <c r="V24" s="33">
        <v>458</v>
      </c>
      <c r="W24" s="45">
        <f t="shared" si="14"/>
        <v>4.153441552552825</v>
      </c>
      <c r="X24" s="33">
        <v>70515</v>
      </c>
      <c r="Y24" s="45">
        <f t="shared" si="15"/>
        <v>6.0137544965639345</v>
      </c>
      <c r="Z24" s="46">
        <f t="shared" si="3"/>
        <v>824.054630889611</v>
      </c>
      <c r="AA24" s="45">
        <f t="shared" si="4"/>
        <v>2.1566954125558397</v>
      </c>
    </row>
    <row r="25" spans="1:27" s="5" customFormat="1" ht="10.5" customHeight="1">
      <c r="A25" s="44" t="s">
        <v>209</v>
      </c>
      <c r="B25" s="32">
        <v>729</v>
      </c>
      <c r="C25" s="36">
        <f t="shared" si="5"/>
        <v>5.852131331781328</v>
      </c>
      <c r="D25" s="33">
        <v>78003</v>
      </c>
      <c r="E25" s="45">
        <f t="shared" si="6"/>
        <v>3.047585038026929</v>
      </c>
      <c r="F25" s="33">
        <v>20608182</v>
      </c>
      <c r="G25" s="45">
        <f t="shared" si="7"/>
        <v>3.12906211835996</v>
      </c>
      <c r="H25" s="33">
        <v>168954825</v>
      </c>
      <c r="I25" s="45">
        <f t="shared" si="8"/>
        <v>3.152390185305038</v>
      </c>
      <c r="J25" s="33">
        <v>785</v>
      </c>
      <c r="K25" s="45">
        <f t="shared" si="9"/>
        <v>6.846328274899703</v>
      </c>
      <c r="L25" s="45">
        <f t="shared" si="1"/>
        <v>4.646212382511124</v>
      </c>
      <c r="M25" s="33">
        <f t="shared" si="16"/>
        <v>785</v>
      </c>
      <c r="N25" s="45">
        <f t="shared" si="10"/>
        <v>6.846328274899703</v>
      </c>
      <c r="O25" s="42" t="s">
        <v>287</v>
      </c>
      <c r="P25" s="33">
        <v>4</v>
      </c>
      <c r="Q25" s="45">
        <f t="shared" si="11"/>
        <v>3.8834951456310676</v>
      </c>
      <c r="R25" s="33">
        <v>3</v>
      </c>
      <c r="S25" s="45">
        <f t="shared" si="12"/>
        <v>20</v>
      </c>
      <c r="T25" s="33">
        <v>45</v>
      </c>
      <c r="U25" s="45">
        <f t="shared" si="13"/>
        <v>14.018691588785046</v>
      </c>
      <c r="V25" s="33">
        <v>733</v>
      </c>
      <c r="W25" s="45">
        <f t="shared" si="14"/>
        <v>6.647320214020132</v>
      </c>
      <c r="X25" s="33">
        <v>100940</v>
      </c>
      <c r="Y25" s="45">
        <f t="shared" si="15"/>
        <v>8.608500019615168</v>
      </c>
      <c r="Z25" s="46">
        <f t="shared" si="3"/>
        <v>597.4378062301565</v>
      </c>
      <c r="AA25" s="45">
        <f t="shared" si="4"/>
        <v>1.6660801100447826</v>
      </c>
    </row>
    <row r="26" spans="1:27" s="5" customFormat="1" ht="10.5" customHeight="1">
      <c r="A26" s="44" t="s">
        <v>210</v>
      </c>
      <c r="B26" s="32">
        <v>756</v>
      </c>
      <c r="C26" s="36">
        <f t="shared" si="5"/>
        <v>6.068876936662117</v>
      </c>
      <c r="D26" s="33">
        <v>87308</v>
      </c>
      <c r="E26" s="45">
        <f t="shared" si="6"/>
        <v>3.411132321834482</v>
      </c>
      <c r="F26" s="33">
        <v>22801399</v>
      </c>
      <c r="G26" s="45">
        <f t="shared" si="7"/>
        <v>3.462071222804159</v>
      </c>
      <c r="H26" s="33">
        <v>187377027</v>
      </c>
      <c r="I26" s="45">
        <f t="shared" si="8"/>
        <v>3.496115016936848</v>
      </c>
      <c r="J26" s="33">
        <v>705</v>
      </c>
      <c r="K26" s="45">
        <f t="shared" si="9"/>
        <v>6.148613291470435</v>
      </c>
      <c r="L26" s="45">
        <f t="shared" si="1"/>
        <v>3.7624676369745154</v>
      </c>
      <c r="M26" s="33">
        <f t="shared" si="16"/>
        <v>705</v>
      </c>
      <c r="N26" s="45">
        <f t="shared" si="10"/>
        <v>6.148613291470435</v>
      </c>
      <c r="O26" s="42" t="s">
        <v>288</v>
      </c>
      <c r="P26" s="33">
        <v>5</v>
      </c>
      <c r="Q26" s="45">
        <f t="shared" si="11"/>
        <v>4.854368932038835</v>
      </c>
      <c r="R26" s="33">
        <v>1</v>
      </c>
      <c r="S26" s="45">
        <f t="shared" si="12"/>
        <v>6.666666666666667</v>
      </c>
      <c r="T26" s="33">
        <v>41</v>
      </c>
      <c r="U26" s="45">
        <f t="shared" si="13"/>
        <v>12.77258566978193</v>
      </c>
      <c r="V26" s="33">
        <v>658</v>
      </c>
      <c r="W26" s="45">
        <f t="shared" si="14"/>
        <v>5.967171488165412</v>
      </c>
      <c r="X26" s="33">
        <v>61687</v>
      </c>
      <c r="Y26" s="45">
        <f t="shared" si="15"/>
        <v>5.260873199029135</v>
      </c>
      <c r="Z26" s="46">
        <f t="shared" si="3"/>
        <v>329.2132498185063</v>
      </c>
      <c r="AA26" s="45">
        <f t="shared" si="4"/>
        <v>1.1129484256268733</v>
      </c>
    </row>
    <row r="27" spans="1:27" s="5" customFormat="1" ht="10.5" customHeight="1">
      <c r="A27" s="44" t="s">
        <v>211</v>
      </c>
      <c r="B27" s="32">
        <v>564</v>
      </c>
      <c r="C27" s="36">
        <f t="shared" si="5"/>
        <v>4.527574857509834</v>
      </c>
      <c r="D27" s="33">
        <v>154077</v>
      </c>
      <c r="E27" s="45">
        <f t="shared" si="6"/>
        <v>6.019803852468176</v>
      </c>
      <c r="F27" s="33">
        <v>39083444</v>
      </c>
      <c r="G27" s="45">
        <f t="shared" si="7"/>
        <v>5.9342703822900456</v>
      </c>
      <c r="H27" s="33">
        <v>320489599</v>
      </c>
      <c r="I27" s="45">
        <f t="shared" si="8"/>
        <v>5.979753856570521</v>
      </c>
      <c r="J27" s="33">
        <v>301</v>
      </c>
      <c r="K27" s="45">
        <f t="shared" si="9"/>
        <v>2.625152625152625</v>
      </c>
      <c r="L27" s="45">
        <f>IF($H$27=0,0,J27*1000000/H27)</f>
        <v>0.9391880452257673</v>
      </c>
      <c r="M27" s="33">
        <f>SUM(P27+R27+T27+V27)</f>
        <v>301</v>
      </c>
      <c r="N27" s="45">
        <f t="shared" si="10"/>
        <v>2.625152625152625</v>
      </c>
      <c r="O27" s="42" t="s">
        <v>289</v>
      </c>
      <c r="P27" s="33">
        <v>1</v>
      </c>
      <c r="Q27" s="45">
        <f t="shared" si="11"/>
        <v>0.9708737864077669</v>
      </c>
      <c r="R27" s="33">
        <v>1</v>
      </c>
      <c r="S27" s="45">
        <f t="shared" si="12"/>
        <v>6.666666666666667</v>
      </c>
      <c r="T27" s="33">
        <v>7</v>
      </c>
      <c r="U27" s="45">
        <f t="shared" si="13"/>
        <v>2.1806853582554515</v>
      </c>
      <c r="V27" s="33">
        <v>292</v>
      </c>
      <c r="W27" s="45">
        <f t="shared" si="14"/>
        <v>2.6480457059943774</v>
      </c>
      <c r="X27" s="33">
        <v>23080</v>
      </c>
      <c r="Y27" s="45">
        <f t="shared" si="15"/>
        <v>1.9683394140352493</v>
      </c>
      <c r="Z27" s="46">
        <f t="shared" si="3"/>
        <v>72.0148175541884</v>
      </c>
      <c r="AA27" s="45">
        <f>SQRT(L27*Z27/1000)</f>
        <v>0.2600681751503026</v>
      </c>
    </row>
    <row r="28" spans="1:27" s="5" customFormat="1" ht="10.5" customHeight="1">
      <c r="A28" s="44" t="s">
        <v>212</v>
      </c>
      <c r="B28" s="32">
        <v>966</v>
      </c>
      <c r="C28" s="36">
        <f t="shared" si="5"/>
        <v>7.754676085734928</v>
      </c>
      <c r="D28" s="33">
        <v>374999</v>
      </c>
      <c r="E28" s="45">
        <f t="shared" si="6"/>
        <v>14.651248563197058</v>
      </c>
      <c r="F28" s="33">
        <v>95073727</v>
      </c>
      <c r="G28" s="45">
        <f t="shared" si="7"/>
        <v>14.43560609116304</v>
      </c>
      <c r="H28" s="33">
        <v>789710306</v>
      </c>
      <c r="I28" s="45">
        <f t="shared" si="8"/>
        <v>14.734560068755886</v>
      </c>
      <c r="J28" s="33">
        <v>1085</v>
      </c>
      <c r="K28" s="45">
        <f t="shared" si="9"/>
        <v>9.462759462759463</v>
      </c>
      <c r="L28" s="45">
        <f>IF($H$28=0,0,J28*1000000/H28)</f>
        <v>1.3739215402869518</v>
      </c>
      <c r="M28" s="33">
        <f>SUM(P28+R28+T28+V28)</f>
        <v>1085</v>
      </c>
      <c r="N28" s="45">
        <f t="shared" si="10"/>
        <v>9.462759462759463</v>
      </c>
      <c r="O28" s="42" t="s">
        <v>290</v>
      </c>
      <c r="P28" s="33">
        <v>6</v>
      </c>
      <c r="Q28" s="45">
        <f t="shared" si="11"/>
        <v>5.825242718446602</v>
      </c>
      <c r="R28" s="33">
        <v>0</v>
      </c>
      <c r="S28" s="45">
        <f t="shared" si="12"/>
        <v>0</v>
      </c>
      <c r="T28" s="33">
        <v>14</v>
      </c>
      <c r="U28" s="45">
        <f t="shared" si="13"/>
        <v>4.361370716510903</v>
      </c>
      <c r="V28" s="33">
        <v>1065</v>
      </c>
      <c r="W28" s="45">
        <f t="shared" si="14"/>
        <v>9.658111907137028</v>
      </c>
      <c r="X28" s="33">
        <v>69539</v>
      </c>
      <c r="Y28" s="45">
        <f t="shared" si="15"/>
        <v>5.930517959817903</v>
      </c>
      <c r="Z28" s="46">
        <f t="shared" si="3"/>
        <v>88.05634100462152</v>
      </c>
      <c r="AA28" s="45">
        <f>SQRT(L28*Z28/1000)</f>
        <v>0.3478253924961527</v>
      </c>
    </row>
    <row r="29" spans="1:27" s="5" customFormat="1" ht="10.5" customHeight="1">
      <c r="A29" s="44" t="s">
        <v>213</v>
      </c>
      <c r="B29" s="32">
        <v>432</v>
      </c>
      <c r="C29" s="36">
        <f t="shared" si="5"/>
        <v>3.4679296780926383</v>
      </c>
      <c r="D29" s="33">
        <v>72540</v>
      </c>
      <c r="E29" s="45">
        <f t="shared" si="6"/>
        <v>2.834145079785052</v>
      </c>
      <c r="F29" s="33">
        <v>18485405</v>
      </c>
      <c r="G29" s="45">
        <f t="shared" si="7"/>
        <v>2.8067483355902905</v>
      </c>
      <c r="H29" s="33">
        <v>152338435</v>
      </c>
      <c r="I29" s="45">
        <f t="shared" si="8"/>
        <v>2.842358525947569</v>
      </c>
      <c r="J29" s="33">
        <v>302</v>
      </c>
      <c r="K29" s="45">
        <f t="shared" si="9"/>
        <v>2.633874062445491</v>
      </c>
      <c r="L29" s="45">
        <f t="shared" si="1"/>
        <v>1.982428137718495</v>
      </c>
      <c r="M29" s="33">
        <f t="shared" si="16"/>
        <v>302</v>
      </c>
      <c r="N29" s="45">
        <f t="shared" si="10"/>
        <v>2.633874062445491</v>
      </c>
      <c r="O29" s="42" t="s">
        <v>291</v>
      </c>
      <c r="P29" s="33">
        <v>0</v>
      </c>
      <c r="Q29" s="45">
        <f t="shared" si="11"/>
        <v>0</v>
      </c>
      <c r="R29" s="33">
        <v>0</v>
      </c>
      <c r="S29" s="45">
        <f t="shared" si="12"/>
        <v>0</v>
      </c>
      <c r="T29" s="33">
        <v>5</v>
      </c>
      <c r="U29" s="45">
        <f t="shared" si="13"/>
        <v>1.557632398753894</v>
      </c>
      <c r="V29" s="33">
        <v>297</v>
      </c>
      <c r="W29" s="45">
        <f t="shared" si="14"/>
        <v>2.6933889543846923</v>
      </c>
      <c r="X29" s="33">
        <v>7866</v>
      </c>
      <c r="Y29" s="45">
        <f t="shared" si="15"/>
        <v>0.6708387275043878</v>
      </c>
      <c r="Z29" s="46">
        <f t="shared" si="3"/>
        <v>51.63503222282676</v>
      </c>
      <c r="AA29" s="45">
        <f t="shared" si="4"/>
        <v>0.31994177715723987</v>
      </c>
    </row>
    <row r="30" spans="1:27" s="5" customFormat="1" ht="10.5" customHeight="1">
      <c r="A30" s="44" t="s">
        <v>214</v>
      </c>
      <c r="B30" s="32">
        <v>433</v>
      </c>
      <c r="C30" s="36">
        <f t="shared" si="5"/>
        <v>3.4759572930882237</v>
      </c>
      <c r="D30" s="33">
        <v>84649</v>
      </c>
      <c r="E30" s="45">
        <f t="shared" si="6"/>
        <v>3.3072449249893143</v>
      </c>
      <c r="F30" s="33">
        <v>21140782</v>
      </c>
      <c r="G30" s="45">
        <f t="shared" si="7"/>
        <v>3.2099299253425704</v>
      </c>
      <c r="H30" s="33">
        <v>174281720</v>
      </c>
      <c r="I30" s="45">
        <f t="shared" si="8"/>
        <v>3.25178037150511</v>
      </c>
      <c r="J30" s="33">
        <v>579</v>
      </c>
      <c r="K30" s="45">
        <f t="shared" si="9"/>
        <v>5.049712192569335</v>
      </c>
      <c r="L30" s="45">
        <f t="shared" si="1"/>
        <v>3.322207285996489</v>
      </c>
      <c r="M30" s="33">
        <f t="shared" si="16"/>
        <v>579</v>
      </c>
      <c r="N30" s="45">
        <f t="shared" si="10"/>
        <v>5.049712192569335</v>
      </c>
      <c r="O30" s="42" t="s">
        <v>292</v>
      </c>
      <c r="P30" s="33">
        <v>3</v>
      </c>
      <c r="Q30" s="45">
        <f t="shared" si="11"/>
        <v>2.912621359223301</v>
      </c>
      <c r="R30" s="33">
        <v>3</v>
      </c>
      <c r="S30" s="45">
        <f t="shared" si="12"/>
        <v>20</v>
      </c>
      <c r="T30" s="33">
        <v>36</v>
      </c>
      <c r="U30" s="45">
        <f t="shared" si="13"/>
        <v>11.214953271028037</v>
      </c>
      <c r="V30" s="33">
        <v>537</v>
      </c>
      <c r="W30" s="45">
        <f t="shared" si="14"/>
        <v>4.869864877119797</v>
      </c>
      <c r="X30" s="33">
        <v>58823</v>
      </c>
      <c r="Y30" s="45">
        <f t="shared" si="15"/>
        <v>5.016621722348157</v>
      </c>
      <c r="Z30" s="46">
        <f t="shared" si="3"/>
        <v>337.51675161342223</v>
      </c>
      <c r="AA30" s="45">
        <f t="shared" si="4"/>
        <v>1.058914827243428</v>
      </c>
    </row>
    <row r="31" spans="1:27" s="5" customFormat="1" ht="10.5" customHeight="1">
      <c r="A31" s="44" t="s">
        <v>215</v>
      </c>
      <c r="B31" s="32">
        <v>173</v>
      </c>
      <c r="C31" s="36">
        <f t="shared" si="5"/>
        <v>1.3887773942361725</v>
      </c>
      <c r="D31" s="33">
        <v>35531</v>
      </c>
      <c r="E31" s="45">
        <f t="shared" si="6"/>
        <v>1.3881997357298412</v>
      </c>
      <c r="F31" s="33">
        <v>8909400</v>
      </c>
      <c r="G31" s="45">
        <f t="shared" si="7"/>
        <v>1.3527668785784317</v>
      </c>
      <c r="H31" s="33">
        <v>72466885</v>
      </c>
      <c r="I31" s="45">
        <f t="shared" si="8"/>
        <v>1.3521004625563602</v>
      </c>
      <c r="J31" s="33">
        <v>91</v>
      </c>
      <c r="K31" s="45">
        <f t="shared" si="9"/>
        <v>0.7936507936507936</v>
      </c>
      <c r="L31" s="45">
        <f t="shared" si="1"/>
        <v>1.2557459865978784</v>
      </c>
      <c r="M31" s="33">
        <f t="shared" si="16"/>
        <v>91</v>
      </c>
      <c r="N31" s="45">
        <f t="shared" si="10"/>
        <v>0.7936507936507936</v>
      </c>
      <c r="O31" s="42" t="s">
        <v>293</v>
      </c>
      <c r="P31" s="33">
        <v>0</v>
      </c>
      <c r="Q31" s="45">
        <f t="shared" si="11"/>
        <v>0</v>
      </c>
      <c r="R31" s="33">
        <v>0</v>
      </c>
      <c r="S31" s="45">
        <f t="shared" si="12"/>
        <v>0</v>
      </c>
      <c r="T31" s="33">
        <v>6</v>
      </c>
      <c r="U31" s="45">
        <f t="shared" si="13"/>
        <v>1.8691588785046727</v>
      </c>
      <c r="V31" s="33">
        <v>85</v>
      </c>
      <c r="W31" s="45">
        <f t="shared" si="14"/>
        <v>0.7708352226353495</v>
      </c>
      <c r="X31" s="33">
        <v>4877</v>
      </c>
      <c r="Y31" s="45">
        <f t="shared" si="15"/>
        <v>0.4159268337196669</v>
      </c>
      <c r="Z31" s="46">
        <f t="shared" si="3"/>
        <v>67.29970523777861</v>
      </c>
      <c r="AA31" s="45">
        <f t="shared" si="4"/>
        <v>0.29070833278659336</v>
      </c>
    </row>
    <row r="32" spans="1:27" s="5" customFormat="1" ht="10.5" customHeight="1">
      <c r="A32" s="44" t="s">
        <v>216</v>
      </c>
      <c r="B32" s="32">
        <v>149</v>
      </c>
      <c r="C32" s="36">
        <f t="shared" si="5"/>
        <v>1.196114634342137</v>
      </c>
      <c r="D32" s="33">
        <v>21358</v>
      </c>
      <c r="E32" s="45">
        <f t="shared" si="6"/>
        <v>0.8344592033919098</v>
      </c>
      <c r="F32" s="33">
        <v>5358805</v>
      </c>
      <c r="G32" s="45">
        <f t="shared" si="7"/>
        <v>0.8136590469347535</v>
      </c>
      <c r="H32" s="33">
        <v>43509506</v>
      </c>
      <c r="I32" s="45">
        <f t="shared" si="8"/>
        <v>0.8118083616840814</v>
      </c>
      <c r="J32" s="33">
        <v>118</v>
      </c>
      <c r="K32" s="45">
        <f t="shared" si="9"/>
        <v>1.0291296005581718</v>
      </c>
      <c r="L32" s="45">
        <f t="shared" si="1"/>
        <v>2.712051017081187</v>
      </c>
      <c r="M32" s="33">
        <f t="shared" si="16"/>
        <v>118</v>
      </c>
      <c r="N32" s="45">
        <f t="shared" si="10"/>
        <v>1.0291296005581718</v>
      </c>
      <c r="O32" s="42" t="s">
        <v>294</v>
      </c>
      <c r="P32" s="33">
        <v>0</v>
      </c>
      <c r="Q32" s="45">
        <f t="shared" si="11"/>
        <v>0</v>
      </c>
      <c r="R32" s="33">
        <v>0</v>
      </c>
      <c r="S32" s="45">
        <f t="shared" si="12"/>
        <v>0</v>
      </c>
      <c r="T32" s="33">
        <v>6</v>
      </c>
      <c r="U32" s="45">
        <f t="shared" si="13"/>
        <v>1.8691588785046727</v>
      </c>
      <c r="V32" s="33">
        <v>112</v>
      </c>
      <c r="W32" s="45">
        <f t="shared" si="14"/>
        <v>1.015688763943049</v>
      </c>
      <c r="X32" s="33">
        <v>9730</v>
      </c>
      <c r="Y32" s="45">
        <f t="shared" si="15"/>
        <v>0.8298068673554149</v>
      </c>
      <c r="Z32" s="46">
        <f t="shared" si="3"/>
        <v>223.6292914932199</v>
      </c>
      <c r="AA32" s="45">
        <f t="shared" si="4"/>
        <v>0.7787772771745028</v>
      </c>
    </row>
    <row r="33" spans="1:27" s="5" customFormat="1" ht="20.25" customHeight="1">
      <c r="A33" s="42" t="s">
        <v>217</v>
      </c>
      <c r="B33" s="32">
        <v>132</v>
      </c>
      <c r="C33" s="36">
        <f t="shared" si="5"/>
        <v>1.0596451794171953</v>
      </c>
      <c r="D33" s="33">
        <v>34924</v>
      </c>
      <c r="E33" s="45">
        <f t="shared" si="6"/>
        <v>1.364484184814077</v>
      </c>
      <c r="F33" s="33">
        <v>8882618</v>
      </c>
      <c r="G33" s="45">
        <f t="shared" si="7"/>
        <v>1.3487004091706054</v>
      </c>
      <c r="H33" s="33">
        <v>71967073</v>
      </c>
      <c r="I33" s="45">
        <f t="shared" si="8"/>
        <v>1.3427748783755138</v>
      </c>
      <c r="J33" s="33">
        <v>29</v>
      </c>
      <c r="K33" s="45">
        <f t="shared" si="9"/>
        <v>0.25292168149311006</v>
      </c>
      <c r="L33" s="45">
        <f t="shared" si="1"/>
        <v>0.40296206016326386</v>
      </c>
      <c r="M33" s="33">
        <f t="shared" si="16"/>
        <v>29</v>
      </c>
      <c r="N33" s="45">
        <f t="shared" si="10"/>
        <v>0.25292168149311006</v>
      </c>
      <c r="O33" s="42" t="s">
        <v>295</v>
      </c>
      <c r="P33" s="33">
        <v>2</v>
      </c>
      <c r="Q33" s="45">
        <f t="shared" si="11"/>
        <v>1.9417475728155338</v>
      </c>
      <c r="R33" s="33">
        <v>0</v>
      </c>
      <c r="S33" s="45">
        <f t="shared" si="12"/>
        <v>0</v>
      </c>
      <c r="T33" s="33">
        <v>2</v>
      </c>
      <c r="U33" s="45">
        <f t="shared" si="13"/>
        <v>0.6230529595015576</v>
      </c>
      <c r="V33" s="33">
        <v>25</v>
      </c>
      <c r="W33" s="45">
        <f t="shared" si="14"/>
        <v>0.22671624195157342</v>
      </c>
      <c r="X33" s="33">
        <v>13484</v>
      </c>
      <c r="Y33" s="45">
        <f t="shared" si="15"/>
        <v>1.1499605138150477</v>
      </c>
      <c r="Z33" s="46">
        <f t="shared" si="3"/>
        <v>187.36346273246377</v>
      </c>
      <c r="AA33" s="45">
        <f t="shared" si="4"/>
        <v>0.2747733009991992</v>
      </c>
    </row>
    <row r="34" spans="1:27" s="5" customFormat="1" ht="10.5" customHeight="1">
      <c r="A34" s="42" t="s">
        <v>218</v>
      </c>
      <c r="B34" s="32">
        <v>483</v>
      </c>
      <c r="C34" s="36">
        <f t="shared" si="5"/>
        <v>3.877338042867464</v>
      </c>
      <c r="D34" s="33">
        <v>51902</v>
      </c>
      <c r="E34" s="45">
        <f t="shared" si="6"/>
        <v>2.0278163486490732</v>
      </c>
      <c r="F34" s="33">
        <v>14160245</v>
      </c>
      <c r="G34" s="45">
        <f t="shared" si="7"/>
        <v>2.1500337204027034</v>
      </c>
      <c r="H34" s="33">
        <v>114804872</v>
      </c>
      <c r="I34" s="45">
        <f t="shared" si="8"/>
        <v>2.1420504073677753</v>
      </c>
      <c r="J34" s="33">
        <v>332</v>
      </c>
      <c r="K34" s="45">
        <f t="shared" si="9"/>
        <v>2.895517181231467</v>
      </c>
      <c r="L34" s="45">
        <f t="shared" si="1"/>
        <v>2.8918633348591687</v>
      </c>
      <c r="M34" s="33">
        <f t="shared" si="16"/>
        <v>332</v>
      </c>
      <c r="N34" s="45">
        <f t="shared" si="10"/>
        <v>2.895517181231467</v>
      </c>
      <c r="O34" s="42" t="s">
        <v>296</v>
      </c>
      <c r="P34" s="33">
        <v>21</v>
      </c>
      <c r="Q34" s="45">
        <f t="shared" si="11"/>
        <v>20.388349514563107</v>
      </c>
      <c r="R34" s="33">
        <v>1</v>
      </c>
      <c r="S34" s="45">
        <f t="shared" si="12"/>
        <v>6.666666666666667</v>
      </c>
      <c r="T34" s="33">
        <v>8</v>
      </c>
      <c r="U34" s="45">
        <f t="shared" si="13"/>
        <v>2.4922118380062304</v>
      </c>
      <c r="V34" s="33">
        <v>302</v>
      </c>
      <c r="W34" s="45">
        <f t="shared" si="14"/>
        <v>2.7387322027750067</v>
      </c>
      <c r="X34" s="33">
        <v>151712</v>
      </c>
      <c r="Y34" s="45">
        <f t="shared" si="15"/>
        <v>12.938505597145397</v>
      </c>
      <c r="Z34" s="46">
        <f t="shared" si="3"/>
        <v>1321.4770188498621</v>
      </c>
      <c r="AA34" s="45">
        <f t="shared" si="4"/>
        <v>1.954873637520061</v>
      </c>
    </row>
    <row r="35" spans="1:27" s="5" customFormat="1" ht="10.5" customHeight="1">
      <c r="A35" s="42" t="s">
        <v>219</v>
      </c>
      <c r="B35" s="32">
        <v>929</v>
      </c>
      <c r="C35" s="36">
        <f t="shared" si="5"/>
        <v>7.457654330898291</v>
      </c>
      <c r="D35" s="33">
        <v>178876</v>
      </c>
      <c r="E35" s="45">
        <f t="shared" si="6"/>
        <v>6.988703271183222</v>
      </c>
      <c r="F35" s="33">
        <v>46132473</v>
      </c>
      <c r="G35" s="45">
        <f t="shared" si="7"/>
        <v>7.004566132546948</v>
      </c>
      <c r="H35" s="33">
        <v>363128155</v>
      </c>
      <c r="I35" s="45">
        <f t="shared" si="8"/>
        <v>6.775311873040185</v>
      </c>
      <c r="J35" s="33">
        <v>604</v>
      </c>
      <c r="K35" s="45">
        <f t="shared" si="9"/>
        <v>5.267748124890982</v>
      </c>
      <c r="L35" s="45">
        <f t="shared" si="1"/>
        <v>1.6633246188249986</v>
      </c>
      <c r="M35" s="33">
        <f t="shared" si="16"/>
        <v>604</v>
      </c>
      <c r="N35" s="45">
        <f t="shared" si="10"/>
        <v>5.267748124890982</v>
      </c>
      <c r="O35" s="42" t="s">
        <v>219</v>
      </c>
      <c r="P35" s="33">
        <v>3</v>
      </c>
      <c r="Q35" s="45">
        <f t="shared" si="11"/>
        <v>2.912621359223301</v>
      </c>
      <c r="R35" s="33">
        <v>4</v>
      </c>
      <c r="S35" s="45">
        <f t="shared" si="12"/>
        <v>26.666666666666668</v>
      </c>
      <c r="T35" s="33">
        <v>5</v>
      </c>
      <c r="U35" s="45">
        <f t="shared" si="13"/>
        <v>1.557632398753894</v>
      </c>
      <c r="V35" s="33">
        <v>592</v>
      </c>
      <c r="W35" s="45">
        <f t="shared" si="14"/>
        <v>5.368640609413259</v>
      </c>
      <c r="X35" s="33">
        <v>70292</v>
      </c>
      <c r="Y35" s="45">
        <f t="shared" si="15"/>
        <v>5.994736312450855</v>
      </c>
      <c r="Z35" s="46">
        <f t="shared" si="3"/>
        <v>193.5735332888192</v>
      </c>
      <c r="AA35" s="45">
        <f t="shared" si="4"/>
        <v>0.5674289589651142</v>
      </c>
    </row>
    <row r="36" spans="1:27" s="5" customFormat="1" ht="10.5" customHeight="1">
      <c r="A36" s="42" t="s">
        <v>220</v>
      </c>
      <c r="B36" s="32">
        <v>793</v>
      </c>
      <c r="C36" s="36">
        <f t="shared" si="5"/>
        <v>6.365898691498756</v>
      </c>
      <c r="D36" s="33">
        <v>74824</v>
      </c>
      <c r="E36" s="45">
        <f t="shared" si="6"/>
        <v>2.923381188996922</v>
      </c>
      <c r="F36" s="33">
        <v>18415620</v>
      </c>
      <c r="G36" s="45">
        <f t="shared" si="7"/>
        <v>2.7961524664384294</v>
      </c>
      <c r="H36" s="33">
        <v>143320620</v>
      </c>
      <c r="I36" s="45">
        <f t="shared" si="8"/>
        <v>2.674102475853134</v>
      </c>
      <c r="J36" s="33">
        <v>542</v>
      </c>
      <c r="K36" s="45">
        <f t="shared" si="9"/>
        <v>4.727019012733298</v>
      </c>
      <c r="L36" s="45">
        <f>IF($H$36=0,0,J36*1000000/H36)</f>
        <v>3.7817307795626336</v>
      </c>
      <c r="M36" s="33">
        <f>SUM(P36+R36+T36+V36)</f>
        <v>542</v>
      </c>
      <c r="N36" s="45">
        <f t="shared" si="10"/>
        <v>4.727019012733298</v>
      </c>
      <c r="O36" s="42" t="s">
        <v>220</v>
      </c>
      <c r="P36" s="33">
        <v>1</v>
      </c>
      <c r="Q36" s="45">
        <f t="shared" si="11"/>
        <v>0.9708737864077669</v>
      </c>
      <c r="R36" s="33">
        <v>0</v>
      </c>
      <c r="S36" s="45">
        <f t="shared" si="12"/>
        <v>0</v>
      </c>
      <c r="T36" s="33">
        <v>3</v>
      </c>
      <c r="U36" s="45">
        <f t="shared" si="13"/>
        <v>0.9345794392523363</v>
      </c>
      <c r="V36" s="33">
        <v>538</v>
      </c>
      <c r="W36" s="45">
        <f t="shared" si="14"/>
        <v>4.87893352679786</v>
      </c>
      <c r="X36" s="33">
        <v>12850</v>
      </c>
      <c r="Y36" s="45">
        <f t="shared" si="15"/>
        <v>1.0958908782648593</v>
      </c>
      <c r="Z36" s="46">
        <f t="shared" si="3"/>
        <v>89.65911534571927</v>
      </c>
      <c r="AA36" s="45">
        <f>SQRT(L36*Z36/1000)</f>
        <v>0.5822942865693111</v>
      </c>
    </row>
    <row r="37" spans="1:27" s="5" customFormat="1" ht="10.5" customHeight="1">
      <c r="A37" s="42" t="s">
        <v>221</v>
      </c>
      <c r="B37" s="32">
        <v>653</v>
      </c>
      <c r="C37" s="36">
        <f t="shared" si="5"/>
        <v>5.242032592116882</v>
      </c>
      <c r="D37" s="33">
        <v>172537</v>
      </c>
      <c r="E37" s="45">
        <f t="shared" si="6"/>
        <v>6.741037905029963</v>
      </c>
      <c r="F37" s="33">
        <v>45055916</v>
      </c>
      <c r="G37" s="45">
        <f t="shared" si="7"/>
        <v>6.841106118123781</v>
      </c>
      <c r="H37" s="33">
        <v>364744595</v>
      </c>
      <c r="I37" s="45">
        <f t="shared" si="8"/>
        <v>6.805471707724601</v>
      </c>
      <c r="J37" s="33">
        <v>1281</v>
      </c>
      <c r="K37" s="45">
        <f t="shared" si="9"/>
        <v>11.172161172161173</v>
      </c>
      <c r="L37" s="45">
        <f t="shared" si="1"/>
        <v>3.5120465595932955</v>
      </c>
      <c r="M37" s="33">
        <f t="shared" si="16"/>
        <v>1281</v>
      </c>
      <c r="N37" s="45">
        <f t="shared" si="10"/>
        <v>11.172161172161173</v>
      </c>
      <c r="O37" s="42" t="s">
        <v>221</v>
      </c>
      <c r="P37" s="33">
        <v>7</v>
      </c>
      <c r="Q37" s="45">
        <f t="shared" si="11"/>
        <v>6.796116504854369</v>
      </c>
      <c r="R37" s="33">
        <v>1</v>
      </c>
      <c r="S37" s="45">
        <f t="shared" si="12"/>
        <v>6.666666666666667</v>
      </c>
      <c r="T37" s="33">
        <v>11</v>
      </c>
      <c r="U37" s="45">
        <f t="shared" si="13"/>
        <v>3.4267912772585665</v>
      </c>
      <c r="V37" s="33">
        <v>1262</v>
      </c>
      <c r="W37" s="45">
        <f t="shared" si="14"/>
        <v>11.444635893715425</v>
      </c>
      <c r="X37" s="33">
        <v>81403</v>
      </c>
      <c r="Y37" s="45">
        <f t="shared" si="15"/>
        <v>6.9423194679684315</v>
      </c>
      <c r="Z37" s="46">
        <f t="shared" si="3"/>
        <v>223.17808437983845</v>
      </c>
      <c r="AA37" s="45">
        <f t="shared" si="4"/>
        <v>0.8853314765797237</v>
      </c>
    </row>
    <row r="38" spans="1:27" s="5" customFormat="1" ht="10.5" customHeight="1">
      <c r="A38" s="42" t="s">
        <v>222</v>
      </c>
      <c r="B38" s="32">
        <v>578</v>
      </c>
      <c r="C38" s="36">
        <f t="shared" si="5"/>
        <v>4.639961467448021</v>
      </c>
      <c r="D38" s="33">
        <v>280776</v>
      </c>
      <c r="E38" s="45">
        <f t="shared" si="6"/>
        <v>10.969946497404573</v>
      </c>
      <c r="F38" s="33">
        <v>69728878</v>
      </c>
      <c r="G38" s="45">
        <f t="shared" si="7"/>
        <v>10.587347816781858</v>
      </c>
      <c r="H38" s="33">
        <v>561975980</v>
      </c>
      <c r="I38" s="45">
        <f t="shared" si="8"/>
        <v>10.485451147838958</v>
      </c>
      <c r="J38" s="33">
        <v>212</v>
      </c>
      <c r="K38" s="45">
        <f t="shared" si="9"/>
        <v>1.8489447060875634</v>
      </c>
      <c r="L38" s="45">
        <f t="shared" si="1"/>
        <v>0.3772403226201945</v>
      </c>
      <c r="M38" s="33">
        <f t="shared" si="16"/>
        <v>212</v>
      </c>
      <c r="N38" s="45">
        <f t="shared" si="10"/>
        <v>1.8489447060875634</v>
      </c>
      <c r="O38" s="42" t="s">
        <v>222</v>
      </c>
      <c r="P38" s="33">
        <v>3</v>
      </c>
      <c r="Q38" s="45">
        <f t="shared" si="11"/>
        <v>2.912621359223301</v>
      </c>
      <c r="R38" s="33">
        <v>0</v>
      </c>
      <c r="S38" s="45">
        <f t="shared" si="12"/>
        <v>0</v>
      </c>
      <c r="T38" s="33">
        <v>0</v>
      </c>
      <c r="U38" s="45">
        <f t="shared" si="13"/>
        <v>0</v>
      </c>
      <c r="V38" s="33">
        <v>209</v>
      </c>
      <c r="W38" s="45">
        <f t="shared" si="14"/>
        <v>1.8953477827151537</v>
      </c>
      <c r="X38" s="33">
        <v>38229</v>
      </c>
      <c r="Y38" s="45">
        <f t="shared" si="15"/>
        <v>3.260296683672164</v>
      </c>
      <c r="Z38" s="46">
        <f t="shared" si="3"/>
        <v>68.026039120035</v>
      </c>
      <c r="AA38" s="45">
        <f t="shared" si="4"/>
        <v>0.16019414765907017</v>
      </c>
    </row>
    <row r="39" spans="1:27" s="5" customFormat="1" ht="10.5" customHeight="1">
      <c r="A39" s="42" t="s">
        <v>223</v>
      </c>
      <c r="B39" s="32">
        <v>127</v>
      </c>
      <c r="C39" s="36">
        <f t="shared" si="5"/>
        <v>1.0195071044392712</v>
      </c>
      <c r="D39" s="33">
        <v>20623</v>
      </c>
      <c r="E39" s="45">
        <f t="shared" si="6"/>
        <v>0.8057426796306468</v>
      </c>
      <c r="F39" s="33">
        <v>5509510</v>
      </c>
      <c r="G39" s="45">
        <f t="shared" si="7"/>
        <v>0.836541478123853</v>
      </c>
      <c r="H39" s="33">
        <v>45552086</v>
      </c>
      <c r="I39" s="45">
        <f t="shared" si="8"/>
        <v>0.8499191948295709</v>
      </c>
      <c r="J39" s="33">
        <v>84</v>
      </c>
      <c r="K39" s="45">
        <f t="shared" si="9"/>
        <v>0.7326007326007326</v>
      </c>
      <c r="L39" s="45">
        <f>IF($H$39=0,0,J39*1000000/H39)</f>
        <v>1.8440428831294355</v>
      </c>
      <c r="M39" s="33">
        <f>SUM(P39+R39+T39+V39)</f>
        <v>84</v>
      </c>
      <c r="N39" s="45">
        <f t="shared" si="10"/>
        <v>0.7326007326007326</v>
      </c>
      <c r="O39" s="42" t="s">
        <v>223</v>
      </c>
      <c r="P39" s="33">
        <v>1</v>
      </c>
      <c r="Q39" s="45">
        <f t="shared" si="11"/>
        <v>0.9708737864077669</v>
      </c>
      <c r="R39" s="33">
        <v>0</v>
      </c>
      <c r="S39" s="45">
        <f t="shared" si="12"/>
        <v>0</v>
      </c>
      <c r="T39" s="33">
        <v>0</v>
      </c>
      <c r="U39" s="45">
        <f t="shared" si="13"/>
        <v>0</v>
      </c>
      <c r="V39" s="33">
        <v>83</v>
      </c>
      <c r="W39" s="45">
        <f t="shared" si="14"/>
        <v>0.7526979232792237</v>
      </c>
      <c r="X39" s="33">
        <v>9335</v>
      </c>
      <c r="Y39" s="45">
        <f t="shared" si="15"/>
        <v>0.7961199493075846</v>
      </c>
      <c r="Z39" s="46">
        <f t="shared" si="3"/>
        <v>204.93024183349144</v>
      </c>
      <c r="AA39" s="45">
        <f>SQRT(L39*Z39/1000)</f>
        <v>0.614735840821929</v>
      </c>
    </row>
    <row r="40" spans="1:27" s="5" customFormat="1" ht="10.5" customHeight="1">
      <c r="A40" s="42" t="s">
        <v>224</v>
      </c>
      <c r="B40" s="32">
        <v>246</v>
      </c>
      <c r="C40" s="36">
        <f t="shared" si="5"/>
        <v>1.9747932889138637</v>
      </c>
      <c r="D40" s="33">
        <v>52530</v>
      </c>
      <c r="E40" s="45">
        <f t="shared" si="6"/>
        <v>2.052352371672302</v>
      </c>
      <c r="F40" s="33">
        <v>13209518</v>
      </c>
      <c r="G40" s="45">
        <f t="shared" si="7"/>
        <v>2.005679218845894</v>
      </c>
      <c r="H40" s="33">
        <v>106590562</v>
      </c>
      <c r="I40" s="45">
        <f t="shared" si="8"/>
        <v>1.9887863012787481</v>
      </c>
      <c r="J40" s="33">
        <v>44</v>
      </c>
      <c r="K40" s="45">
        <f t="shared" si="9"/>
        <v>0.383743240886098</v>
      </c>
      <c r="L40" s="45">
        <f>IF($H$40=0,0,J40*1000000/H40)</f>
        <v>0.41279452115094395</v>
      </c>
      <c r="M40" s="33">
        <f>SUM(P40+R40+T40+V40)</f>
        <v>44</v>
      </c>
      <c r="N40" s="45">
        <f t="shared" si="10"/>
        <v>0.383743240886098</v>
      </c>
      <c r="O40" s="42" t="s">
        <v>224</v>
      </c>
      <c r="P40" s="33">
        <v>1</v>
      </c>
      <c r="Q40" s="45">
        <f t="shared" si="11"/>
        <v>0.9708737864077669</v>
      </c>
      <c r="R40" s="33">
        <v>0</v>
      </c>
      <c r="S40" s="45">
        <f t="shared" si="12"/>
        <v>0</v>
      </c>
      <c r="T40" s="33">
        <v>0</v>
      </c>
      <c r="U40" s="45">
        <f t="shared" si="13"/>
        <v>0</v>
      </c>
      <c r="V40" s="33">
        <v>43</v>
      </c>
      <c r="W40" s="45">
        <f t="shared" si="14"/>
        <v>0.38995193615670626</v>
      </c>
      <c r="X40" s="33">
        <v>6840</v>
      </c>
      <c r="Y40" s="45">
        <f t="shared" si="15"/>
        <v>0.583338023916859</v>
      </c>
      <c r="Z40" s="46">
        <f t="shared" si="3"/>
        <v>64.17078465164674</v>
      </c>
      <c r="AA40" s="45">
        <f>SQRT(L40*Z40/1000)</f>
        <v>0.16275548630432357</v>
      </c>
    </row>
    <row r="41" spans="1:27" s="5" customFormat="1" ht="10.5" customHeight="1">
      <c r="A41" s="42" t="s">
        <v>225</v>
      </c>
      <c r="B41" s="32">
        <v>34</v>
      </c>
      <c r="C41" s="36">
        <f t="shared" si="5"/>
        <v>0.27293890984988356</v>
      </c>
      <c r="D41" s="33">
        <v>26468</v>
      </c>
      <c r="E41" s="45">
        <f t="shared" si="6"/>
        <v>1.0341074162083093</v>
      </c>
      <c r="F41" s="33">
        <v>6529934</v>
      </c>
      <c r="G41" s="45">
        <f t="shared" si="7"/>
        <v>0.9914784872722263</v>
      </c>
      <c r="H41" s="33">
        <v>50109310</v>
      </c>
      <c r="I41" s="45">
        <f t="shared" si="8"/>
        <v>0.9349487180162366</v>
      </c>
      <c r="J41" s="33">
        <v>2</v>
      </c>
      <c r="K41" s="45">
        <f t="shared" si="9"/>
        <v>0.017442874585731728</v>
      </c>
      <c r="L41" s="45">
        <f>IF($H$41=0,0,J41*1000000/H41)</f>
        <v>0.03991274276177421</v>
      </c>
      <c r="M41" s="33">
        <f>SUM(P41+R41+T41+V41)</f>
        <v>2</v>
      </c>
      <c r="N41" s="45">
        <f t="shared" si="10"/>
        <v>0.017442874585731728</v>
      </c>
      <c r="O41" s="42" t="s">
        <v>297</v>
      </c>
      <c r="P41" s="33">
        <v>0</v>
      </c>
      <c r="Q41" s="45">
        <f t="shared" si="11"/>
        <v>0</v>
      </c>
      <c r="R41" s="33">
        <v>0</v>
      </c>
      <c r="S41" s="45">
        <f t="shared" si="12"/>
        <v>0</v>
      </c>
      <c r="T41" s="33">
        <v>0</v>
      </c>
      <c r="U41" s="45">
        <f t="shared" si="13"/>
        <v>0</v>
      </c>
      <c r="V41" s="33">
        <v>2</v>
      </c>
      <c r="W41" s="45">
        <f t="shared" si="14"/>
        <v>0.01813729935612587</v>
      </c>
      <c r="X41" s="33">
        <v>20</v>
      </c>
      <c r="Y41" s="45">
        <f t="shared" si="15"/>
        <v>0.001705666736599003</v>
      </c>
      <c r="Z41" s="46">
        <f t="shared" si="3"/>
        <v>0.3991274276177421</v>
      </c>
      <c r="AA41" s="45">
        <f>SQRT(L41*Z41/1000)</f>
        <v>0.003991274276177421</v>
      </c>
    </row>
    <row r="42" spans="1:27" s="5" customFormat="1" ht="10.5" customHeight="1">
      <c r="A42" s="42" t="s">
        <v>226</v>
      </c>
      <c r="B42" s="32">
        <v>379</v>
      </c>
      <c r="C42" s="36">
        <f t="shared" si="5"/>
        <v>3.042466083326644</v>
      </c>
      <c r="D42" s="33">
        <v>173776</v>
      </c>
      <c r="E42" s="45">
        <f t="shared" si="6"/>
        <v>6.789445759370377</v>
      </c>
      <c r="F42" s="33">
        <v>44697054</v>
      </c>
      <c r="G42" s="45">
        <f t="shared" si="7"/>
        <v>6.786617978902239</v>
      </c>
      <c r="H42" s="33">
        <v>355801389</v>
      </c>
      <c r="I42" s="45">
        <f t="shared" si="8"/>
        <v>6.638607726068196</v>
      </c>
      <c r="J42" s="33">
        <v>461</v>
      </c>
      <c r="K42" s="45">
        <f t="shared" si="9"/>
        <v>4.020582592011164</v>
      </c>
      <c r="L42" s="45">
        <f>IF($H$42=0,0,J42*1000000/H42)</f>
        <v>1.2956666675632342</v>
      </c>
      <c r="M42" s="33">
        <f>SUM(P42+R42+T42+V42)</f>
        <v>461</v>
      </c>
      <c r="N42" s="45">
        <f t="shared" si="10"/>
        <v>4.020582592011164</v>
      </c>
      <c r="O42" s="42" t="s">
        <v>226</v>
      </c>
      <c r="P42" s="33">
        <v>1</v>
      </c>
      <c r="Q42" s="45">
        <f t="shared" si="11"/>
        <v>0.9708737864077669</v>
      </c>
      <c r="R42" s="33">
        <v>0</v>
      </c>
      <c r="S42" s="45">
        <f t="shared" si="12"/>
        <v>0</v>
      </c>
      <c r="T42" s="33">
        <v>4</v>
      </c>
      <c r="U42" s="45">
        <f t="shared" si="13"/>
        <v>1.2461059190031152</v>
      </c>
      <c r="V42" s="33">
        <v>456</v>
      </c>
      <c r="W42" s="45">
        <f t="shared" si="14"/>
        <v>4.135304253196699</v>
      </c>
      <c r="X42" s="33">
        <v>10595</v>
      </c>
      <c r="Y42" s="45">
        <f t="shared" si="15"/>
        <v>0.9035769537133217</v>
      </c>
      <c r="Z42" s="46">
        <f t="shared" si="3"/>
        <v>29.77784889985351</v>
      </c>
      <c r="AA42" s="45">
        <f>SQRT(L42*Z42/1000)</f>
        <v>0.1964234361049483</v>
      </c>
    </row>
    <row r="43" spans="1:27" s="5" customFormat="1" ht="10.5" customHeight="1">
      <c r="A43" s="42" t="s">
        <v>227</v>
      </c>
      <c r="B43" s="32">
        <v>271</v>
      </c>
      <c r="C43" s="36">
        <f t="shared" si="5"/>
        <v>2.175483663803484</v>
      </c>
      <c r="D43" s="33">
        <v>44207</v>
      </c>
      <c r="E43" s="45">
        <f t="shared" si="6"/>
        <v>1.7271719264138101</v>
      </c>
      <c r="F43" s="33">
        <v>11839110</v>
      </c>
      <c r="G43" s="45">
        <f t="shared" si="7"/>
        <v>1.7976020697069046</v>
      </c>
      <c r="H43" s="33">
        <v>90880133</v>
      </c>
      <c r="I43" s="45">
        <f t="shared" si="8"/>
        <v>1.695658228810077</v>
      </c>
      <c r="J43" s="33">
        <v>159</v>
      </c>
      <c r="K43" s="45">
        <f t="shared" si="9"/>
        <v>1.3867085295656725</v>
      </c>
      <c r="L43" s="45">
        <f t="shared" si="1"/>
        <v>1.7495572987332666</v>
      </c>
      <c r="M43" s="33">
        <f t="shared" si="16"/>
        <v>159</v>
      </c>
      <c r="N43" s="45">
        <f t="shared" si="10"/>
        <v>1.3867085295656725</v>
      </c>
      <c r="O43" s="42" t="s">
        <v>227</v>
      </c>
      <c r="P43" s="33">
        <v>1</v>
      </c>
      <c r="Q43" s="45">
        <f t="shared" si="11"/>
        <v>0.9708737864077669</v>
      </c>
      <c r="R43" s="33">
        <v>0</v>
      </c>
      <c r="S43" s="45">
        <f t="shared" si="12"/>
        <v>0</v>
      </c>
      <c r="T43" s="33">
        <v>4</v>
      </c>
      <c r="U43" s="45">
        <f t="shared" si="13"/>
        <v>1.2461059190031152</v>
      </c>
      <c r="V43" s="33">
        <v>154</v>
      </c>
      <c r="W43" s="45">
        <f t="shared" si="14"/>
        <v>1.3965720504216923</v>
      </c>
      <c r="X43" s="33">
        <v>9714</v>
      </c>
      <c r="Y43" s="45">
        <f t="shared" si="15"/>
        <v>0.8284423339661358</v>
      </c>
      <c r="Z43" s="46">
        <f t="shared" si="3"/>
        <v>106.88804779808146</v>
      </c>
      <c r="AA43" s="45">
        <f t="shared" si="4"/>
        <v>0.4324427871666767</v>
      </c>
    </row>
    <row r="44" spans="1:27" s="5" customFormat="1" ht="10.5" customHeight="1">
      <c r="A44" s="42" t="s">
        <v>228</v>
      </c>
      <c r="B44" s="32">
        <v>418</v>
      </c>
      <c r="C44" s="36">
        <f t="shared" si="5"/>
        <v>3.3555430681544514</v>
      </c>
      <c r="D44" s="33">
        <v>85873</v>
      </c>
      <c r="E44" s="45">
        <f t="shared" si="6"/>
        <v>3.355066727824397</v>
      </c>
      <c r="F44" s="33">
        <v>23658407</v>
      </c>
      <c r="G44" s="45">
        <f t="shared" si="7"/>
        <v>3.592195814480001</v>
      </c>
      <c r="H44" s="33">
        <v>203002518</v>
      </c>
      <c r="I44" s="45">
        <f t="shared" si="8"/>
        <v>3.7876583005866173</v>
      </c>
      <c r="J44" s="33">
        <v>470</v>
      </c>
      <c r="K44" s="45">
        <f t="shared" si="9"/>
        <v>4.099075527646956</v>
      </c>
      <c r="L44" s="45">
        <f t="shared" si="1"/>
        <v>2.315242217832983</v>
      </c>
      <c r="M44" s="33">
        <f t="shared" si="16"/>
        <v>470</v>
      </c>
      <c r="N44" s="45">
        <f t="shared" si="10"/>
        <v>4.099075527646956</v>
      </c>
      <c r="O44" s="42" t="s">
        <v>298</v>
      </c>
      <c r="P44" s="33">
        <v>5</v>
      </c>
      <c r="Q44" s="45">
        <f t="shared" si="11"/>
        <v>4.854368932038835</v>
      </c>
      <c r="R44" s="33">
        <v>0</v>
      </c>
      <c r="S44" s="45">
        <f t="shared" si="12"/>
        <v>0</v>
      </c>
      <c r="T44" s="33">
        <v>2</v>
      </c>
      <c r="U44" s="45">
        <f t="shared" si="13"/>
        <v>0.6230529595015576</v>
      </c>
      <c r="V44" s="33">
        <v>463</v>
      </c>
      <c r="W44" s="45">
        <f t="shared" si="14"/>
        <v>4.198784800943139</v>
      </c>
      <c r="X44" s="33">
        <v>55179</v>
      </c>
      <c r="Y44" s="45">
        <f t="shared" si="15"/>
        <v>4.705849242939819</v>
      </c>
      <c r="Z44" s="46">
        <f t="shared" si="3"/>
        <v>271.81436242086414</v>
      </c>
      <c r="AA44" s="45">
        <f t="shared" si="4"/>
        <v>0.7932944518211</v>
      </c>
    </row>
    <row r="45" spans="1:27" s="5" customFormat="1" ht="11.25" customHeight="1" thickBot="1">
      <c r="A45" s="42" t="s">
        <v>229</v>
      </c>
      <c r="B45" s="52">
        <v>55</v>
      </c>
      <c r="C45" s="45">
        <f t="shared" si="5"/>
        <v>0.4415188247571647</v>
      </c>
      <c r="D45" s="53">
        <v>20417</v>
      </c>
      <c r="E45" s="45">
        <f t="shared" si="6"/>
        <v>0.7976942389574223</v>
      </c>
      <c r="F45" s="53">
        <v>5418915</v>
      </c>
      <c r="G45" s="45">
        <f t="shared" si="7"/>
        <v>0.8227859036334482</v>
      </c>
      <c r="H45" s="53">
        <v>43424506</v>
      </c>
      <c r="I45" s="45">
        <f t="shared" si="8"/>
        <v>0.810222416057782</v>
      </c>
      <c r="J45" s="53">
        <v>246</v>
      </c>
      <c r="K45" s="45">
        <f t="shared" si="9"/>
        <v>2.1454735740450026</v>
      </c>
      <c r="L45" s="45">
        <f t="shared" si="1"/>
        <v>5.665003995670094</v>
      </c>
      <c r="M45" s="53">
        <f t="shared" si="16"/>
        <v>246</v>
      </c>
      <c r="N45" s="45">
        <f t="shared" si="10"/>
        <v>2.1454735740450026</v>
      </c>
      <c r="O45" s="54" t="s">
        <v>299</v>
      </c>
      <c r="P45" s="53">
        <v>3</v>
      </c>
      <c r="Q45" s="45">
        <f t="shared" si="11"/>
        <v>2.912621359223301</v>
      </c>
      <c r="R45" s="53">
        <v>0</v>
      </c>
      <c r="S45" s="45">
        <f t="shared" si="12"/>
        <v>0</v>
      </c>
      <c r="T45" s="53">
        <v>1</v>
      </c>
      <c r="U45" s="45">
        <f t="shared" si="13"/>
        <v>0.3115264797507788</v>
      </c>
      <c r="V45" s="53">
        <v>242</v>
      </c>
      <c r="W45" s="45">
        <f t="shared" si="14"/>
        <v>2.1946132220912307</v>
      </c>
      <c r="X45" s="53">
        <v>21635</v>
      </c>
      <c r="Y45" s="45">
        <f t="shared" si="15"/>
        <v>1.8451049923159712</v>
      </c>
      <c r="Z45" s="46">
        <f t="shared" si="3"/>
        <v>498.22098148911584</v>
      </c>
      <c r="AA45" s="45">
        <f t="shared" si="4"/>
        <v>1.6800070984559907</v>
      </c>
    </row>
    <row r="46" spans="1:27" s="34" customFormat="1" ht="11.25" customHeight="1">
      <c r="A46" s="47" t="s">
        <v>230</v>
      </c>
      <c r="B46" s="47"/>
      <c r="C46" s="47"/>
      <c r="D46" s="47"/>
      <c r="E46" s="47"/>
      <c r="F46" s="47"/>
      <c r="G46" s="47"/>
      <c r="H46" s="47" t="s">
        <v>231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8" s="34" customFormat="1" ht="10.5" customHeight="1">
      <c r="A47" s="34" t="s">
        <v>232</v>
      </c>
      <c r="H47" s="34" t="s">
        <v>233</v>
      </c>
    </row>
    <row r="48" spans="1:8" s="34" customFormat="1" ht="10.5" customHeight="1">
      <c r="A48" s="34" t="s">
        <v>234</v>
      </c>
      <c r="H48" s="34" t="s">
        <v>235</v>
      </c>
    </row>
    <row r="49" spans="1:8" s="34" customFormat="1" ht="10.5" customHeight="1">
      <c r="A49" s="34" t="s">
        <v>236</v>
      </c>
      <c r="H49" s="34" t="s">
        <v>237</v>
      </c>
    </row>
    <row r="50" spans="1:8" s="34" customFormat="1" ht="10.5" customHeight="1">
      <c r="A50" s="34" t="s">
        <v>238</v>
      </c>
      <c r="H50" s="34" t="s">
        <v>239</v>
      </c>
    </row>
    <row r="51" spans="1:8" s="34" customFormat="1" ht="10.5" customHeight="1">
      <c r="A51" s="34" t="s">
        <v>240</v>
      </c>
      <c r="H51" s="34" t="s">
        <v>241</v>
      </c>
    </row>
    <row r="52" spans="1:8" s="34" customFormat="1" ht="10.5" customHeight="1">
      <c r="A52" s="34" t="s">
        <v>242</v>
      </c>
      <c r="H52" s="34" t="s">
        <v>243</v>
      </c>
    </row>
    <row r="53" s="5" customFormat="1" ht="10.5" customHeight="1"/>
    <row r="54" s="5" customFormat="1" ht="10.5" customHeight="1"/>
    <row r="55" s="5" customFormat="1" ht="10.5" customHeight="1"/>
    <row r="56" s="5" customFormat="1" ht="7.5" customHeight="1"/>
    <row r="57" s="5" customFormat="1" ht="6" customHeight="1"/>
    <row r="58" spans="1:27" s="5" customFormat="1" ht="12" customHeight="1">
      <c r="A58" s="76" t="s">
        <v>436</v>
      </c>
      <c r="B58" s="77"/>
      <c r="C58" s="77"/>
      <c r="D58" s="77"/>
      <c r="E58" s="77"/>
      <c r="F58" s="77"/>
      <c r="G58" s="77"/>
      <c r="H58" s="76" t="s">
        <v>437</v>
      </c>
      <c r="I58" s="77"/>
      <c r="J58" s="77"/>
      <c r="K58" s="77"/>
      <c r="L58" s="77"/>
      <c r="M58" s="77"/>
      <c r="N58" s="77"/>
      <c r="O58" s="76" t="s">
        <v>438</v>
      </c>
      <c r="P58" s="77"/>
      <c r="Q58" s="77"/>
      <c r="R58" s="77"/>
      <c r="S58" s="77"/>
      <c r="T58" s="77"/>
      <c r="U58" s="77"/>
      <c r="V58" s="76" t="s">
        <v>439</v>
      </c>
      <c r="W58" s="77"/>
      <c r="X58" s="77"/>
      <c r="Y58" s="77"/>
      <c r="Z58" s="77"/>
      <c r="AA58" s="77"/>
    </row>
  </sheetData>
  <mergeCells count="33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H1:N1"/>
    <mergeCell ref="H2:N2"/>
    <mergeCell ref="H3:H4"/>
    <mergeCell ref="I3:I4"/>
    <mergeCell ref="J3:J4"/>
    <mergeCell ref="K3:K4"/>
    <mergeCell ref="L3:L4"/>
    <mergeCell ref="M3:M4"/>
    <mergeCell ref="N3:N4"/>
    <mergeCell ref="O1:U1"/>
    <mergeCell ref="O2:U2"/>
    <mergeCell ref="O3:O4"/>
    <mergeCell ref="P3:U3"/>
    <mergeCell ref="V1:AA1"/>
    <mergeCell ref="V2:AA2"/>
    <mergeCell ref="V3:W3"/>
    <mergeCell ref="X3:X4"/>
    <mergeCell ref="Y3:Y4"/>
    <mergeCell ref="Z3:Z4"/>
    <mergeCell ref="AA3:AA4"/>
    <mergeCell ref="A58:G58"/>
    <mergeCell ref="H58:N58"/>
    <mergeCell ref="O58:U58"/>
    <mergeCell ref="V58:AA5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3" width="5.875" style="6" customWidth="1"/>
    <col min="4" max="11" width="5.75390625" style="6" customWidth="1"/>
    <col min="12" max="12" width="5.625" style="6" customWidth="1"/>
    <col min="13" max="26" width="5.75390625" style="6" customWidth="1"/>
    <col min="27" max="16384" width="9.00390625" style="6" customWidth="1"/>
  </cols>
  <sheetData>
    <row r="1" spans="1:26" s="4" customFormat="1" ht="45" customHeight="1">
      <c r="A1" s="86" t="s">
        <v>329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78" t="s">
        <v>61</v>
      </c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5" s="34" customFormat="1" ht="13.5" customHeight="1" thickBot="1">
      <c r="A2" s="93" t="s">
        <v>59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79" t="s">
        <v>440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34" t="s">
        <v>62</v>
      </c>
    </row>
    <row r="3" spans="1:26" s="35" customFormat="1" ht="25.5" customHeight="1">
      <c r="A3" s="88" t="s">
        <v>354</v>
      </c>
      <c r="B3" s="94" t="s">
        <v>330</v>
      </c>
      <c r="C3" s="96" t="s">
        <v>331</v>
      </c>
      <c r="D3" s="82" t="s">
        <v>332</v>
      </c>
      <c r="E3" s="96" t="s">
        <v>333</v>
      </c>
      <c r="F3" s="96" t="s">
        <v>334</v>
      </c>
      <c r="G3" s="82" t="s">
        <v>335</v>
      </c>
      <c r="H3" s="82" t="s">
        <v>336</v>
      </c>
      <c r="I3" s="96" t="s">
        <v>337</v>
      </c>
      <c r="J3" s="82" t="s">
        <v>338</v>
      </c>
      <c r="K3" s="82" t="s">
        <v>432</v>
      </c>
      <c r="L3" s="97" t="s">
        <v>339</v>
      </c>
      <c r="M3" s="96" t="s">
        <v>340</v>
      </c>
      <c r="N3" s="82" t="s">
        <v>341</v>
      </c>
      <c r="O3" s="82" t="s">
        <v>342</v>
      </c>
      <c r="P3" s="96" t="s">
        <v>343</v>
      </c>
      <c r="Q3" s="96" t="s">
        <v>344</v>
      </c>
      <c r="R3" s="82" t="s">
        <v>345</v>
      </c>
      <c r="S3" s="96" t="s">
        <v>346</v>
      </c>
      <c r="T3" s="82" t="s">
        <v>347</v>
      </c>
      <c r="U3" s="96" t="s">
        <v>348</v>
      </c>
      <c r="V3" s="82" t="s">
        <v>349</v>
      </c>
      <c r="W3" s="98" t="s">
        <v>350</v>
      </c>
      <c r="X3" s="80"/>
      <c r="Y3" s="80"/>
      <c r="Z3" s="80"/>
    </row>
    <row r="4" spans="1:26" s="35" customFormat="1" ht="39.75" customHeight="1" thickBot="1">
      <c r="A4" s="89"/>
      <c r="B4" s="95"/>
      <c r="C4" s="83"/>
      <c r="D4" s="83"/>
      <c r="E4" s="83"/>
      <c r="F4" s="83"/>
      <c r="G4" s="83"/>
      <c r="H4" s="83"/>
      <c r="I4" s="83"/>
      <c r="J4" s="83"/>
      <c r="K4" s="83"/>
      <c r="L4" s="92"/>
      <c r="M4" s="83"/>
      <c r="N4" s="83"/>
      <c r="O4" s="83"/>
      <c r="P4" s="83"/>
      <c r="Q4" s="83"/>
      <c r="R4" s="83"/>
      <c r="S4" s="83"/>
      <c r="T4" s="83"/>
      <c r="U4" s="83"/>
      <c r="V4" s="83"/>
      <c r="W4" s="39" t="s">
        <v>351</v>
      </c>
      <c r="X4" s="39" t="s">
        <v>352</v>
      </c>
      <c r="Y4" s="40" t="s">
        <v>353</v>
      </c>
      <c r="Z4" s="41" t="s">
        <v>348</v>
      </c>
    </row>
    <row r="5" spans="1:26" s="5" customFormat="1" ht="12" customHeight="1">
      <c r="A5" s="42" t="s">
        <v>300</v>
      </c>
      <c r="B5" s="36">
        <f>SUM(D5:Z5)</f>
        <v>100</v>
      </c>
      <c r="C5" s="36"/>
      <c r="D5" s="36">
        <f aca="true" t="shared" si="0" ref="D5:Z5">D6/$C$6*100</f>
        <v>5.852084423512995</v>
      </c>
      <c r="E5" s="36">
        <f t="shared" si="0"/>
        <v>15.096807953950812</v>
      </c>
      <c r="F5" s="36">
        <f t="shared" si="0"/>
        <v>3.1048316762602477</v>
      </c>
      <c r="G5" s="36">
        <f t="shared" si="0"/>
        <v>3.3141461712890283</v>
      </c>
      <c r="H5" s="36">
        <f t="shared" si="0"/>
        <v>2.956567242281528</v>
      </c>
      <c r="I5" s="36">
        <f t="shared" si="0"/>
        <v>7.8231292517006805</v>
      </c>
      <c r="J5" s="36">
        <f t="shared" si="0"/>
        <v>19.038897610326185</v>
      </c>
      <c r="K5" s="36">
        <f t="shared" si="0"/>
        <v>17.07657421943136</v>
      </c>
      <c r="L5" s="36">
        <f t="shared" si="0"/>
        <v>1.0291296005581718</v>
      </c>
      <c r="M5" s="36">
        <f t="shared" si="0"/>
        <v>0.017442874585731728</v>
      </c>
      <c r="N5" s="36">
        <f t="shared" si="0"/>
        <v>3.9420896563753707</v>
      </c>
      <c r="O5" s="36">
        <f t="shared" si="0"/>
        <v>2.1367521367521367</v>
      </c>
      <c r="P5" s="36">
        <f t="shared" si="0"/>
        <v>0.47967905110762254</v>
      </c>
      <c r="Q5" s="36">
        <f t="shared" si="0"/>
        <v>0.20059305773591488</v>
      </c>
      <c r="R5" s="36">
        <f t="shared" si="0"/>
        <v>0.23547880690737832</v>
      </c>
      <c r="S5" s="36">
        <f t="shared" si="0"/>
        <v>0.25292168149311006</v>
      </c>
      <c r="T5" s="36">
        <f t="shared" si="0"/>
        <v>5.808477237048666</v>
      </c>
      <c r="U5" s="36">
        <f t="shared" si="0"/>
        <v>6.244549101691959</v>
      </c>
      <c r="V5" s="36">
        <f t="shared" si="0"/>
        <v>1.9274376417233559</v>
      </c>
      <c r="W5" s="36">
        <f t="shared" si="0"/>
        <v>2.7385313099598814</v>
      </c>
      <c r="X5" s="36">
        <f t="shared" si="0"/>
        <v>0.017442874585731728</v>
      </c>
      <c r="Y5" s="36">
        <f t="shared" si="0"/>
        <v>0</v>
      </c>
      <c r="Z5" s="36">
        <f t="shared" si="0"/>
        <v>0.7064364207221351</v>
      </c>
    </row>
    <row r="6" spans="1:26" s="5" customFormat="1" ht="18.75" customHeight="1">
      <c r="A6" s="42" t="s">
        <v>267</v>
      </c>
      <c r="B6" s="36"/>
      <c r="C6" s="37">
        <f>SUM(C7+C8+C9,C34:C46)</f>
        <v>11466</v>
      </c>
      <c r="D6" s="37">
        <f>SUM(D7+D8+D9,D34:D46)</f>
        <v>671</v>
      </c>
      <c r="E6" s="37">
        <f aca="true" t="shared" si="1" ref="E6:Z6">SUM(E7+E8+E9,E34:E46)</f>
        <v>1731</v>
      </c>
      <c r="F6" s="37">
        <f t="shared" si="1"/>
        <v>356</v>
      </c>
      <c r="G6" s="37">
        <f t="shared" si="1"/>
        <v>380</v>
      </c>
      <c r="H6" s="37">
        <f t="shared" si="1"/>
        <v>339</v>
      </c>
      <c r="I6" s="37">
        <f t="shared" si="1"/>
        <v>897</v>
      </c>
      <c r="J6" s="37">
        <f t="shared" si="1"/>
        <v>2183</v>
      </c>
      <c r="K6" s="37">
        <f t="shared" si="1"/>
        <v>1958</v>
      </c>
      <c r="L6" s="37">
        <f t="shared" si="1"/>
        <v>118</v>
      </c>
      <c r="M6" s="37">
        <f t="shared" si="1"/>
        <v>2</v>
      </c>
      <c r="N6" s="37">
        <f t="shared" si="1"/>
        <v>452</v>
      </c>
      <c r="O6" s="37">
        <f t="shared" si="1"/>
        <v>245</v>
      </c>
      <c r="P6" s="37">
        <f t="shared" si="1"/>
        <v>55</v>
      </c>
      <c r="Q6" s="37">
        <f t="shared" si="1"/>
        <v>23</v>
      </c>
      <c r="R6" s="37">
        <f t="shared" si="1"/>
        <v>27</v>
      </c>
      <c r="S6" s="37">
        <f t="shared" si="1"/>
        <v>29</v>
      </c>
      <c r="T6" s="37">
        <f t="shared" si="1"/>
        <v>666</v>
      </c>
      <c r="U6" s="37">
        <f t="shared" si="1"/>
        <v>716</v>
      </c>
      <c r="V6" s="37">
        <f t="shared" si="1"/>
        <v>221</v>
      </c>
      <c r="W6" s="37">
        <f t="shared" si="1"/>
        <v>314</v>
      </c>
      <c r="X6" s="37">
        <f t="shared" si="1"/>
        <v>2</v>
      </c>
      <c r="Y6" s="37">
        <f t="shared" si="1"/>
        <v>0</v>
      </c>
      <c r="Z6" s="37">
        <f t="shared" si="1"/>
        <v>81</v>
      </c>
    </row>
    <row r="7" spans="1:26" s="5" customFormat="1" ht="12" customHeight="1">
      <c r="A7" s="43" t="s">
        <v>174</v>
      </c>
      <c r="B7" s="36">
        <f aca="true" t="shared" si="2" ref="B7:B46">C7/$C$6*100</f>
        <v>0.13082155939298795</v>
      </c>
      <c r="C7" s="37">
        <f>SUM(D7:Z7)</f>
        <v>15</v>
      </c>
      <c r="D7" s="37">
        <v>3</v>
      </c>
      <c r="E7" s="37">
        <v>3</v>
      </c>
      <c r="F7" s="37">
        <v>2</v>
      </c>
      <c r="G7" s="37">
        <v>0</v>
      </c>
      <c r="H7" s="37">
        <v>0</v>
      </c>
      <c r="I7" s="37">
        <v>1</v>
      </c>
      <c r="J7" s="37">
        <v>0</v>
      </c>
      <c r="K7" s="37">
        <v>2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1</v>
      </c>
      <c r="V7" s="37">
        <v>1</v>
      </c>
      <c r="W7" s="37">
        <v>1</v>
      </c>
      <c r="X7" s="37">
        <v>0</v>
      </c>
      <c r="Y7" s="37">
        <v>0</v>
      </c>
      <c r="Z7" s="37">
        <v>1</v>
      </c>
    </row>
    <row r="8" spans="1:26" s="5" customFormat="1" ht="12" customHeight="1">
      <c r="A8" s="43" t="s">
        <v>60</v>
      </c>
      <c r="B8" s="36">
        <f t="shared" si="2"/>
        <v>0.017442874585731728</v>
      </c>
      <c r="C8" s="37">
        <f>SUM(D8:Z8)</f>
        <v>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1</v>
      </c>
      <c r="J8" s="37">
        <v>1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</row>
    <row r="9" spans="1:26" s="5" customFormat="1" ht="18" customHeight="1">
      <c r="A9" s="43" t="s">
        <v>301</v>
      </c>
      <c r="B9" s="36">
        <f t="shared" si="2"/>
        <v>60.90179661608233</v>
      </c>
      <c r="C9" s="37">
        <f>SUM(C10:C33)</f>
        <v>6983</v>
      </c>
      <c r="D9" s="37">
        <f>SUM(D10:D33)</f>
        <v>311</v>
      </c>
      <c r="E9" s="37">
        <f aca="true" t="shared" si="3" ref="E9:Z9">SUM(E10:E33)</f>
        <v>713</v>
      </c>
      <c r="F9" s="37">
        <f t="shared" si="3"/>
        <v>181</v>
      </c>
      <c r="G9" s="37">
        <f t="shared" si="3"/>
        <v>238</v>
      </c>
      <c r="H9" s="37">
        <f t="shared" si="3"/>
        <v>214</v>
      </c>
      <c r="I9" s="37">
        <f t="shared" si="3"/>
        <v>471</v>
      </c>
      <c r="J9" s="37">
        <f t="shared" si="3"/>
        <v>1849</v>
      </c>
      <c r="K9" s="37">
        <f t="shared" si="3"/>
        <v>1411</v>
      </c>
      <c r="L9" s="37">
        <f t="shared" si="3"/>
        <v>64</v>
      </c>
      <c r="M9" s="37">
        <f t="shared" si="3"/>
        <v>0</v>
      </c>
      <c r="N9" s="37">
        <f t="shared" si="3"/>
        <v>298</v>
      </c>
      <c r="O9" s="37">
        <f t="shared" si="3"/>
        <v>197</v>
      </c>
      <c r="P9" s="37">
        <f t="shared" si="3"/>
        <v>32</v>
      </c>
      <c r="Q9" s="37">
        <f t="shared" si="3"/>
        <v>16</v>
      </c>
      <c r="R9" s="37">
        <f t="shared" si="3"/>
        <v>20</v>
      </c>
      <c r="S9" s="37">
        <f t="shared" si="3"/>
        <v>20</v>
      </c>
      <c r="T9" s="37">
        <f t="shared" si="3"/>
        <v>401</v>
      </c>
      <c r="U9" s="37">
        <f t="shared" si="3"/>
        <v>347</v>
      </c>
      <c r="V9" s="37">
        <f t="shared" si="3"/>
        <v>109</v>
      </c>
      <c r="W9" s="37">
        <f t="shared" si="3"/>
        <v>62</v>
      </c>
      <c r="X9" s="37">
        <f t="shared" si="3"/>
        <v>2</v>
      </c>
      <c r="Y9" s="37">
        <f t="shared" si="3"/>
        <v>0</v>
      </c>
      <c r="Z9" s="37">
        <f t="shared" si="3"/>
        <v>27</v>
      </c>
    </row>
    <row r="10" spans="1:37" s="5" customFormat="1" ht="12" customHeight="1">
      <c r="A10" s="42" t="s">
        <v>175</v>
      </c>
      <c r="B10" s="36">
        <f t="shared" si="2"/>
        <v>4.351997209140066</v>
      </c>
      <c r="C10" s="37">
        <f aca="true" t="shared" si="4" ref="C10:C46">SUM(D10:Z10)</f>
        <v>499</v>
      </c>
      <c r="D10" s="37">
        <v>27</v>
      </c>
      <c r="E10" s="37">
        <v>78</v>
      </c>
      <c r="F10" s="37">
        <v>13</v>
      </c>
      <c r="G10" s="37">
        <v>13</v>
      </c>
      <c r="H10" s="37">
        <v>10</v>
      </c>
      <c r="I10" s="37">
        <v>30</v>
      </c>
      <c r="J10" s="37">
        <v>99</v>
      </c>
      <c r="K10" s="37">
        <v>105</v>
      </c>
      <c r="L10" s="37">
        <v>5</v>
      </c>
      <c r="M10" s="37">
        <v>0</v>
      </c>
      <c r="N10" s="37">
        <v>40</v>
      </c>
      <c r="O10" s="37">
        <v>4</v>
      </c>
      <c r="P10" s="37">
        <v>2</v>
      </c>
      <c r="Q10" s="37">
        <v>2</v>
      </c>
      <c r="R10" s="37">
        <v>0</v>
      </c>
      <c r="S10" s="37">
        <v>0</v>
      </c>
      <c r="T10" s="37">
        <v>41</v>
      </c>
      <c r="U10" s="37">
        <v>20</v>
      </c>
      <c r="V10" s="37">
        <v>7</v>
      </c>
      <c r="W10" s="37">
        <v>3</v>
      </c>
      <c r="X10" s="37">
        <v>0</v>
      </c>
      <c r="Y10" s="37">
        <v>0</v>
      </c>
      <c r="Z10" s="37">
        <v>0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5" customFormat="1" ht="12" customHeight="1">
      <c r="A11" s="44" t="s">
        <v>302</v>
      </c>
      <c r="B11" s="36">
        <f t="shared" si="2"/>
        <v>0.008721437292865864</v>
      </c>
      <c r="C11" s="37">
        <f t="shared" si="4"/>
        <v>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1</v>
      </c>
      <c r="X11" s="37">
        <v>0</v>
      </c>
      <c r="Y11" s="37">
        <v>0</v>
      </c>
      <c r="Z11" s="37">
        <v>0</v>
      </c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5" customFormat="1" ht="12" customHeight="1">
      <c r="A12" s="44" t="s">
        <v>303</v>
      </c>
      <c r="B12" s="36">
        <f t="shared" si="2"/>
        <v>3.096110238967382</v>
      </c>
      <c r="C12" s="37">
        <f t="shared" si="4"/>
        <v>355</v>
      </c>
      <c r="D12" s="37">
        <v>18</v>
      </c>
      <c r="E12" s="37">
        <v>52</v>
      </c>
      <c r="F12" s="37">
        <v>9</v>
      </c>
      <c r="G12" s="37">
        <v>9</v>
      </c>
      <c r="H12" s="37">
        <v>6</v>
      </c>
      <c r="I12" s="37">
        <v>18</v>
      </c>
      <c r="J12" s="37">
        <v>127</v>
      </c>
      <c r="K12" s="37">
        <v>50</v>
      </c>
      <c r="L12" s="37">
        <v>5</v>
      </c>
      <c r="M12" s="37">
        <v>0</v>
      </c>
      <c r="N12" s="37">
        <v>16</v>
      </c>
      <c r="O12" s="37">
        <v>2</v>
      </c>
      <c r="P12" s="37">
        <v>1</v>
      </c>
      <c r="Q12" s="37">
        <v>0</v>
      </c>
      <c r="R12" s="37">
        <v>0</v>
      </c>
      <c r="S12" s="37">
        <v>0</v>
      </c>
      <c r="T12" s="37">
        <v>21</v>
      </c>
      <c r="U12" s="37">
        <v>13</v>
      </c>
      <c r="V12" s="37">
        <v>6</v>
      </c>
      <c r="W12" s="37">
        <v>2</v>
      </c>
      <c r="X12" s="37">
        <v>0</v>
      </c>
      <c r="Y12" s="37">
        <v>0</v>
      </c>
      <c r="Z12" s="37">
        <v>0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5" customFormat="1" ht="12" customHeight="1">
      <c r="A13" s="44" t="s">
        <v>304</v>
      </c>
      <c r="B13" s="36">
        <f t="shared" si="2"/>
        <v>0.4971219256933543</v>
      </c>
      <c r="C13" s="37">
        <f t="shared" si="4"/>
        <v>57</v>
      </c>
      <c r="D13" s="37">
        <v>3</v>
      </c>
      <c r="E13" s="37">
        <v>16</v>
      </c>
      <c r="F13" s="37">
        <v>2</v>
      </c>
      <c r="G13" s="37">
        <v>0</v>
      </c>
      <c r="H13" s="37">
        <v>0</v>
      </c>
      <c r="I13" s="37">
        <v>5</v>
      </c>
      <c r="J13" s="37">
        <v>12</v>
      </c>
      <c r="K13" s="37">
        <v>13</v>
      </c>
      <c r="L13" s="37">
        <v>0</v>
      </c>
      <c r="M13" s="37">
        <v>0</v>
      </c>
      <c r="N13" s="37">
        <v>1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2</v>
      </c>
      <c r="U13" s="37">
        <v>2</v>
      </c>
      <c r="V13" s="37">
        <v>1</v>
      </c>
      <c r="W13" s="37">
        <v>0</v>
      </c>
      <c r="X13" s="37">
        <v>0</v>
      </c>
      <c r="Y13" s="37">
        <v>0</v>
      </c>
      <c r="Z13" s="37">
        <v>0</v>
      </c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5" customFormat="1" ht="12" customHeight="1">
      <c r="A14" s="44" t="s">
        <v>305</v>
      </c>
      <c r="B14" s="36">
        <f t="shared" si="2"/>
        <v>0.636664922379208</v>
      </c>
      <c r="C14" s="37">
        <f t="shared" si="4"/>
        <v>73</v>
      </c>
      <c r="D14" s="37">
        <v>2</v>
      </c>
      <c r="E14" s="37">
        <v>10</v>
      </c>
      <c r="F14" s="37">
        <v>1</v>
      </c>
      <c r="G14" s="37">
        <v>1</v>
      </c>
      <c r="H14" s="37">
        <v>0</v>
      </c>
      <c r="I14" s="37">
        <v>3</v>
      </c>
      <c r="J14" s="37">
        <v>26</v>
      </c>
      <c r="K14" s="37">
        <v>9</v>
      </c>
      <c r="L14" s="37">
        <v>3</v>
      </c>
      <c r="M14" s="37">
        <v>0</v>
      </c>
      <c r="N14" s="37">
        <v>4</v>
      </c>
      <c r="O14" s="37">
        <v>3</v>
      </c>
      <c r="P14" s="37">
        <v>1</v>
      </c>
      <c r="Q14" s="37">
        <v>0</v>
      </c>
      <c r="R14" s="37">
        <v>0</v>
      </c>
      <c r="S14" s="37">
        <v>2</v>
      </c>
      <c r="T14" s="37">
        <v>6</v>
      </c>
      <c r="U14" s="37">
        <v>1</v>
      </c>
      <c r="V14" s="37">
        <v>0</v>
      </c>
      <c r="W14" s="37">
        <v>1</v>
      </c>
      <c r="X14" s="37">
        <v>0</v>
      </c>
      <c r="Y14" s="37">
        <v>0</v>
      </c>
      <c r="Z14" s="37">
        <v>0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s="5" customFormat="1" ht="12" customHeight="1">
      <c r="A15" s="42" t="s">
        <v>176</v>
      </c>
      <c r="B15" s="36">
        <f t="shared" si="2"/>
        <v>0.5320076748648177</v>
      </c>
      <c r="C15" s="37">
        <f t="shared" si="4"/>
        <v>61</v>
      </c>
      <c r="D15" s="37">
        <v>5</v>
      </c>
      <c r="E15" s="37">
        <v>1</v>
      </c>
      <c r="F15" s="37">
        <v>3</v>
      </c>
      <c r="G15" s="37">
        <v>4</v>
      </c>
      <c r="H15" s="37">
        <v>0</v>
      </c>
      <c r="I15" s="37">
        <v>4</v>
      </c>
      <c r="J15" s="37">
        <v>15</v>
      </c>
      <c r="K15" s="37">
        <v>23</v>
      </c>
      <c r="L15" s="37">
        <v>1</v>
      </c>
      <c r="M15" s="37">
        <v>0</v>
      </c>
      <c r="N15" s="37">
        <v>1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2</v>
      </c>
      <c r="U15" s="37">
        <v>1</v>
      </c>
      <c r="V15" s="37">
        <v>1</v>
      </c>
      <c r="W15" s="37">
        <v>0</v>
      </c>
      <c r="X15" s="37">
        <v>0</v>
      </c>
      <c r="Y15" s="37">
        <v>0</v>
      </c>
      <c r="Z15" s="37">
        <v>0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s="5" customFormat="1" ht="12" customHeight="1">
      <c r="A16" s="44" t="s">
        <v>306</v>
      </c>
      <c r="B16" s="36">
        <f t="shared" si="2"/>
        <v>0.7064364207221351</v>
      </c>
      <c r="C16" s="37">
        <f t="shared" si="4"/>
        <v>81</v>
      </c>
      <c r="D16" s="37">
        <v>0</v>
      </c>
      <c r="E16" s="37">
        <v>4</v>
      </c>
      <c r="F16" s="37">
        <v>1</v>
      </c>
      <c r="G16" s="37">
        <v>2</v>
      </c>
      <c r="H16" s="37">
        <v>4</v>
      </c>
      <c r="I16" s="37">
        <v>3</v>
      </c>
      <c r="J16" s="37">
        <v>20</v>
      </c>
      <c r="K16" s="37">
        <v>30</v>
      </c>
      <c r="L16" s="37">
        <v>1</v>
      </c>
      <c r="M16" s="37">
        <v>0</v>
      </c>
      <c r="N16" s="37">
        <v>3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6</v>
      </c>
      <c r="U16" s="37">
        <v>4</v>
      </c>
      <c r="V16" s="37">
        <v>2</v>
      </c>
      <c r="W16" s="37">
        <v>1</v>
      </c>
      <c r="X16" s="37">
        <v>0</v>
      </c>
      <c r="Y16" s="37">
        <v>0</v>
      </c>
      <c r="Z16" s="37">
        <v>0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s="5" customFormat="1" ht="12" customHeight="1">
      <c r="A17" s="44" t="s">
        <v>307</v>
      </c>
      <c r="B17" s="36">
        <f t="shared" si="2"/>
        <v>1.6396302110587826</v>
      </c>
      <c r="C17" s="37">
        <f t="shared" si="4"/>
        <v>188</v>
      </c>
      <c r="D17" s="37">
        <v>9</v>
      </c>
      <c r="E17" s="37">
        <v>24</v>
      </c>
      <c r="F17" s="37">
        <v>5</v>
      </c>
      <c r="G17" s="37">
        <v>5</v>
      </c>
      <c r="H17" s="37">
        <v>4</v>
      </c>
      <c r="I17" s="37">
        <v>19</v>
      </c>
      <c r="J17" s="37">
        <v>70</v>
      </c>
      <c r="K17" s="37">
        <v>28</v>
      </c>
      <c r="L17" s="37">
        <v>2</v>
      </c>
      <c r="M17" s="37">
        <v>0</v>
      </c>
      <c r="N17" s="37">
        <v>1</v>
      </c>
      <c r="O17" s="37">
        <v>2</v>
      </c>
      <c r="P17" s="37">
        <v>0</v>
      </c>
      <c r="Q17" s="37">
        <v>0</v>
      </c>
      <c r="R17" s="37">
        <v>0</v>
      </c>
      <c r="S17" s="37">
        <v>0</v>
      </c>
      <c r="T17" s="37">
        <v>11</v>
      </c>
      <c r="U17" s="37">
        <v>5</v>
      </c>
      <c r="V17" s="37">
        <v>3</v>
      </c>
      <c r="W17" s="37">
        <v>0</v>
      </c>
      <c r="X17" s="37">
        <v>0</v>
      </c>
      <c r="Y17" s="37">
        <v>0</v>
      </c>
      <c r="Z17" s="37">
        <v>0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s="5" customFormat="1" ht="12" customHeight="1">
      <c r="A18" s="44" t="s">
        <v>308</v>
      </c>
      <c r="B18" s="36">
        <f t="shared" si="2"/>
        <v>0.5581719867434153</v>
      </c>
      <c r="C18" s="37">
        <f t="shared" si="4"/>
        <v>64</v>
      </c>
      <c r="D18" s="37">
        <v>0</v>
      </c>
      <c r="E18" s="37">
        <v>4</v>
      </c>
      <c r="F18" s="37">
        <v>4</v>
      </c>
      <c r="G18" s="37">
        <v>1</v>
      </c>
      <c r="H18" s="37">
        <v>3</v>
      </c>
      <c r="I18" s="37">
        <v>7</v>
      </c>
      <c r="J18" s="37">
        <v>21</v>
      </c>
      <c r="K18" s="37">
        <v>11</v>
      </c>
      <c r="L18" s="37">
        <v>1</v>
      </c>
      <c r="M18" s="37">
        <v>0</v>
      </c>
      <c r="N18" s="37">
        <v>2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4</v>
      </c>
      <c r="U18" s="37">
        <v>5</v>
      </c>
      <c r="V18" s="37">
        <v>1</v>
      </c>
      <c r="W18" s="37">
        <v>0</v>
      </c>
      <c r="X18" s="37">
        <v>0</v>
      </c>
      <c r="Y18" s="37">
        <v>0</v>
      </c>
      <c r="Z18" s="37">
        <v>0</v>
      </c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s="5" customFormat="1" ht="12" customHeight="1">
      <c r="A19" s="44" t="s">
        <v>309</v>
      </c>
      <c r="B19" s="36">
        <f t="shared" si="2"/>
        <v>1.543694400837258</v>
      </c>
      <c r="C19" s="37">
        <f t="shared" si="4"/>
        <v>177</v>
      </c>
      <c r="D19" s="37">
        <v>9</v>
      </c>
      <c r="E19" s="37">
        <v>17</v>
      </c>
      <c r="F19" s="37">
        <v>4</v>
      </c>
      <c r="G19" s="37">
        <v>9</v>
      </c>
      <c r="H19" s="37">
        <v>3</v>
      </c>
      <c r="I19" s="37">
        <v>18</v>
      </c>
      <c r="J19" s="37">
        <v>36</v>
      </c>
      <c r="K19" s="37">
        <v>14</v>
      </c>
      <c r="L19" s="37">
        <v>1</v>
      </c>
      <c r="M19" s="37">
        <v>0</v>
      </c>
      <c r="N19" s="37">
        <v>24</v>
      </c>
      <c r="O19" s="37">
        <v>15</v>
      </c>
      <c r="P19" s="37">
        <v>1</v>
      </c>
      <c r="Q19" s="37">
        <v>2</v>
      </c>
      <c r="R19" s="37">
        <v>0</v>
      </c>
      <c r="S19" s="37">
        <v>9</v>
      </c>
      <c r="T19" s="37">
        <v>11</v>
      </c>
      <c r="U19" s="37">
        <v>2</v>
      </c>
      <c r="V19" s="37">
        <v>0</v>
      </c>
      <c r="W19" s="37">
        <v>0</v>
      </c>
      <c r="X19" s="37">
        <v>0</v>
      </c>
      <c r="Y19" s="37">
        <v>0</v>
      </c>
      <c r="Z19" s="37">
        <v>2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s="5" customFormat="1" ht="12" customHeight="1">
      <c r="A20" s="44" t="s">
        <v>310</v>
      </c>
      <c r="B20" s="36">
        <f t="shared" si="2"/>
        <v>0.8721437292865863</v>
      </c>
      <c r="C20" s="37">
        <f t="shared" si="4"/>
        <v>100</v>
      </c>
      <c r="D20" s="37">
        <v>13</v>
      </c>
      <c r="E20" s="37">
        <v>5</v>
      </c>
      <c r="F20" s="37">
        <v>3</v>
      </c>
      <c r="G20" s="37">
        <v>3</v>
      </c>
      <c r="H20" s="37">
        <v>0</v>
      </c>
      <c r="I20" s="37">
        <v>3</v>
      </c>
      <c r="J20" s="37">
        <v>28</v>
      </c>
      <c r="K20" s="37">
        <v>15</v>
      </c>
      <c r="L20" s="37">
        <v>1</v>
      </c>
      <c r="M20" s="37">
        <v>0</v>
      </c>
      <c r="N20" s="37">
        <v>8</v>
      </c>
      <c r="O20" s="37">
        <v>11</v>
      </c>
      <c r="P20" s="37">
        <v>1</v>
      </c>
      <c r="Q20" s="37">
        <v>0</v>
      </c>
      <c r="R20" s="37">
        <v>0</v>
      </c>
      <c r="S20" s="37">
        <v>2</v>
      </c>
      <c r="T20" s="37">
        <v>3</v>
      </c>
      <c r="U20" s="37">
        <v>1</v>
      </c>
      <c r="V20" s="37">
        <v>2</v>
      </c>
      <c r="W20" s="37">
        <v>1</v>
      </c>
      <c r="X20" s="37">
        <v>0</v>
      </c>
      <c r="Y20" s="37">
        <v>0</v>
      </c>
      <c r="Z20" s="37">
        <v>0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s="5" customFormat="1" ht="18.75" customHeight="1">
      <c r="A21" s="42" t="s">
        <v>177</v>
      </c>
      <c r="B21" s="36">
        <f t="shared" si="2"/>
        <v>0.043607186464329324</v>
      </c>
      <c r="C21" s="37">
        <f t="shared" si="4"/>
        <v>5</v>
      </c>
      <c r="D21" s="37">
        <v>1</v>
      </c>
      <c r="E21" s="37">
        <v>0</v>
      </c>
      <c r="F21" s="37">
        <v>0</v>
      </c>
      <c r="G21" s="37">
        <v>0</v>
      </c>
      <c r="H21" s="37">
        <v>0</v>
      </c>
      <c r="I21" s="37">
        <v>1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2</v>
      </c>
      <c r="P21" s="37">
        <v>0</v>
      </c>
      <c r="Q21" s="37">
        <v>0</v>
      </c>
      <c r="R21" s="37">
        <v>0</v>
      </c>
      <c r="S21" s="37">
        <v>0</v>
      </c>
      <c r="T21" s="37">
        <v>1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s="5" customFormat="1" ht="12" customHeight="1">
      <c r="A22" s="42" t="s">
        <v>178</v>
      </c>
      <c r="B22" s="36">
        <f t="shared" si="2"/>
        <v>1.6396302110587826</v>
      </c>
      <c r="C22" s="37">
        <f t="shared" si="4"/>
        <v>188</v>
      </c>
      <c r="D22" s="37">
        <v>3</v>
      </c>
      <c r="E22" s="37">
        <v>14</v>
      </c>
      <c r="F22" s="37">
        <v>4</v>
      </c>
      <c r="G22" s="37">
        <v>7</v>
      </c>
      <c r="H22" s="37">
        <v>4</v>
      </c>
      <c r="I22" s="37">
        <v>16</v>
      </c>
      <c r="J22" s="37">
        <v>71</v>
      </c>
      <c r="K22" s="37">
        <v>31</v>
      </c>
      <c r="L22" s="37">
        <v>0</v>
      </c>
      <c r="M22" s="37">
        <v>0</v>
      </c>
      <c r="N22" s="37">
        <v>11</v>
      </c>
      <c r="O22" s="37">
        <v>0</v>
      </c>
      <c r="P22" s="37">
        <v>2</v>
      </c>
      <c r="Q22" s="37">
        <v>0</v>
      </c>
      <c r="R22" s="37">
        <v>0</v>
      </c>
      <c r="S22" s="37">
        <v>0</v>
      </c>
      <c r="T22" s="37">
        <v>17</v>
      </c>
      <c r="U22" s="37">
        <v>5</v>
      </c>
      <c r="V22" s="37">
        <v>2</v>
      </c>
      <c r="W22" s="37">
        <v>0</v>
      </c>
      <c r="X22" s="37">
        <v>0</v>
      </c>
      <c r="Y22" s="37">
        <v>0</v>
      </c>
      <c r="Z22" s="37">
        <v>1</v>
      </c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s="5" customFormat="1" ht="12" customHeight="1">
      <c r="A23" s="44" t="s">
        <v>311</v>
      </c>
      <c r="B23" s="36">
        <f t="shared" si="2"/>
        <v>2.8083028083028085</v>
      </c>
      <c r="C23" s="37">
        <f t="shared" si="4"/>
        <v>322</v>
      </c>
      <c r="D23" s="37">
        <v>10</v>
      </c>
      <c r="E23" s="37">
        <v>23</v>
      </c>
      <c r="F23" s="37">
        <v>8</v>
      </c>
      <c r="G23" s="37">
        <v>12</v>
      </c>
      <c r="H23" s="37">
        <v>8</v>
      </c>
      <c r="I23" s="37">
        <v>20</v>
      </c>
      <c r="J23" s="37">
        <v>108</v>
      </c>
      <c r="K23" s="37">
        <v>66</v>
      </c>
      <c r="L23" s="37">
        <v>1</v>
      </c>
      <c r="M23" s="37">
        <v>0</v>
      </c>
      <c r="N23" s="37">
        <v>22</v>
      </c>
      <c r="O23" s="37">
        <v>2</v>
      </c>
      <c r="P23" s="37">
        <v>1</v>
      </c>
      <c r="Q23" s="37">
        <v>0</v>
      </c>
      <c r="R23" s="37">
        <v>2</v>
      </c>
      <c r="S23" s="37">
        <v>0</v>
      </c>
      <c r="T23" s="37">
        <v>15</v>
      </c>
      <c r="U23" s="37">
        <v>20</v>
      </c>
      <c r="V23" s="37">
        <v>2</v>
      </c>
      <c r="W23" s="37">
        <v>2</v>
      </c>
      <c r="X23" s="37">
        <v>0</v>
      </c>
      <c r="Y23" s="37">
        <v>0</v>
      </c>
      <c r="Z23" s="37">
        <v>0</v>
      </c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s="5" customFormat="1" ht="12" customHeight="1">
      <c r="A24" s="44" t="s">
        <v>312</v>
      </c>
      <c r="B24" s="36">
        <f t="shared" si="2"/>
        <v>3.165881737310309</v>
      </c>
      <c r="C24" s="37">
        <f t="shared" si="4"/>
        <v>363</v>
      </c>
      <c r="D24" s="37">
        <v>16</v>
      </c>
      <c r="E24" s="37">
        <v>20</v>
      </c>
      <c r="F24" s="37">
        <v>8</v>
      </c>
      <c r="G24" s="37">
        <v>14</v>
      </c>
      <c r="H24" s="37">
        <v>15</v>
      </c>
      <c r="I24" s="37">
        <v>14</v>
      </c>
      <c r="J24" s="37">
        <v>73</v>
      </c>
      <c r="K24" s="37">
        <v>121</v>
      </c>
      <c r="L24" s="37">
        <v>4</v>
      </c>
      <c r="M24" s="37">
        <v>0</v>
      </c>
      <c r="N24" s="37">
        <v>15</v>
      </c>
      <c r="O24" s="37">
        <v>2</v>
      </c>
      <c r="P24" s="37">
        <v>1</v>
      </c>
      <c r="Q24" s="37">
        <v>1</v>
      </c>
      <c r="R24" s="37">
        <v>2</v>
      </c>
      <c r="S24" s="37">
        <v>1</v>
      </c>
      <c r="T24" s="37">
        <v>18</v>
      </c>
      <c r="U24" s="37">
        <v>27</v>
      </c>
      <c r="V24" s="37">
        <v>6</v>
      </c>
      <c r="W24" s="37">
        <v>4</v>
      </c>
      <c r="X24" s="37">
        <v>0</v>
      </c>
      <c r="Y24" s="37">
        <v>0</v>
      </c>
      <c r="Z24" s="37">
        <v>1</v>
      </c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s="5" customFormat="1" ht="12" customHeight="1">
      <c r="A25" s="44" t="s">
        <v>313</v>
      </c>
      <c r="B25" s="36">
        <f t="shared" si="2"/>
        <v>4.212454212454213</v>
      </c>
      <c r="C25" s="37">
        <f t="shared" si="4"/>
        <v>483</v>
      </c>
      <c r="D25" s="37">
        <v>23</v>
      </c>
      <c r="E25" s="37">
        <v>37</v>
      </c>
      <c r="F25" s="37">
        <v>17</v>
      </c>
      <c r="G25" s="37">
        <v>16</v>
      </c>
      <c r="H25" s="37">
        <v>27</v>
      </c>
      <c r="I25" s="37">
        <v>40</v>
      </c>
      <c r="J25" s="37">
        <v>128</v>
      </c>
      <c r="K25" s="37">
        <v>86</v>
      </c>
      <c r="L25" s="37">
        <v>4</v>
      </c>
      <c r="M25" s="37">
        <v>0</v>
      </c>
      <c r="N25" s="37">
        <v>40</v>
      </c>
      <c r="O25" s="37">
        <v>9</v>
      </c>
      <c r="P25" s="37">
        <v>0</v>
      </c>
      <c r="Q25" s="37">
        <v>4</v>
      </c>
      <c r="R25" s="37">
        <v>0</v>
      </c>
      <c r="S25" s="37">
        <v>0</v>
      </c>
      <c r="T25" s="37">
        <v>20</v>
      </c>
      <c r="U25" s="37">
        <v>25</v>
      </c>
      <c r="V25" s="37">
        <v>2</v>
      </c>
      <c r="W25" s="37">
        <v>3</v>
      </c>
      <c r="X25" s="37">
        <v>0</v>
      </c>
      <c r="Y25" s="37">
        <v>0</v>
      </c>
      <c r="Z25" s="37">
        <v>2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s="5" customFormat="1" ht="12" customHeight="1">
      <c r="A26" s="44" t="s">
        <v>314</v>
      </c>
      <c r="B26" s="36">
        <f t="shared" si="2"/>
        <v>6.846328274899703</v>
      </c>
      <c r="C26" s="37">
        <f t="shared" si="4"/>
        <v>785</v>
      </c>
      <c r="D26" s="37">
        <v>32</v>
      </c>
      <c r="E26" s="37">
        <v>72</v>
      </c>
      <c r="F26" s="37">
        <v>13</v>
      </c>
      <c r="G26" s="37">
        <v>23</v>
      </c>
      <c r="H26" s="37">
        <v>36</v>
      </c>
      <c r="I26" s="37">
        <v>46</v>
      </c>
      <c r="J26" s="37">
        <v>265</v>
      </c>
      <c r="K26" s="37">
        <v>187</v>
      </c>
      <c r="L26" s="37">
        <v>9</v>
      </c>
      <c r="M26" s="37">
        <v>0</v>
      </c>
      <c r="N26" s="37">
        <v>24</v>
      </c>
      <c r="O26" s="37">
        <v>5</v>
      </c>
      <c r="P26" s="37">
        <v>3</v>
      </c>
      <c r="Q26" s="37">
        <v>1</v>
      </c>
      <c r="R26" s="37">
        <v>5</v>
      </c>
      <c r="S26" s="37">
        <v>1</v>
      </c>
      <c r="T26" s="37">
        <v>20</v>
      </c>
      <c r="U26" s="37">
        <v>35</v>
      </c>
      <c r="V26" s="37">
        <v>5</v>
      </c>
      <c r="W26" s="37">
        <v>3</v>
      </c>
      <c r="X26" s="37">
        <v>0</v>
      </c>
      <c r="Y26" s="37">
        <v>0</v>
      </c>
      <c r="Z26" s="37">
        <v>0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s="5" customFormat="1" ht="12" customHeight="1">
      <c r="A27" s="44" t="s">
        <v>315</v>
      </c>
      <c r="B27" s="36">
        <f t="shared" si="2"/>
        <v>6.148613291470435</v>
      </c>
      <c r="C27" s="37">
        <f t="shared" si="4"/>
        <v>705</v>
      </c>
      <c r="D27" s="37">
        <v>34</v>
      </c>
      <c r="E27" s="37">
        <v>70</v>
      </c>
      <c r="F27" s="37">
        <v>21</v>
      </c>
      <c r="G27" s="37">
        <v>23</v>
      </c>
      <c r="H27" s="37">
        <v>30</v>
      </c>
      <c r="I27" s="37">
        <v>48</v>
      </c>
      <c r="J27" s="37">
        <v>181</v>
      </c>
      <c r="K27" s="37">
        <v>172</v>
      </c>
      <c r="L27" s="37">
        <v>2</v>
      </c>
      <c r="M27" s="37">
        <v>0</v>
      </c>
      <c r="N27" s="37">
        <v>17</v>
      </c>
      <c r="O27" s="37">
        <v>5</v>
      </c>
      <c r="P27" s="37">
        <v>5</v>
      </c>
      <c r="Q27" s="37">
        <v>3</v>
      </c>
      <c r="R27" s="37">
        <v>4</v>
      </c>
      <c r="S27" s="37">
        <v>2</v>
      </c>
      <c r="T27" s="37">
        <v>24</v>
      </c>
      <c r="U27" s="37">
        <v>46</v>
      </c>
      <c r="V27" s="37">
        <v>3</v>
      </c>
      <c r="W27" s="37">
        <v>14</v>
      </c>
      <c r="X27" s="37">
        <v>0</v>
      </c>
      <c r="Y27" s="37">
        <v>0</v>
      </c>
      <c r="Z27" s="37">
        <v>1</v>
      </c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s="5" customFormat="1" ht="12" customHeight="1">
      <c r="A28" s="44" t="s">
        <v>316</v>
      </c>
      <c r="B28" s="36">
        <f t="shared" si="2"/>
        <v>2.625152625152625</v>
      </c>
      <c r="C28" s="37">
        <f t="shared" si="4"/>
        <v>301</v>
      </c>
      <c r="D28" s="37">
        <v>17</v>
      </c>
      <c r="E28" s="37">
        <v>41</v>
      </c>
      <c r="F28" s="37">
        <v>5</v>
      </c>
      <c r="G28" s="37">
        <v>4</v>
      </c>
      <c r="H28" s="37">
        <v>7</v>
      </c>
      <c r="I28" s="37">
        <v>17</v>
      </c>
      <c r="J28" s="37">
        <v>60</v>
      </c>
      <c r="K28" s="37">
        <v>59</v>
      </c>
      <c r="L28" s="37">
        <v>3</v>
      </c>
      <c r="M28" s="37">
        <v>0</v>
      </c>
      <c r="N28" s="37">
        <v>7</v>
      </c>
      <c r="O28" s="37">
        <v>28</v>
      </c>
      <c r="P28" s="37">
        <v>0</v>
      </c>
      <c r="Q28" s="37">
        <v>0</v>
      </c>
      <c r="R28" s="37">
        <v>1</v>
      </c>
      <c r="S28" s="37">
        <v>1</v>
      </c>
      <c r="T28" s="37">
        <v>23</v>
      </c>
      <c r="U28" s="37">
        <v>10</v>
      </c>
      <c r="V28" s="37">
        <v>14</v>
      </c>
      <c r="W28" s="37">
        <v>3</v>
      </c>
      <c r="X28" s="37">
        <v>0</v>
      </c>
      <c r="Y28" s="37">
        <v>0</v>
      </c>
      <c r="Z28" s="37">
        <v>1</v>
      </c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s="5" customFormat="1" ht="12" customHeight="1">
      <c r="A29" s="44" t="s">
        <v>317</v>
      </c>
      <c r="B29" s="36">
        <f t="shared" si="2"/>
        <v>9.462759462759463</v>
      </c>
      <c r="C29" s="37">
        <f t="shared" si="4"/>
        <v>1085</v>
      </c>
      <c r="D29" s="37">
        <v>28</v>
      </c>
      <c r="E29" s="37">
        <v>145</v>
      </c>
      <c r="F29" s="37">
        <v>38</v>
      </c>
      <c r="G29" s="37">
        <v>37</v>
      </c>
      <c r="H29" s="37">
        <v>31</v>
      </c>
      <c r="I29" s="37">
        <v>78</v>
      </c>
      <c r="J29" s="37">
        <v>204</v>
      </c>
      <c r="K29" s="37">
        <v>173</v>
      </c>
      <c r="L29" s="37">
        <v>10</v>
      </c>
      <c r="M29" s="37">
        <v>0</v>
      </c>
      <c r="N29" s="37">
        <v>21</v>
      </c>
      <c r="O29" s="37">
        <v>98</v>
      </c>
      <c r="P29" s="37">
        <v>6</v>
      </c>
      <c r="Q29" s="37">
        <v>2</v>
      </c>
      <c r="R29" s="37">
        <v>2</v>
      </c>
      <c r="S29" s="37">
        <v>2</v>
      </c>
      <c r="T29" s="37">
        <v>79</v>
      </c>
      <c r="U29" s="37">
        <v>65</v>
      </c>
      <c r="V29" s="37">
        <v>44</v>
      </c>
      <c r="W29" s="37">
        <v>11</v>
      </c>
      <c r="X29" s="37">
        <v>0</v>
      </c>
      <c r="Y29" s="37">
        <v>0</v>
      </c>
      <c r="Z29" s="37">
        <v>11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s="5" customFormat="1" ht="12" customHeight="1">
      <c r="A30" s="44" t="s">
        <v>318</v>
      </c>
      <c r="B30" s="36">
        <f t="shared" si="2"/>
        <v>2.633874062445491</v>
      </c>
      <c r="C30" s="37">
        <f t="shared" si="4"/>
        <v>302</v>
      </c>
      <c r="D30" s="37">
        <v>16</v>
      </c>
      <c r="E30" s="37">
        <v>19</v>
      </c>
      <c r="F30" s="37">
        <v>7</v>
      </c>
      <c r="G30" s="37">
        <v>14</v>
      </c>
      <c r="H30" s="37">
        <v>9</v>
      </c>
      <c r="I30" s="37">
        <v>20</v>
      </c>
      <c r="J30" s="37">
        <v>84</v>
      </c>
      <c r="K30" s="37">
        <v>57</v>
      </c>
      <c r="L30" s="37">
        <v>3</v>
      </c>
      <c r="M30" s="37">
        <v>0</v>
      </c>
      <c r="N30" s="37">
        <v>17</v>
      </c>
      <c r="O30" s="37">
        <v>4</v>
      </c>
      <c r="P30" s="37">
        <v>2</v>
      </c>
      <c r="Q30" s="37">
        <v>1</v>
      </c>
      <c r="R30" s="37">
        <v>3</v>
      </c>
      <c r="S30" s="37">
        <v>0</v>
      </c>
      <c r="T30" s="37">
        <v>22</v>
      </c>
      <c r="U30" s="37">
        <v>20</v>
      </c>
      <c r="V30" s="37">
        <v>1</v>
      </c>
      <c r="W30" s="37">
        <v>2</v>
      </c>
      <c r="X30" s="37">
        <v>0</v>
      </c>
      <c r="Y30" s="37">
        <v>0</v>
      </c>
      <c r="Z30" s="37">
        <v>1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s="5" customFormat="1" ht="12" customHeight="1">
      <c r="A31" s="44" t="s">
        <v>319</v>
      </c>
      <c r="B31" s="36">
        <f t="shared" si="2"/>
        <v>5.049712192569335</v>
      </c>
      <c r="C31" s="37">
        <f t="shared" si="4"/>
        <v>579</v>
      </c>
      <c r="D31" s="37">
        <v>38</v>
      </c>
      <c r="E31" s="37">
        <v>34</v>
      </c>
      <c r="F31" s="37">
        <v>10</v>
      </c>
      <c r="G31" s="37">
        <v>32</v>
      </c>
      <c r="H31" s="37">
        <v>14</v>
      </c>
      <c r="I31" s="37">
        <v>49</v>
      </c>
      <c r="J31" s="37">
        <v>167</v>
      </c>
      <c r="K31" s="37">
        <v>114</v>
      </c>
      <c r="L31" s="37">
        <v>5</v>
      </c>
      <c r="M31" s="37">
        <v>0</v>
      </c>
      <c r="N31" s="37">
        <v>21</v>
      </c>
      <c r="O31" s="37">
        <v>1</v>
      </c>
      <c r="P31" s="37">
        <v>5</v>
      </c>
      <c r="Q31" s="37">
        <v>0</v>
      </c>
      <c r="R31" s="37">
        <v>1</v>
      </c>
      <c r="S31" s="37">
        <v>0</v>
      </c>
      <c r="T31" s="37">
        <v>41</v>
      </c>
      <c r="U31" s="37">
        <v>27</v>
      </c>
      <c r="V31" s="37">
        <v>5</v>
      </c>
      <c r="W31" s="37">
        <v>8</v>
      </c>
      <c r="X31" s="37">
        <v>2</v>
      </c>
      <c r="Y31" s="37">
        <v>0</v>
      </c>
      <c r="Z31" s="37">
        <v>5</v>
      </c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s="5" customFormat="1" ht="12" customHeight="1">
      <c r="A32" s="44" t="s">
        <v>320</v>
      </c>
      <c r="B32" s="36">
        <f t="shared" si="2"/>
        <v>0.7936507936507936</v>
      </c>
      <c r="C32" s="37">
        <f t="shared" si="4"/>
        <v>91</v>
      </c>
      <c r="D32" s="37">
        <v>3</v>
      </c>
      <c r="E32" s="37">
        <v>12</v>
      </c>
      <c r="F32" s="37">
        <v>2</v>
      </c>
      <c r="G32" s="37">
        <v>3</v>
      </c>
      <c r="H32" s="37">
        <v>3</v>
      </c>
      <c r="I32" s="37">
        <v>8</v>
      </c>
      <c r="J32" s="37">
        <v>20</v>
      </c>
      <c r="K32" s="37">
        <v>22</v>
      </c>
      <c r="L32" s="37">
        <v>3</v>
      </c>
      <c r="M32" s="37">
        <v>0</v>
      </c>
      <c r="N32" s="37">
        <v>0</v>
      </c>
      <c r="O32" s="37">
        <v>4</v>
      </c>
      <c r="P32" s="37">
        <v>0</v>
      </c>
      <c r="Q32" s="37">
        <v>0</v>
      </c>
      <c r="R32" s="37">
        <v>0</v>
      </c>
      <c r="S32" s="37">
        <v>0</v>
      </c>
      <c r="T32" s="37">
        <v>1</v>
      </c>
      <c r="U32" s="37">
        <v>8</v>
      </c>
      <c r="V32" s="37">
        <v>1</v>
      </c>
      <c r="W32" s="37">
        <v>1</v>
      </c>
      <c r="X32" s="37">
        <v>0</v>
      </c>
      <c r="Y32" s="37">
        <v>0</v>
      </c>
      <c r="Z32" s="37">
        <v>0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s="5" customFormat="1" ht="12" customHeight="1">
      <c r="A33" s="44" t="s">
        <v>321</v>
      </c>
      <c r="B33" s="36">
        <f t="shared" si="2"/>
        <v>1.0291296005581718</v>
      </c>
      <c r="C33" s="37">
        <f t="shared" si="4"/>
        <v>118</v>
      </c>
      <c r="D33" s="37">
        <v>4</v>
      </c>
      <c r="E33" s="37">
        <v>15</v>
      </c>
      <c r="F33" s="37">
        <v>3</v>
      </c>
      <c r="G33" s="37">
        <v>6</v>
      </c>
      <c r="H33" s="37">
        <v>0</v>
      </c>
      <c r="I33" s="37">
        <v>4</v>
      </c>
      <c r="J33" s="37">
        <v>34</v>
      </c>
      <c r="K33" s="37">
        <v>25</v>
      </c>
      <c r="L33" s="37">
        <v>0</v>
      </c>
      <c r="M33" s="37">
        <v>0</v>
      </c>
      <c r="N33" s="37">
        <v>3</v>
      </c>
      <c r="O33" s="37">
        <v>0</v>
      </c>
      <c r="P33" s="37">
        <v>1</v>
      </c>
      <c r="Q33" s="37">
        <v>0</v>
      </c>
      <c r="R33" s="37">
        <v>0</v>
      </c>
      <c r="S33" s="37">
        <v>0</v>
      </c>
      <c r="T33" s="37">
        <v>13</v>
      </c>
      <c r="U33" s="37">
        <v>5</v>
      </c>
      <c r="V33" s="37">
        <v>1</v>
      </c>
      <c r="W33" s="37">
        <v>2</v>
      </c>
      <c r="X33" s="37">
        <v>0</v>
      </c>
      <c r="Y33" s="37">
        <v>0</v>
      </c>
      <c r="Z33" s="37">
        <v>2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s="5" customFormat="1" ht="20.25" customHeight="1">
      <c r="A34" s="43" t="s">
        <v>322</v>
      </c>
      <c r="B34" s="36">
        <f t="shared" si="2"/>
        <v>0.25292168149311006</v>
      </c>
      <c r="C34" s="37">
        <f t="shared" si="4"/>
        <v>29</v>
      </c>
      <c r="D34" s="37">
        <v>4</v>
      </c>
      <c r="E34" s="37">
        <v>6</v>
      </c>
      <c r="F34" s="37">
        <v>0</v>
      </c>
      <c r="G34" s="37">
        <v>0</v>
      </c>
      <c r="H34" s="37">
        <v>0</v>
      </c>
      <c r="I34" s="37">
        <v>1</v>
      </c>
      <c r="J34" s="37">
        <v>1</v>
      </c>
      <c r="K34" s="37">
        <v>0</v>
      </c>
      <c r="L34" s="37">
        <v>1</v>
      </c>
      <c r="M34" s="37">
        <v>0</v>
      </c>
      <c r="N34" s="37">
        <v>5</v>
      </c>
      <c r="O34" s="37">
        <v>0</v>
      </c>
      <c r="P34" s="37">
        <v>3</v>
      </c>
      <c r="Q34" s="37">
        <v>1</v>
      </c>
      <c r="R34" s="37">
        <v>0</v>
      </c>
      <c r="S34" s="37">
        <v>2</v>
      </c>
      <c r="T34" s="37">
        <v>0</v>
      </c>
      <c r="U34" s="37">
        <v>1</v>
      </c>
      <c r="V34" s="37">
        <v>0</v>
      </c>
      <c r="W34" s="37">
        <v>1</v>
      </c>
      <c r="X34" s="37">
        <v>0</v>
      </c>
      <c r="Y34" s="37">
        <v>0</v>
      </c>
      <c r="Z34" s="37">
        <v>3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s="5" customFormat="1" ht="12" customHeight="1">
      <c r="A35" s="43" t="s">
        <v>323</v>
      </c>
      <c r="B35" s="36">
        <f t="shared" si="2"/>
        <v>2.895517181231467</v>
      </c>
      <c r="C35" s="37">
        <f t="shared" si="4"/>
        <v>332</v>
      </c>
      <c r="D35" s="37">
        <v>62</v>
      </c>
      <c r="E35" s="37">
        <v>48</v>
      </c>
      <c r="F35" s="37">
        <v>9</v>
      </c>
      <c r="G35" s="37">
        <v>26</v>
      </c>
      <c r="H35" s="37">
        <v>10</v>
      </c>
      <c r="I35" s="37">
        <v>16</v>
      </c>
      <c r="J35" s="37">
        <v>47</v>
      </c>
      <c r="K35" s="37">
        <v>50</v>
      </c>
      <c r="L35" s="37">
        <v>4</v>
      </c>
      <c r="M35" s="37">
        <v>0</v>
      </c>
      <c r="N35" s="37">
        <v>10</v>
      </c>
      <c r="O35" s="37">
        <v>2</v>
      </c>
      <c r="P35" s="37">
        <v>6</v>
      </c>
      <c r="Q35" s="37">
        <v>0</v>
      </c>
      <c r="R35" s="37">
        <v>0</v>
      </c>
      <c r="S35" s="37">
        <v>0</v>
      </c>
      <c r="T35" s="37">
        <v>5</v>
      </c>
      <c r="U35" s="37">
        <v>24</v>
      </c>
      <c r="V35" s="37">
        <v>3</v>
      </c>
      <c r="W35" s="37">
        <v>8</v>
      </c>
      <c r="X35" s="37">
        <v>0</v>
      </c>
      <c r="Y35" s="37">
        <v>0</v>
      </c>
      <c r="Z35" s="37">
        <v>2</v>
      </c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s="5" customFormat="1" ht="12" customHeight="1">
      <c r="A36" s="43" t="s">
        <v>179</v>
      </c>
      <c r="B36" s="36">
        <f t="shared" si="2"/>
        <v>5.267748124890982</v>
      </c>
      <c r="C36" s="37">
        <f t="shared" si="4"/>
        <v>604</v>
      </c>
      <c r="D36" s="37">
        <v>36</v>
      </c>
      <c r="E36" s="37">
        <v>89</v>
      </c>
      <c r="F36" s="37">
        <v>32</v>
      </c>
      <c r="G36" s="37">
        <v>18</v>
      </c>
      <c r="H36" s="37">
        <v>18</v>
      </c>
      <c r="I36" s="37">
        <v>60</v>
      </c>
      <c r="J36" s="37">
        <v>67</v>
      </c>
      <c r="K36" s="37">
        <v>132</v>
      </c>
      <c r="L36" s="37">
        <v>8</v>
      </c>
      <c r="M36" s="37">
        <v>0</v>
      </c>
      <c r="N36" s="37">
        <v>13</v>
      </c>
      <c r="O36" s="37">
        <v>2</v>
      </c>
      <c r="P36" s="37">
        <v>4</v>
      </c>
      <c r="Q36" s="37">
        <v>1</v>
      </c>
      <c r="R36" s="37">
        <v>0</v>
      </c>
      <c r="S36" s="37">
        <v>1</v>
      </c>
      <c r="T36" s="37">
        <v>27</v>
      </c>
      <c r="U36" s="37">
        <v>49</v>
      </c>
      <c r="V36" s="37">
        <v>17</v>
      </c>
      <c r="W36" s="37">
        <v>23</v>
      </c>
      <c r="X36" s="37">
        <v>0</v>
      </c>
      <c r="Y36" s="37">
        <v>0</v>
      </c>
      <c r="Z36" s="37">
        <v>7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5" customFormat="1" ht="12" customHeight="1">
      <c r="A37" s="43" t="s">
        <v>180</v>
      </c>
      <c r="B37" s="36">
        <f t="shared" si="2"/>
        <v>4.727019012733298</v>
      </c>
      <c r="C37" s="37">
        <f t="shared" si="4"/>
        <v>542</v>
      </c>
      <c r="D37" s="37">
        <v>23</v>
      </c>
      <c r="E37" s="37">
        <v>152</v>
      </c>
      <c r="F37" s="37">
        <v>11</v>
      </c>
      <c r="G37" s="37">
        <v>5</v>
      </c>
      <c r="H37" s="37">
        <v>6</v>
      </c>
      <c r="I37" s="37">
        <v>22</v>
      </c>
      <c r="J37" s="37">
        <v>13</v>
      </c>
      <c r="K37" s="37">
        <v>143</v>
      </c>
      <c r="L37" s="37">
        <v>2</v>
      </c>
      <c r="M37" s="37">
        <v>0</v>
      </c>
      <c r="N37" s="37">
        <v>80</v>
      </c>
      <c r="O37" s="37">
        <v>8</v>
      </c>
      <c r="P37" s="37">
        <v>3</v>
      </c>
      <c r="Q37" s="37">
        <v>4</v>
      </c>
      <c r="R37" s="37">
        <v>3</v>
      </c>
      <c r="S37" s="37">
        <v>0</v>
      </c>
      <c r="T37" s="37">
        <v>25</v>
      </c>
      <c r="U37" s="37">
        <v>24</v>
      </c>
      <c r="V37" s="37">
        <v>8</v>
      </c>
      <c r="W37" s="37">
        <v>6</v>
      </c>
      <c r="X37" s="37">
        <v>0</v>
      </c>
      <c r="Y37" s="37">
        <v>0</v>
      </c>
      <c r="Z37" s="37">
        <v>4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s="5" customFormat="1" ht="12" customHeight="1">
      <c r="A38" s="43" t="s">
        <v>181</v>
      </c>
      <c r="B38" s="36">
        <f t="shared" si="2"/>
        <v>11.172161172161173</v>
      </c>
      <c r="C38" s="37">
        <f t="shared" si="4"/>
        <v>1281</v>
      </c>
      <c r="D38" s="37">
        <v>107</v>
      </c>
      <c r="E38" s="37">
        <v>307</v>
      </c>
      <c r="F38" s="37">
        <v>63</v>
      </c>
      <c r="G38" s="37">
        <v>57</v>
      </c>
      <c r="H38" s="37">
        <v>61</v>
      </c>
      <c r="I38" s="37">
        <v>165</v>
      </c>
      <c r="J38" s="37">
        <v>115</v>
      </c>
      <c r="K38" s="37">
        <v>62</v>
      </c>
      <c r="L38" s="37">
        <v>19</v>
      </c>
      <c r="M38" s="37">
        <v>0</v>
      </c>
      <c r="N38" s="37">
        <v>16</v>
      </c>
      <c r="O38" s="37">
        <v>3</v>
      </c>
      <c r="P38" s="37">
        <v>1</v>
      </c>
      <c r="Q38" s="37">
        <v>0</v>
      </c>
      <c r="R38" s="37">
        <v>2</v>
      </c>
      <c r="S38" s="37">
        <v>1</v>
      </c>
      <c r="T38" s="37">
        <v>100</v>
      </c>
      <c r="U38" s="37">
        <v>72</v>
      </c>
      <c r="V38" s="37">
        <v>26</v>
      </c>
      <c r="W38" s="37">
        <v>85</v>
      </c>
      <c r="X38" s="37">
        <v>0</v>
      </c>
      <c r="Y38" s="37">
        <v>0</v>
      </c>
      <c r="Z38" s="37">
        <v>19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s="5" customFormat="1" ht="12" customHeight="1">
      <c r="A39" s="43" t="s">
        <v>182</v>
      </c>
      <c r="B39" s="36">
        <f t="shared" si="2"/>
        <v>1.8489447060875634</v>
      </c>
      <c r="C39" s="37">
        <f t="shared" si="4"/>
        <v>212</v>
      </c>
      <c r="D39" s="37">
        <v>8</v>
      </c>
      <c r="E39" s="37">
        <v>66</v>
      </c>
      <c r="F39" s="37">
        <v>7</v>
      </c>
      <c r="G39" s="37">
        <v>1</v>
      </c>
      <c r="H39" s="37">
        <v>0</v>
      </c>
      <c r="I39" s="37">
        <v>23</v>
      </c>
      <c r="J39" s="37">
        <v>13</v>
      </c>
      <c r="K39" s="37">
        <v>3</v>
      </c>
      <c r="L39" s="37">
        <v>1</v>
      </c>
      <c r="M39" s="37">
        <v>0</v>
      </c>
      <c r="N39" s="37">
        <v>1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2</v>
      </c>
      <c r="U39" s="37">
        <v>13</v>
      </c>
      <c r="V39" s="37">
        <v>5</v>
      </c>
      <c r="W39" s="37">
        <v>64</v>
      </c>
      <c r="X39" s="37">
        <v>0</v>
      </c>
      <c r="Y39" s="37">
        <v>0</v>
      </c>
      <c r="Z39" s="37">
        <v>5</v>
      </c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s="5" customFormat="1" ht="12" customHeight="1">
      <c r="A40" s="43" t="s">
        <v>183</v>
      </c>
      <c r="B40" s="36">
        <f t="shared" si="2"/>
        <v>0.7326007326007326</v>
      </c>
      <c r="C40" s="37">
        <f t="shared" si="4"/>
        <v>84</v>
      </c>
      <c r="D40" s="37">
        <v>9</v>
      </c>
      <c r="E40" s="37">
        <v>18</v>
      </c>
      <c r="F40" s="37">
        <v>6</v>
      </c>
      <c r="G40" s="37">
        <v>0</v>
      </c>
      <c r="H40" s="37">
        <v>2</v>
      </c>
      <c r="I40" s="37">
        <v>6</v>
      </c>
      <c r="J40" s="37">
        <v>1</v>
      </c>
      <c r="K40" s="37">
        <v>10</v>
      </c>
      <c r="L40" s="37">
        <v>1</v>
      </c>
      <c r="M40" s="37">
        <v>0</v>
      </c>
      <c r="N40" s="37">
        <v>1</v>
      </c>
      <c r="O40" s="37">
        <v>1</v>
      </c>
      <c r="P40" s="37">
        <v>3</v>
      </c>
      <c r="Q40" s="37">
        <v>0</v>
      </c>
      <c r="R40" s="37">
        <v>0</v>
      </c>
      <c r="S40" s="37">
        <v>0</v>
      </c>
      <c r="T40" s="37">
        <v>3</v>
      </c>
      <c r="U40" s="37">
        <v>2</v>
      </c>
      <c r="V40" s="37">
        <v>3</v>
      </c>
      <c r="W40" s="37">
        <v>17</v>
      </c>
      <c r="X40" s="37">
        <v>0</v>
      </c>
      <c r="Y40" s="37">
        <v>0</v>
      </c>
      <c r="Z40" s="37">
        <v>1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s="5" customFormat="1" ht="12" customHeight="1">
      <c r="A41" s="43" t="s">
        <v>184</v>
      </c>
      <c r="B41" s="36">
        <f t="shared" si="2"/>
        <v>0.383743240886098</v>
      </c>
      <c r="C41" s="37">
        <f t="shared" si="4"/>
        <v>44</v>
      </c>
      <c r="D41" s="37">
        <v>2</v>
      </c>
      <c r="E41" s="37">
        <v>10</v>
      </c>
      <c r="F41" s="37">
        <v>0</v>
      </c>
      <c r="G41" s="37">
        <v>4</v>
      </c>
      <c r="H41" s="37">
        <v>3</v>
      </c>
      <c r="I41" s="37">
        <v>3</v>
      </c>
      <c r="J41" s="37">
        <v>4</v>
      </c>
      <c r="K41" s="37">
        <v>6</v>
      </c>
      <c r="L41" s="37">
        <v>1</v>
      </c>
      <c r="M41" s="37">
        <v>0</v>
      </c>
      <c r="N41" s="37">
        <v>1</v>
      </c>
      <c r="O41" s="37">
        <v>2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6</v>
      </c>
      <c r="V41" s="37">
        <v>0</v>
      </c>
      <c r="W41" s="37">
        <v>1</v>
      </c>
      <c r="X41" s="37">
        <v>0</v>
      </c>
      <c r="Y41" s="37">
        <v>0</v>
      </c>
      <c r="Z41" s="37">
        <v>1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s="5" customFormat="1" ht="12" customHeight="1">
      <c r="A42" s="43" t="s">
        <v>324</v>
      </c>
      <c r="B42" s="36">
        <f t="shared" si="2"/>
        <v>0.017442874585731728</v>
      </c>
      <c r="C42" s="37">
        <f t="shared" si="4"/>
        <v>2</v>
      </c>
      <c r="D42" s="37">
        <v>0</v>
      </c>
      <c r="E42" s="37">
        <v>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1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s="5" customFormat="1" ht="12" customHeight="1">
      <c r="A43" s="43" t="s">
        <v>185</v>
      </c>
      <c r="B43" s="36">
        <f t="shared" si="2"/>
        <v>4.020582592011164</v>
      </c>
      <c r="C43" s="37">
        <f t="shared" si="4"/>
        <v>461</v>
      </c>
      <c r="D43" s="37">
        <v>16</v>
      </c>
      <c r="E43" s="37">
        <v>117</v>
      </c>
      <c r="F43" s="37">
        <v>15</v>
      </c>
      <c r="G43" s="37">
        <v>9</v>
      </c>
      <c r="H43" s="37">
        <v>4</v>
      </c>
      <c r="I43" s="37">
        <v>27</v>
      </c>
      <c r="J43" s="37">
        <v>20</v>
      </c>
      <c r="K43" s="37">
        <v>33</v>
      </c>
      <c r="L43" s="37">
        <v>3</v>
      </c>
      <c r="M43" s="37">
        <v>0</v>
      </c>
      <c r="N43" s="37">
        <v>13</v>
      </c>
      <c r="O43" s="37">
        <v>8</v>
      </c>
      <c r="P43" s="37">
        <v>1</v>
      </c>
      <c r="Q43" s="37">
        <v>0</v>
      </c>
      <c r="R43" s="37">
        <v>0</v>
      </c>
      <c r="S43" s="37">
        <v>1</v>
      </c>
      <c r="T43" s="37">
        <v>52</v>
      </c>
      <c r="U43" s="37">
        <v>109</v>
      </c>
      <c r="V43" s="37">
        <v>25</v>
      </c>
      <c r="W43" s="37">
        <v>7</v>
      </c>
      <c r="X43" s="37">
        <v>0</v>
      </c>
      <c r="Y43" s="37">
        <v>0</v>
      </c>
      <c r="Z43" s="37">
        <v>1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s="5" customFormat="1" ht="12" customHeight="1">
      <c r="A44" s="43" t="s">
        <v>186</v>
      </c>
      <c r="B44" s="36">
        <f t="shared" si="2"/>
        <v>1.3867085295656725</v>
      </c>
      <c r="C44" s="37">
        <f t="shared" si="4"/>
        <v>159</v>
      </c>
      <c r="D44" s="37">
        <v>24</v>
      </c>
      <c r="E44" s="37">
        <v>49</v>
      </c>
      <c r="F44" s="37">
        <v>8</v>
      </c>
      <c r="G44" s="37">
        <v>1</v>
      </c>
      <c r="H44" s="37">
        <v>2</v>
      </c>
      <c r="I44" s="37">
        <v>19</v>
      </c>
      <c r="J44" s="37">
        <v>8</v>
      </c>
      <c r="K44" s="37">
        <v>19</v>
      </c>
      <c r="L44" s="37">
        <v>0</v>
      </c>
      <c r="M44" s="37">
        <v>0</v>
      </c>
      <c r="N44" s="37">
        <v>6</v>
      </c>
      <c r="O44" s="37">
        <v>1</v>
      </c>
      <c r="P44" s="37">
        <v>1</v>
      </c>
      <c r="Q44" s="37">
        <v>0</v>
      </c>
      <c r="R44" s="37">
        <v>0</v>
      </c>
      <c r="S44" s="37">
        <v>0</v>
      </c>
      <c r="T44" s="37">
        <v>2</v>
      </c>
      <c r="U44" s="37">
        <v>11</v>
      </c>
      <c r="V44" s="37">
        <v>1</v>
      </c>
      <c r="W44" s="37">
        <v>4</v>
      </c>
      <c r="X44" s="37">
        <v>0</v>
      </c>
      <c r="Y44" s="37">
        <v>0</v>
      </c>
      <c r="Z44" s="37">
        <v>3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s="5" customFormat="1" ht="12" customHeight="1">
      <c r="A45" s="43" t="s">
        <v>325</v>
      </c>
      <c r="B45" s="36">
        <f t="shared" si="2"/>
        <v>4.099075527646956</v>
      </c>
      <c r="C45" s="37">
        <f t="shared" si="4"/>
        <v>470</v>
      </c>
      <c r="D45" s="37">
        <v>45</v>
      </c>
      <c r="E45" s="37">
        <v>99</v>
      </c>
      <c r="F45" s="37">
        <v>12</v>
      </c>
      <c r="G45" s="37">
        <v>9</v>
      </c>
      <c r="H45" s="37">
        <v>14</v>
      </c>
      <c r="I45" s="37">
        <v>42</v>
      </c>
      <c r="J45" s="37">
        <v>31</v>
      </c>
      <c r="K45" s="37">
        <v>61</v>
      </c>
      <c r="L45" s="37">
        <v>6</v>
      </c>
      <c r="M45" s="37">
        <v>0</v>
      </c>
      <c r="N45" s="37">
        <v>7</v>
      </c>
      <c r="O45" s="37">
        <v>20</v>
      </c>
      <c r="P45" s="37">
        <v>1</v>
      </c>
      <c r="Q45" s="37">
        <v>0</v>
      </c>
      <c r="R45" s="37">
        <v>2</v>
      </c>
      <c r="S45" s="37">
        <v>4</v>
      </c>
      <c r="T45" s="37">
        <v>30</v>
      </c>
      <c r="U45" s="37">
        <v>37</v>
      </c>
      <c r="V45" s="37">
        <v>13</v>
      </c>
      <c r="W45" s="37">
        <v>31</v>
      </c>
      <c r="X45" s="37">
        <v>0</v>
      </c>
      <c r="Y45" s="37">
        <v>0</v>
      </c>
      <c r="Z45" s="37">
        <v>6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256" s="7" customFormat="1" ht="12" customHeight="1" thickBot="1">
      <c r="A46" s="43" t="s">
        <v>326</v>
      </c>
      <c r="B46" s="45">
        <f t="shared" si="2"/>
        <v>2.1454735740450026</v>
      </c>
      <c r="C46" s="46">
        <f t="shared" si="4"/>
        <v>246</v>
      </c>
      <c r="D46" s="46">
        <v>21</v>
      </c>
      <c r="E46" s="46">
        <v>53</v>
      </c>
      <c r="F46" s="46">
        <v>10</v>
      </c>
      <c r="G46" s="46">
        <v>12</v>
      </c>
      <c r="H46" s="46">
        <v>5</v>
      </c>
      <c r="I46" s="46">
        <v>40</v>
      </c>
      <c r="J46" s="46">
        <v>13</v>
      </c>
      <c r="K46" s="46">
        <v>26</v>
      </c>
      <c r="L46" s="46">
        <v>8</v>
      </c>
      <c r="M46" s="46">
        <v>2</v>
      </c>
      <c r="N46" s="46">
        <v>1</v>
      </c>
      <c r="O46" s="46">
        <v>1</v>
      </c>
      <c r="P46" s="46">
        <v>0</v>
      </c>
      <c r="Q46" s="46">
        <v>0</v>
      </c>
      <c r="R46" s="46">
        <v>0</v>
      </c>
      <c r="S46" s="46">
        <v>0</v>
      </c>
      <c r="T46" s="46">
        <v>19</v>
      </c>
      <c r="U46" s="46">
        <v>20</v>
      </c>
      <c r="V46" s="46">
        <v>10</v>
      </c>
      <c r="W46" s="46">
        <v>4</v>
      </c>
      <c r="X46" s="46">
        <v>0</v>
      </c>
      <c r="Y46" s="46">
        <v>0</v>
      </c>
      <c r="Z46" s="46">
        <v>1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34" customFormat="1" ht="15" customHeight="1">
      <c r="A47" s="47" t="s">
        <v>327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34" customFormat="1" ht="11.25" customHeight="1">
      <c r="A48" s="34" t="s">
        <v>355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="5" customFormat="1" ht="4.5" customHeight="1"/>
    <row r="50" spans="1:26" s="5" customFormat="1" ht="10.5" customHeight="1">
      <c r="A50" s="76" t="s">
        <v>441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6" t="s">
        <v>442</v>
      </c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</sheetData>
  <mergeCells count="29">
    <mergeCell ref="A50:K50"/>
    <mergeCell ref="L50:Z50"/>
    <mergeCell ref="T3:T4"/>
    <mergeCell ref="U3:U4"/>
    <mergeCell ref="V3:V4"/>
    <mergeCell ref="W3:Z3"/>
    <mergeCell ref="I3:I4"/>
    <mergeCell ref="J3:J4"/>
    <mergeCell ref="K3:K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11" width="5.75390625" style="6" customWidth="1"/>
    <col min="12" max="12" width="5.625" style="6" customWidth="1"/>
    <col min="13" max="26" width="5.75390625" style="6" customWidth="1"/>
    <col min="27" max="16384" width="8.875" style="6" customWidth="1"/>
  </cols>
  <sheetData>
    <row r="1" spans="1:26" s="4" customFormat="1" ht="45" customHeight="1">
      <c r="A1" s="86" t="s">
        <v>390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78" t="s">
        <v>64</v>
      </c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s="5" customFormat="1" ht="13.5" customHeight="1" thickBot="1">
      <c r="A2" s="93" t="s">
        <v>59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79" t="s">
        <v>440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34" t="s">
        <v>62</v>
      </c>
      <c r="Z2" s="34"/>
    </row>
    <row r="3" spans="1:26" s="50" customFormat="1" ht="24" customHeight="1">
      <c r="A3" s="88" t="s">
        <v>357</v>
      </c>
      <c r="B3" s="81" t="s">
        <v>358</v>
      </c>
      <c r="C3" s="96" t="s">
        <v>359</v>
      </c>
      <c r="D3" s="96"/>
      <c r="E3" s="96"/>
      <c r="F3" s="96"/>
      <c r="G3" s="96"/>
      <c r="H3" s="96" t="s">
        <v>360</v>
      </c>
      <c r="I3" s="96"/>
      <c r="J3" s="96"/>
      <c r="K3" s="49" t="s">
        <v>63</v>
      </c>
      <c r="L3" s="80" t="s">
        <v>361</v>
      </c>
      <c r="M3" s="80"/>
      <c r="N3" s="80"/>
      <c r="O3" s="80"/>
      <c r="P3" s="80"/>
      <c r="Q3" s="80"/>
      <c r="R3" s="81"/>
      <c r="S3" s="48" t="s">
        <v>362</v>
      </c>
      <c r="T3" s="96" t="s">
        <v>363</v>
      </c>
      <c r="U3" s="96"/>
      <c r="V3" s="48" t="s">
        <v>364</v>
      </c>
      <c r="W3" s="48" t="s">
        <v>365</v>
      </c>
      <c r="X3" s="98" t="s">
        <v>366</v>
      </c>
      <c r="Y3" s="80"/>
      <c r="Z3" s="80"/>
    </row>
    <row r="4" spans="1:26" s="50" customFormat="1" ht="48" customHeight="1" thickBot="1">
      <c r="A4" s="89"/>
      <c r="B4" s="95"/>
      <c r="C4" s="39" t="s">
        <v>367</v>
      </c>
      <c r="D4" s="40" t="s">
        <v>368</v>
      </c>
      <c r="E4" s="40" t="s">
        <v>369</v>
      </c>
      <c r="F4" s="40" t="s">
        <v>370</v>
      </c>
      <c r="G4" s="40" t="s">
        <v>371</v>
      </c>
      <c r="H4" s="40" t="s">
        <v>372</v>
      </c>
      <c r="I4" s="40" t="s">
        <v>373</v>
      </c>
      <c r="J4" s="40" t="s">
        <v>374</v>
      </c>
      <c r="K4" s="51" t="s">
        <v>375</v>
      </c>
      <c r="L4" s="51" t="s">
        <v>376</v>
      </c>
      <c r="M4" s="55" t="s">
        <v>377</v>
      </c>
      <c r="N4" s="56" t="s">
        <v>378</v>
      </c>
      <c r="O4" s="55" t="s">
        <v>379</v>
      </c>
      <c r="P4" s="55" t="s">
        <v>380</v>
      </c>
      <c r="Q4" s="56" t="s">
        <v>381</v>
      </c>
      <c r="R4" s="55" t="s">
        <v>382</v>
      </c>
      <c r="S4" s="40" t="s">
        <v>383</v>
      </c>
      <c r="T4" s="40" t="s">
        <v>384</v>
      </c>
      <c r="U4" s="39" t="s">
        <v>385</v>
      </c>
      <c r="V4" s="40" t="s">
        <v>386</v>
      </c>
      <c r="W4" s="39" t="s">
        <v>365</v>
      </c>
      <c r="X4" s="55" t="s">
        <v>387</v>
      </c>
      <c r="Y4" s="55" t="s">
        <v>388</v>
      </c>
      <c r="Z4" s="57" t="s">
        <v>389</v>
      </c>
    </row>
    <row r="5" spans="1:26" s="59" customFormat="1" ht="12" customHeight="1">
      <c r="A5" s="58" t="s">
        <v>391</v>
      </c>
      <c r="B5" s="36">
        <f>SUM(C5:Z5)</f>
        <v>100</v>
      </c>
      <c r="C5" s="36">
        <f aca="true" t="shared" si="0" ref="C5:Z5">C6/$B$6*100</f>
        <v>0.898308041165184</v>
      </c>
      <c r="D5" s="36">
        <f t="shared" si="0"/>
        <v>5.1456480027908595</v>
      </c>
      <c r="E5" s="36">
        <f t="shared" si="0"/>
        <v>1.2122797837083552</v>
      </c>
      <c r="F5" s="36">
        <f t="shared" si="0"/>
        <v>0.6977149834292692</v>
      </c>
      <c r="G5" s="36">
        <f t="shared" si="0"/>
        <v>13.404849119134834</v>
      </c>
      <c r="H5" s="36">
        <f t="shared" si="0"/>
        <v>2.0059305773591487</v>
      </c>
      <c r="I5" s="36">
        <f t="shared" si="0"/>
        <v>5.503226931798361</v>
      </c>
      <c r="J5" s="36">
        <f t="shared" si="0"/>
        <v>10.884353741496598</v>
      </c>
      <c r="K5" s="36">
        <f t="shared" si="0"/>
        <v>0.9593581022152451</v>
      </c>
      <c r="L5" s="36">
        <f t="shared" si="0"/>
        <v>0.4186289900575615</v>
      </c>
      <c r="M5" s="36">
        <f t="shared" si="0"/>
        <v>0.5145648002790859</v>
      </c>
      <c r="N5" s="36">
        <f t="shared" si="0"/>
        <v>0.27908599337170764</v>
      </c>
      <c r="O5" s="36">
        <f t="shared" si="0"/>
        <v>0.9680795395081109</v>
      </c>
      <c r="P5" s="36">
        <f t="shared" si="0"/>
        <v>4.308390022675737</v>
      </c>
      <c r="Q5" s="36">
        <f t="shared" si="0"/>
        <v>4.221175649747078</v>
      </c>
      <c r="R5" s="36">
        <f t="shared" si="0"/>
        <v>2.8344671201814062</v>
      </c>
      <c r="S5" s="36">
        <f t="shared" si="0"/>
        <v>6.480027908599337</v>
      </c>
      <c r="T5" s="36">
        <f t="shared" si="0"/>
        <v>2.564102564102564</v>
      </c>
      <c r="U5" s="36">
        <f t="shared" si="0"/>
        <v>9.070294784580499</v>
      </c>
      <c r="V5" s="36">
        <f t="shared" si="0"/>
        <v>2.904238618524333</v>
      </c>
      <c r="W5" s="36">
        <f t="shared" si="0"/>
        <v>7.151578580150009</v>
      </c>
      <c r="X5" s="36">
        <f t="shared" si="0"/>
        <v>9.924995639281352</v>
      </c>
      <c r="Y5" s="36">
        <f t="shared" si="0"/>
        <v>2.8780743066457353</v>
      </c>
      <c r="Z5" s="36">
        <f t="shared" si="0"/>
        <v>4.770626199197628</v>
      </c>
    </row>
    <row r="6" spans="1:26" s="5" customFormat="1" ht="15.75" customHeight="1">
      <c r="A6" s="42" t="s">
        <v>269</v>
      </c>
      <c r="B6" s="38">
        <f aca="true" t="shared" si="1" ref="B6:Z6">SUM(B7+B8+B9+B34+B35+B36+B37+B38+B39+B40+B41+B42+B43+B44+B45+B46)</f>
        <v>11466</v>
      </c>
      <c r="C6" s="38">
        <f t="shared" si="1"/>
        <v>103</v>
      </c>
      <c r="D6" s="38">
        <f t="shared" si="1"/>
        <v>590</v>
      </c>
      <c r="E6" s="38">
        <f t="shared" si="1"/>
        <v>139</v>
      </c>
      <c r="F6" s="38">
        <f t="shared" si="1"/>
        <v>80</v>
      </c>
      <c r="G6" s="38">
        <f t="shared" si="1"/>
        <v>1537</v>
      </c>
      <c r="H6" s="38">
        <f t="shared" si="1"/>
        <v>230</v>
      </c>
      <c r="I6" s="38">
        <f t="shared" si="1"/>
        <v>631</v>
      </c>
      <c r="J6" s="38">
        <f t="shared" si="1"/>
        <v>1248</v>
      </c>
      <c r="K6" s="38">
        <f t="shared" si="1"/>
        <v>110</v>
      </c>
      <c r="L6" s="38">
        <f t="shared" si="1"/>
        <v>48</v>
      </c>
      <c r="M6" s="38">
        <f t="shared" si="1"/>
        <v>59</v>
      </c>
      <c r="N6" s="38">
        <f t="shared" si="1"/>
        <v>32</v>
      </c>
      <c r="O6" s="38">
        <f t="shared" si="1"/>
        <v>111</v>
      </c>
      <c r="P6" s="38">
        <f t="shared" si="1"/>
        <v>494</v>
      </c>
      <c r="Q6" s="38">
        <f t="shared" si="1"/>
        <v>484</v>
      </c>
      <c r="R6" s="38">
        <f t="shared" si="1"/>
        <v>325</v>
      </c>
      <c r="S6" s="38">
        <f t="shared" si="1"/>
        <v>743</v>
      </c>
      <c r="T6" s="38">
        <f t="shared" si="1"/>
        <v>294</v>
      </c>
      <c r="U6" s="38">
        <f t="shared" si="1"/>
        <v>1040</v>
      </c>
      <c r="V6" s="38">
        <f t="shared" si="1"/>
        <v>333</v>
      </c>
      <c r="W6" s="38">
        <f t="shared" si="1"/>
        <v>820</v>
      </c>
      <c r="X6" s="38">
        <f t="shared" si="1"/>
        <v>1138</v>
      </c>
      <c r="Y6" s="38">
        <f t="shared" si="1"/>
        <v>330</v>
      </c>
      <c r="Z6" s="38">
        <f t="shared" si="1"/>
        <v>547</v>
      </c>
    </row>
    <row r="7" spans="1:26" s="5" customFormat="1" ht="12" customHeight="1">
      <c r="A7" s="42" t="s">
        <v>174</v>
      </c>
      <c r="B7" s="38">
        <f>SUM(C7:Z7)</f>
        <v>15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3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1</v>
      </c>
      <c r="T7" s="38">
        <v>1</v>
      </c>
      <c r="U7" s="38">
        <v>0</v>
      </c>
      <c r="V7" s="38">
        <v>0</v>
      </c>
      <c r="W7" s="38">
        <v>1</v>
      </c>
      <c r="X7" s="38">
        <v>1</v>
      </c>
      <c r="Y7" s="38">
        <v>0</v>
      </c>
      <c r="Z7" s="38">
        <v>8</v>
      </c>
    </row>
    <row r="8" spans="1:34" s="5" customFormat="1" ht="12" customHeight="1">
      <c r="A8" s="42" t="s">
        <v>60</v>
      </c>
      <c r="B8" s="38">
        <f>SUM(C8:Z8)</f>
        <v>2</v>
      </c>
      <c r="C8" s="38">
        <v>0</v>
      </c>
      <c r="D8" s="38">
        <v>0</v>
      </c>
      <c r="E8" s="38">
        <v>0</v>
      </c>
      <c r="F8" s="38">
        <v>1</v>
      </c>
      <c r="G8" s="38">
        <v>0</v>
      </c>
      <c r="H8" s="38">
        <v>0</v>
      </c>
      <c r="I8" s="38">
        <v>0</v>
      </c>
      <c r="J8" s="38">
        <v>1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1"/>
      <c r="AB8" s="31"/>
      <c r="AC8" s="31"/>
      <c r="AD8" s="31"/>
      <c r="AE8" s="31"/>
      <c r="AF8" s="31"/>
      <c r="AG8" s="31"/>
      <c r="AH8" s="31"/>
    </row>
    <row r="9" spans="1:26" s="5" customFormat="1" ht="18" customHeight="1">
      <c r="A9" s="42" t="s">
        <v>392</v>
      </c>
      <c r="B9" s="38">
        <f>SUM(B10:B33)</f>
        <v>6983</v>
      </c>
      <c r="C9" s="38">
        <f>SUM(C10:C33)</f>
        <v>98</v>
      </c>
      <c r="D9" s="38">
        <f aca="true" t="shared" si="2" ref="D9:Z9">SUM(D10:D33)</f>
        <v>546</v>
      </c>
      <c r="E9" s="38">
        <f t="shared" si="2"/>
        <v>114</v>
      </c>
      <c r="F9" s="38">
        <f t="shared" si="2"/>
        <v>57</v>
      </c>
      <c r="G9" s="38">
        <f t="shared" si="2"/>
        <v>1453</v>
      </c>
      <c r="H9" s="38">
        <f t="shared" si="2"/>
        <v>165</v>
      </c>
      <c r="I9" s="38">
        <f t="shared" si="2"/>
        <v>419</v>
      </c>
      <c r="J9" s="38">
        <f t="shared" si="2"/>
        <v>340</v>
      </c>
      <c r="K9" s="38">
        <f t="shared" si="2"/>
        <v>90</v>
      </c>
      <c r="L9" s="38">
        <f t="shared" si="2"/>
        <v>44</v>
      </c>
      <c r="M9" s="38">
        <f t="shared" si="2"/>
        <v>47</v>
      </c>
      <c r="N9" s="38">
        <f t="shared" si="2"/>
        <v>24</v>
      </c>
      <c r="O9" s="38">
        <f t="shared" si="2"/>
        <v>60</v>
      </c>
      <c r="P9" s="38">
        <f t="shared" si="2"/>
        <v>335</v>
      </c>
      <c r="Q9" s="38">
        <f t="shared" si="2"/>
        <v>289</v>
      </c>
      <c r="R9" s="38">
        <f t="shared" si="2"/>
        <v>227</v>
      </c>
      <c r="S9" s="38">
        <f t="shared" si="2"/>
        <v>356</v>
      </c>
      <c r="T9" s="38">
        <f t="shared" si="2"/>
        <v>221</v>
      </c>
      <c r="U9" s="38">
        <f t="shared" si="2"/>
        <v>792</v>
      </c>
      <c r="V9" s="38">
        <f t="shared" si="2"/>
        <v>147</v>
      </c>
      <c r="W9" s="38">
        <f t="shared" si="2"/>
        <v>404</v>
      </c>
      <c r="X9" s="38">
        <f t="shared" si="2"/>
        <v>432</v>
      </c>
      <c r="Y9" s="38">
        <f t="shared" si="2"/>
        <v>107</v>
      </c>
      <c r="Z9" s="38">
        <f t="shared" si="2"/>
        <v>216</v>
      </c>
    </row>
    <row r="10" spans="1:26" s="5" customFormat="1" ht="12" customHeight="1">
      <c r="A10" s="42" t="s">
        <v>175</v>
      </c>
      <c r="B10" s="38">
        <f aca="true" t="shared" si="3" ref="B10:B46">SUM(C10:Z10)</f>
        <v>499</v>
      </c>
      <c r="C10" s="38">
        <v>7</v>
      </c>
      <c r="D10" s="38">
        <v>40</v>
      </c>
      <c r="E10" s="38">
        <v>6</v>
      </c>
      <c r="F10" s="38">
        <v>4</v>
      </c>
      <c r="G10" s="38">
        <v>52</v>
      </c>
      <c r="H10" s="38">
        <v>4</v>
      </c>
      <c r="I10" s="38">
        <v>53</v>
      </c>
      <c r="J10" s="38">
        <v>17</v>
      </c>
      <c r="K10" s="38">
        <v>15</v>
      </c>
      <c r="L10" s="38">
        <v>1</v>
      </c>
      <c r="M10" s="38">
        <v>4</v>
      </c>
      <c r="N10" s="38">
        <v>1</v>
      </c>
      <c r="O10" s="38">
        <v>4</v>
      </c>
      <c r="P10" s="38">
        <v>26</v>
      </c>
      <c r="Q10" s="38">
        <v>25</v>
      </c>
      <c r="R10" s="38">
        <v>21</v>
      </c>
      <c r="S10" s="38">
        <v>33</v>
      </c>
      <c r="T10" s="38">
        <v>6</v>
      </c>
      <c r="U10" s="38">
        <v>20</v>
      </c>
      <c r="V10" s="38">
        <v>10</v>
      </c>
      <c r="W10" s="38">
        <v>69</v>
      </c>
      <c r="X10" s="38">
        <v>44</v>
      </c>
      <c r="Y10" s="38">
        <v>14</v>
      </c>
      <c r="Z10" s="38">
        <v>23</v>
      </c>
    </row>
    <row r="11" spans="1:26" s="5" customFormat="1" ht="12" customHeight="1">
      <c r="A11" s="42" t="s">
        <v>393</v>
      </c>
      <c r="B11" s="38">
        <f t="shared" si="3"/>
        <v>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1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</row>
    <row r="12" spans="1:26" s="5" customFormat="1" ht="12" customHeight="1">
      <c r="A12" s="42" t="s">
        <v>394</v>
      </c>
      <c r="B12" s="38">
        <f t="shared" si="3"/>
        <v>355</v>
      </c>
      <c r="C12" s="38">
        <v>12</v>
      </c>
      <c r="D12" s="38">
        <v>78</v>
      </c>
      <c r="E12" s="38">
        <v>2</v>
      </c>
      <c r="F12" s="38">
        <v>1</v>
      </c>
      <c r="G12" s="38">
        <v>43</v>
      </c>
      <c r="H12" s="38">
        <v>6</v>
      </c>
      <c r="I12" s="38">
        <v>22</v>
      </c>
      <c r="J12" s="38">
        <v>7</v>
      </c>
      <c r="K12" s="38">
        <v>9</v>
      </c>
      <c r="L12" s="38">
        <v>2</v>
      </c>
      <c r="M12" s="38">
        <v>0</v>
      </c>
      <c r="N12" s="38">
        <v>0</v>
      </c>
      <c r="O12" s="38">
        <v>2</v>
      </c>
      <c r="P12" s="38">
        <v>36</v>
      </c>
      <c r="Q12" s="38">
        <v>23</v>
      </c>
      <c r="R12" s="38">
        <v>12</v>
      </c>
      <c r="S12" s="38">
        <v>23</v>
      </c>
      <c r="T12" s="38">
        <v>4</v>
      </c>
      <c r="U12" s="38">
        <v>10</v>
      </c>
      <c r="V12" s="38">
        <v>7</v>
      </c>
      <c r="W12" s="38">
        <v>21</v>
      </c>
      <c r="X12" s="38">
        <v>19</v>
      </c>
      <c r="Y12" s="38">
        <v>7</v>
      </c>
      <c r="Z12" s="38">
        <v>9</v>
      </c>
    </row>
    <row r="13" spans="1:26" s="5" customFormat="1" ht="12" customHeight="1">
      <c r="A13" s="42" t="s">
        <v>395</v>
      </c>
      <c r="B13" s="38">
        <f t="shared" si="3"/>
        <v>57</v>
      </c>
      <c r="C13" s="38">
        <v>0</v>
      </c>
      <c r="D13" s="38">
        <v>6</v>
      </c>
      <c r="E13" s="38">
        <v>0</v>
      </c>
      <c r="F13" s="38">
        <v>2</v>
      </c>
      <c r="G13" s="38">
        <v>5</v>
      </c>
      <c r="H13" s="38">
        <v>3</v>
      </c>
      <c r="I13" s="38">
        <v>1</v>
      </c>
      <c r="J13" s="38">
        <v>6</v>
      </c>
      <c r="K13" s="38">
        <v>0</v>
      </c>
      <c r="L13" s="38">
        <v>0</v>
      </c>
      <c r="M13" s="38">
        <v>0</v>
      </c>
      <c r="N13" s="38">
        <v>0</v>
      </c>
      <c r="O13" s="38">
        <v>1</v>
      </c>
      <c r="P13" s="38">
        <v>2</v>
      </c>
      <c r="Q13" s="38">
        <v>5</v>
      </c>
      <c r="R13" s="38">
        <v>0</v>
      </c>
      <c r="S13" s="38">
        <v>0</v>
      </c>
      <c r="T13" s="38">
        <v>0</v>
      </c>
      <c r="U13" s="38">
        <v>0</v>
      </c>
      <c r="V13" s="38">
        <v>3</v>
      </c>
      <c r="W13" s="38">
        <v>5</v>
      </c>
      <c r="X13" s="38">
        <v>9</v>
      </c>
      <c r="Y13" s="38">
        <v>1</v>
      </c>
      <c r="Z13" s="38">
        <v>8</v>
      </c>
    </row>
    <row r="14" spans="1:26" s="5" customFormat="1" ht="12" customHeight="1">
      <c r="A14" s="42" t="s">
        <v>396</v>
      </c>
      <c r="B14" s="38">
        <f t="shared" si="3"/>
        <v>73</v>
      </c>
      <c r="C14" s="38">
        <v>0</v>
      </c>
      <c r="D14" s="38">
        <v>15</v>
      </c>
      <c r="E14" s="38">
        <v>1</v>
      </c>
      <c r="F14" s="38">
        <v>1</v>
      </c>
      <c r="G14" s="38">
        <v>16</v>
      </c>
      <c r="H14" s="38">
        <v>2</v>
      </c>
      <c r="I14" s="38">
        <v>3</v>
      </c>
      <c r="J14" s="38">
        <v>1</v>
      </c>
      <c r="K14" s="38">
        <v>0</v>
      </c>
      <c r="L14" s="38">
        <v>0</v>
      </c>
      <c r="M14" s="38">
        <v>1</v>
      </c>
      <c r="N14" s="38">
        <v>1</v>
      </c>
      <c r="O14" s="38">
        <v>1</v>
      </c>
      <c r="P14" s="38">
        <v>5</v>
      </c>
      <c r="Q14" s="38">
        <v>3</v>
      </c>
      <c r="R14" s="38">
        <v>1</v>
      </c>
      <c r="S14" s="38">
        <v>6</v>
      </c>
      <c r="T14" s="38">
        <v>5</v>
      </c>
      <c r="U14" s="38">
        <v>3</v>
      </c>
      <c r="V14" s="38">
        <v>1</v>
      </c>
      <c r="W14" s="38">
        <v>1</v>
      </c>
      <c r="X14" s="38">
        <v>1</v>
      </c>
      <c r="Y14" s="38">
        <v>5</v>
      </c>
      <c r="Z14" s="38">
        <v>0</v>
      </c>
    </row>
    <row r="15" spans="1:26" s="5" customFormat="1" ht="12" customHeight="1">
      <c r="A15" s="42" t="s">
        <v>176</v>
      </c>
      <c r="B15" s="38">
        <f t="shared" si="3"/>
        <v>61</v>
      </c>
      <c r="C15" s="38">
        <v>0</v>
      </c>
      <c r="D15" s="38">
        <v>7</v>
      </c>
      <c r="E15" s="38">
        <v>23</v>
      </c>
      <c r="F15" s="38">
        <v>0</v>
      </c>
      <c r="G15" s="38">
        <v>5</v>
      </c>
      <c r="H15" s="38">
        <v>1</v>
      </c>
      <c r="I15" s="38">
        <v>3</v>
      </c>
      <c r="J15" s="38">
        <v>1</v>
      </c>
      <c r="K15" s="38">
        <v>1</v>
      </c>
      <c r="L15" s="38">
        <v>0</v>
      </c>
      <c r="M15" s="38">
        <v>0</v>
      </c>
      <c r="N15" s="38">
        <v>0</v>
      </c>
      <c r="O15" s="38">
        <v>2</v>
      </c>
      <c r="P15" s="38">
        <v>0</v>
      </c>
      <c r="Q15" s="38">
        <v>2</v>
      </c>
      <c r="R15" s="38">
        <v>2</v>
      </c>
      <c r="S15" s="38">
        <v>1</v>
      </c>
      <c r="T15" s="38">
        <v>0</v>
      </c>
      <c r="U15" s="38">
        <v>10</v>
      </c>
      <c r="V15" s="38">
        <v>0</v>
      </c>
      <c r="W15" s="38">
        <v>1</v>
      </c>
      <c r="X15" s="38">
        <v>2</v>
      </c>
      <c r="Y15" s="38">
        <v>0</v>
      </c>
      <c r="Z15" s="38">
        <v>0</v>
      </c>
    </row>
    <row r="16" spans="1:26" s="5" customFormat="1" ht="12" customHeight="1">
      <c r="A16" s="42" t="s">
        <v>397</v>
      </c>
      <c r="B16" s="38">
        <f t="shared" si="3"/>
        <v>81</v>
      </c>
      <c r="C16" s="38">
        <v>1</v>
      </c>
      <c r="D16" s="38">
        <v>3</v>
      </c>
      <c r="E16" s="38">
        <v>2</v>
      </c>
      <c r="F16" s="38">
        <v>1</v>
      </c>
      <c r="G16" s="38">
        <v>27</v>
      </c>
      <c r="H16" s="38">
        <v>1</v>
      </c>
      <c r="I16" s="38">
        <v>2</v>
      </c>
      <c r="J16" s="38">
        <v>1</v>
      </c>
      <c r="K16" s="38">
        <v>0</v>
      </c>
      <c r="L16" s="38">
        <v>0</v>
      </c>
      <c r="M16" s="38">
        <v>1</v>
      </c>
      <c r="N16" s="38">
        <v>1</v>
      </c>
      <c r="O16" s="38">
        <v>0</v>
      </c>
      <c r="P16" s="38">
        <v>9</v>
      </c>
      <c r="Q16" s="38">
        <v>1</v>
      </c>
      <c r="R16" s="38">
        <v>2</v>
      </c>
      <c r="S16" s="38">
        <v>2</v>
      </c>
      <c r="T16" s="38">
        <v>0</v>
      </c>
      <c r="U16" s="38">
        <v>11</v>
      </c>
      <c r="V16" s="38">
        <v>1</v>
      </c>
      <c r="W16" s="38">
        <v>3</v>
      </c>
      <c r="X16" s="38">
        <v>2</v>
      </c>
      <c r="Y16" s="38">
        <v>1</v>
      </c>
      <c r="Z16" s="38">
        <v>9</v>
      </c>
    </row>
    <row r="17" spans="1:26" s="5" customFormat="1" ht="12" customHeight="1">
      <c r="A17" s="42" t="s">
        <v>398</v>
      </c>
      <c r="B17" s="38">
        <f t="shared" si="3"/>
        <v>188</v>
      </c>
      <c r="C17" s="38">
        <v>3</v>
      </c>
      <c r="D17" s="38">
        <v>37</v>
      </c>
      <c r="E17" s="38">
        <v>2</v>
      </c>
      <c r="F17" s="38">
        <v>0</v>
      </c>
      <c r="G17" s="38">
        <v>34</v>
      </c>
      <c r="H17" s="38">
        <v>2</v>
      </c>
      <c r="I17" s="38">
        <v>25</v>
      </c>
      <c r="J17" s="38">
        <v>6</v>
      </c>
      <c r="K17" s="38">
        <v>1</v>
      </c>
      <c r="L17" s="38">
        <v>1</v>
      </c>
      <c r="M17" s="38">
        <v>0</v>
      </c>
      <c r="N17" s="38">
        <v>0</v>
      </c>
      <c r="O17" s="38">
        <v>0</v>
      </c>
      <c r="P17" s="38">
        <v>13</v>
      </c>
      <c r="Q17" s="38">
        <v>4</v>
      </c>
      <c r="R17" s="38">
        <v>2</v>
      </c>
      <c r="S17" s="38">
        <v>15</v>
      </c>
      <c r="T17" s="38">
        <v>1</v>
      </c>
      <c r="U17" s="38">
        <v>10</v>
      </c>
      <c r="V17" s="38">
        <v>4</v>
      </c>
      <c r="W17" s="38">
        <v>9</v>
      </c>
      <c r="X17" s="38">
        <v>12</v>
      </c>
      <c r="Y17" s="38">
        <v>6</v>
      </c>
      <c r="Z17" s="38">
        <v>1</v>
      </c>
    </row>
    <row r="18" spans="1:26" s="5" customFormat="1" ht="12" customHeight="1">
      <c r="A18" s="42" t="s">
        <v>399</v>
      </c>
      <c r="B18" s="38">
        <f t="shared" si="3"/>
        <v>64</v>
      </c>
      <c r="C18" s="38">
        <v>1</v>
      </c>
      <c r="D18" s="38">
        <v>10</v>
      </c>
      <c r="E18" s="38">
        <v>0</v>
      </c>
      <c r="F18" s="38">
        <v>0</v>
      </c>
      <c r="G18" s="38">
        <v>23</v>
      </c>
      <c r="H18" s="38">
        <v>0</v>
      </c>
      <c r="I18" s="38">
        <v>1</v>
      </c>
      <c r="J18" s="38">
        <v>5</v>
      </c>
      <c r="K18" s="38">
        <v>1</v>
      </c>
      <c r="L18" s="38">
        <v>0</v>
      </c>
      <c r="M18" s="38">
        <v>0</v>
      </c>
      <c r="N18" s="38">
        <v>0</v>
      </c>
      <c r="O18" s="38">
        <v>0</v>
      </c>
      <c r="P18" s="38">
        <v>2</v>
      </c>
      <c r="Q18" s="38">
        <v>2</v>
      </c>
      <c r="R18" s="38">
        <v>2</v>
      </c>
      <c r="S18" s="38">
        <v>0</v>
      </c>
      <c r="T18" s="38">
        <v>0</v>
      </c>
      <c r="U18" s="38">
        <v>5</v>
      </c>
      <c r="V18" s="38">
        <v>4</v>
      </c>
      <c r="W18" s="38">
        <v>3</v>
      </c>
      <c r="X18" s="38">
        <v>5</v>
      </c>
      <c r="Y18" s="38">
        <v>0</v>
      </c>
      <c r="Z18" s="38">
        <v>0</v>
      </c>
    </row>
    <row r="19" spans="1:26" s="5" customFormat="1" ht="12" customHeight="1">
      <c r="A19" s="42" t="s">
        <v>400</v>
      </c>
      <c r="B19" s="38">
        <f t="shared" si="3"/>
        <v>177</v>
      </c>
      <c r="C19" s="38">
        <v>0</v>
      </c>
      <c r="D19" s="38">
        <v>15</v>
      </c>
      <c r="E19" s="38">
        <v>0</v>
      </c>
      <c r="F19" s="38">
        <v>1</v>
      </c>
      <c r="G19" s="38">
        <v>23</v>
      </c>
      <c r="H19" s="38">
        <v>4</v>
      </c>
      <c r="I19" s="38">
        <v>10</v>
      </c>
      <c r="J19" s="38">
        <v>5</v>
      </c>
      <c r="K19" s="38">
        <v>7</v>
      </c>
      <c r="L19" s="38">
        <v>8</v>
      </c>
      <c r="M19" s="38">
        <v>3</v>
      </c>
      <c r="N19" s="38">
        <v>2</v>
      </c>
      <c r="O19" s="38">
        <v>2</v>
      </c>
      <c r="P19" s="38">
        <v>9</v>
      </c>
      <c r="Q19" s="38">
        <v>8</v>
      </c>
      <c r="R19" s="38">
        <v>4</v>
      </c>
      <c r="S19" s="38">
        <v>11</v>
      </c>
      <c r="T19" s="38">
        <v>20</v>
      </c>
      <c r="U19" s="38">
        <v>10</v>
      </c>
      <c r="V19" s="38">
        <v>1</v>
      </c>
      <c r="W19" s="38">
        <v>15</v>
      </c>
      <c r="X19" s="38">
        <v>13</v>
      </c>
      <c r="Y19" s="38">
        <v>1</v>
      </c>
      <c r="Z19" s="38">
        <v>5</v>
      </c>
    </row>
    <row r="20" spans="1:26" s="5" customFormat="1" ht="12" customHeight="1">
      <c r="A20" s="42" t="s">
        <v>401</v>
      </c>
      <c r="B20" s="38">
        <f t="shared" si="3"/>
        <v>100</v>
      </c>
      <c r="C20" s="38">
        <v>1</v>
      </c>
      <c r="D20" s="38">
        <v>9</v>
      </c>
      <c r="E20" s="38">
        <v>0</v>
      </c>
      <c r="F20" s="38">
        <v>0</v>
      </c>
      <c r="G20" s="38">
        <v>12</v>
      </c>
      <c r="H20" s="38">
        <v>1</v>
      </c>
      <c r="I20" s="38">
        <v>6</v>
      </c>
      <c r="J20" s="38">
        <v>3</v>
      </c>
      <c r="K20" s="38">
        <v>4</v>
      </c>
      <c r="L20" s="38">
        <v>5</v>
      </c>
      <c r="M20" s="38">
        <v>1</v>
      </c>
      <c r="N20" s="38">
        <v>0</v>
      </c>
      <c r="O20" s="38">
        <v>2</v>
      </c>
      <c r="P20" s="38">
        <v>3</v>
      </c>
      <c r="Q20" s="38">
        <v>6</v>
      </c>
      <c r="R20" s="38">
        <v>0</v>
      </c>
      <c r="S20" s="38">
        <v>8</v>
      </c>
      <c r="T20" s="38">
        <v>12</v>
      </c>
      <c r="U20" s="38">
        <v>4</v>
      </c>
      <c r="V20" s="38">
        <v>3</v>
      </c>
      <c r="W20" s="38">
        <v>7</v>
      </c>
      <c r="X20" s="38">
        <v>8</v>
      </c>
      <c r="Y20" s="38">
        <v>1</v>
      </c>
      <c r="Z20" s="38">
        <v>4</v>
      </c>
    </row>
    <row r="21" spans="1:26" s="5" customFormat="1" ht="15" customHeight="1">
      <c r="A21" s="42" t="s">
        <v>177</v>
      </c>
      <c r="B21" s="38">
        <f t="shared" si="3"/>
        <v>5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1</v>
      </c>
      <c r="T21" s="38">
        <v>2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</row>
    <row r="22" spans="1:26" s="5" customFormat="1" ht="12" customHeight="1">
      <c r="A22" s="42" t="s">
        <v>178</v>
      </c>
      <c r="B22" s="38">
        <f t="shared" si="3"/>
        <v>188</v>
      </c>
      <c r="C22" s="38">
        <v>3</v>
      </c>
      <c r="D22" s="38">
        <v>29</v>
      </c>
      <c r="E22" s="38">
        <v>1</v>
      </c>
      <c r="F22" s="38">
        <v>0</v>
      </c>
      <c r="G22" s="38">
        <v>57</v>
      </c>
      <c r="H22" s="38">
        <v>4</v>
      </c>
      <c r="I22" s="38">
        <v>15</v>
      </c>
      <c r="J22" s="38">
        <v>8</v>
      </c>
      <c r="K22" s="38">
        <v>4</v>
      </c>
      <c r="L22" s="38">
        <v>0</v>
      </c>
      <c r="M22" s="38">
        <v>0</v>
      </c>
      <c r="N22" s="38">
        <v>0</v>
      </c>
      <c r="O22" s="38">
        <v>2</v>
      </c>
      <c r="P22" s="38">
        <v>9</v>
      </c>
      <c r="Q22" s="38">
        <v>8</v>
      </c>
      <c r="R22" s="38">
        <v>6</v>
      </c>
      <c r="S22" s="38">
        <v>5</v>
      </c>
      <c r="T22" s="38">
        <v>0</v>
      </c>
      <c r="U22" s="38">
        <v>15</v>
      </c>
      <c r="V22" s="38">
        <v>5</v>
      </c>
      <c r="W22" s="38">
        <v>8</v>
      </c>
      <c r="X22" s="38">
        <v>4</v>
      </c>
      <c r="Y22" s="38">
        <v>2</v>
      </c>
      <c r="Z22" s="38">
        <v>3</v>
      </c>
    </row>
    <row r="23" spans="1:26" s="5" customFormat="1" ht="12" customHeight="1">
      <c r="A23" s="42" t="s">
        <v>402</v>
      </c>
      <c r="B23" s="38">
        <f t="shared" si="3"/>
        <v>322</v>
      </c>
      <c r="C23" s="38">
        <v>2</v>
      </c>
      <c r="D23" s="38">
        <v>35</v>
      </c>
      <c r="E23" s="38">
        <v>11</v>
      </c>
      <c r="F23" s="38">
        <v>6</v>
      </c>
      <c r="G23" s="38">
        <v>80</v>
      </c>
      <c r="H23" s="38">
        <v>6</v>
      </c>
      <c r="I23" s="38">
        <v>23</v>
      </c>
      <c r="J23" s="38">
        <v>12</v>
      </c>
      <c r="K23" s="38">
        <v>10</v>
      </c>
      <c r="L23" s="38">
        <v>1</v>
      </c>
      <c r="M23" s="38">
        <v>1</v>
      </c>
      <c r="N23" s="38">
        <v>1</v>
      </c>
      <c r="O23" s="38">
        <v>3</v>
      </c>
      <c r="P23" s="38">
        <v>26</v>
      </c>
      <c r="Q23" s="38">
        <v>11</v>
      </c>
      <c r="R23" s="38">
        <v>14</v>
      </c>
      <c r="S23" s="38">
        <v>10</v>
      </c>
      <c r="T23" s="38">
        <v>2</v>
      </c>
      <c r="U23" s="38">
        <v>16</v>
      </c>
      <c r="V23" s="38">
        <v>11</v>
      </c>
      <c r="W23" s="38">
        <v>15</v>
      </c>
      <c r="X23" s="38">
        <v>18</v>
      </c>
      <c r="Y23" s="38">
        <v>1</v>
      </c>
      <c r="Z23" s="38">
        <v>7</v>
      </c>
    </row>
    <row r="24" spans="1:26" s="5" customFormat="1" ht="12" customHeight="1">
      <c r="A24" s="42" t="s">
        <v>403</v>
      </c>
      <c r="B24" s="38">
        <f t="shared" si="3"/>
        <v>363</v>
      </c>
      <c r="C24" s="38">
        <v>2</v>
      </c>
      <c r="D24" s="38">
        <v>41</v>
      </c>
      <c r="E24" s="38">
        <v>3</v>
      </c>
      <c r="F24" s="38">
        <v>10</v>
      </c>
      <c r="G24" s="38">
        <v>52</v>
      </c>
      <c r="H24" s="38">
        <v>14</v>
      </c>
      <c r="I24" s="38">
        <v>28</v>
      </c>
      <c r="J24" s="38">
        <v>9</v>
      </c>
      <c r="K24" s="38">
        <v>1</v>
      </c>
      <c r="L24" s="38">
        <v>0</v>
      </c>
      <c r="M24" s="38">
        <v>2</v>
      </c>
      <c r="N24" s="38">
        <v>4</v>
      </c>
      <c r="O24" s="38">
        <v>2</v>
      </c>
      <c r="P24" s="38">
        <v>17</v>
      </c>
      <c r="Q24" s="38">
        <v>5</v>
      </c>
      <c r="R24" s="38">
        <v>5</v>
      </c>
      <c r="S24" s="38">
        <v>31</v>
      </c>
      <c r="T24" s="38">
        <v>25</v>
      </c>
      <c r="U24" s="38">
        <v>39</v>
      </c>
      <c r="V24" s="38">
        <v>8</v>
      </c>
      <c r="W24" s="38">
        <v>17</v>
      </c>
      <c r="X24" s="38">
        <v>34</v>
      </c>
      <c r="Y24" s="38">
        <v>5</v>
      </c>
      <c r="Z24" s="38">
        <v>9</v>
      </c>
    </row>
    <row r="25" spans="1:26" s="5" customFormat="1" ht="12" customHeight="1">
      <c r="A25" s="42" t="s">
        <v>404</v>
      </c>
      <c r="B25" s="38">
        <f t="shared" si="3"/>
        <v>483</v>
      </c>
      <c r="C25" s="38">
        <v>0</v>
      </c>
      <c r="D25" s="38">
        <v>31</v>
      </c>
      <c r="E25" s="38">
        <v>5</v>
      </c>
      <c r="F25" s="38">
        <v>1</v>
      </c>
      <c r="G25" s="38">
        <v>63</v>
      </c>
      <c r="H25" s="38">
        <v>29</v>
      </c>
      <c r="I25" s="38">
        <v>28</v>
      </c>
      <c r="J25" s="38">
        <v>14</v>
      </c>
      <c r="K25" s="38">
        <v>4</v>
      </c>
      <c r="L25" s="38">
        <v>0</v>
      </c>
      <c r="M25" s="38">
        <v>10</v>
      </c>
      <c r="N25" s="38">
        <v>6</v>
      </c>
      <c r="O25" s="38">
        <v>6</v>
      </c>
      <c r="P25" s="38">
        <v>12</v>
      </c>
      <c r="Q25" s="38">
        <v>20</v>
      </c>
      <c r="R25" s="38">
        <v>9</v>
      </c>
      <c r="S25" s="38">
        <v>15</v>
      </c>
      <c r="T25" s="38">
        <v>10</v>
      </c>
      <c r="U25" s="38">
        <v>147</v>
      </c>
      <c r="V25" s="38">
        <v>5</v>
      </c>
      <c r="W25" s="38">
        <v>22</v>
      </c>
      <c r="X25" s="38">
        <v>39</v>
      </c>
      <c r="Y25" s="38">
        <v>3</v>
      </c>
      <c r="Z25" s="38">
        <v>4</v>
      </c>
    </row>
    <row r="26" spans="1:26" s="5" customFormat="1" ht="12" customHeight="1">
      <c r="A26" s="42" t="s">
        <v>405</v>
      </c>
      <c r="B26" s="38">
        <f t="shared" si="3"/>
        <v>785</v>
      </c>
      <c r="C26" s="38">
        <v>9</v>
      </c>
      <c r="D26" s="38">
        <v>41</v>
      </c>
      <c r="E26" s="38">
        <v>12</v>
      </c>
      <c r="F26" s="38">
        <v>12</v>
      </c>
      <c r="G26" s="38">
        <v>272</v>
      </c>
      <c r="H26" s="38">
        <v>25</v>
      </c>
      <c r="I26" s="38">
        <v>27</v>
      </c>
      <c r="J26" s="38">
        <v>30</v>
      </c>
      <c r="K26" s="38">
        <v>9</v>
      </c>
      <c r="L26" s="38">
        <v>1</v>
      </c>
      <c r="M26" s="38">
        <v>4</v>
      </c>
      <c r="N26" s="38">
        <v>0</v>
      </c>
      <c r="O26" s="38">
        <v>5</v>
      </c>
      <c r="P26" s="38">
        <v>23</v>
      </c>
      <c r="Q26" s="38">
        <v>40</v>
      </c>
      <c r="R26" s="38">
        <v>16</v>
      </c>
      <c r="S26" s="38">
        <v>25</v>
      </c>
      <c r="T26" s="38">
        <v>6</v>
      </c>
      <c r="U26" s="38">
        <v>131</v>
      </c>
      <c r="V26" s="38">
        <v>11</v>
      </c>
      <c r="W26" s="38">
        <v>36</v>
      </c>
      <c r="X26" s="38">
        <v>30</v>
      </c>
      <c r="Y26" s="38">
        <v>9</v>
      </c>
      <c r="Z26" s="38">
        <v>11</v>
      </c>
    </row>
    <row r="27" spans="1:26" s="5" customFormat="1" ht="12" customHeight="1">
      <c r="A27" s="42" t="s">
        <v>406</v>
      </c>
      <c r="B27" s="38">
        <f t="shared" si="3"/>
        <v>705</v>
      </c>
      <c r="C27" s="38">
        <v>14</v>
      </c>
      <c r="D27" s="38">
        <v>28</v>
      </c>
      <c r="E27" s="38">
        <v>11</v>
      </c>
      <c r="F27" s="38">
        <v>5</v>
      </c>
      <c r="G27" s="38">
        <v>233</v>
      </c>
      <c r="H27" s="38">
        <v>21</v>
      </c>
      <c r="I27" s="38">
        <v>23</v>
      </c>
      <c r="J27" s="38">
        <v>45</v>
      </c>
      <c r="K27" s="38">
        <v>4</v>
      </c>
      <c r="L27" s="38">
        <v>0</v>
      </c>
      <c r="M27" s="38">
        <v>2</v>
      </c>
      <c r="N27" s="38">
        <v>1</v>
      </c>
      <c r="O27" s="38">
        <v>7</v>
      </c>
      <c r="P27" s="38">
        <v>24</v>
      </c>
      <c r="Q27" s="38">
        <v>27</v>
      </c>
      <c r="R27" s="38">
        <v>7</v>
      </c>
      <c r="S27" s="38">
        <v>26</v>
      </c>
      <c r="T27" s="38">
        <v>7</v>
      </c>
      <c r="U27" s="38">
        <v>122</v>
      </c>
      <c r="V27" s="38">
        <v>15</v>
      </c>
      <c r="W27" s="38">
        <v>16</v>
      </c>
      <c r="X27" s="38">
        <v>34</v>
      </c>
      <c r="Y27" s="38">
        <v>9</v>
      </c>
      <c r="Z27" s="38">
        <v>24</v>
      </c>
    </row>
    <row r="28" spans="1:26" s="5" customFormat="1" ht="12" customHeight="1">
      <c r="A28" s="42" t="s">
        <v>407</v>
      </c>
      <c r="B28" s="38">
        <f t="shared" si="3"/>
        <v>301</v>
      </c>
      <c r="C28" s="38">
        <v>6</v>
      </c>
      <c r="D28" s="38">
        <v>14</v>
      </c>
      <c r="E28" s="38">
        <v>2</v>
      </c>
      <c r="F28" s="38">
        <v>1</v>
      </c>
      <c r="G28" s="38">
        <v>37</v>
      </c>
      <c r="H28" s="38">
        <v>3</v>
      </c>
      <c r="I28" s="38">
        <v>27</v>
      </c>
      <c r="J28" s="38">
        <v>24</v>
      </c>
      <c r="K28" s="38">
        <v>0</v>
      </c>
      <c r="L28" s="38">
        <v>2</v>
      </c>
      <c r="M28" s="38">
        <v>2</v>
      </c>
      <c r="N28" s="38">
        <v>1</v>
      </c>
      <c r="O28" s="38">
        <v>2</v>
      </c>
      <c r="P28" s="38">
        <v>7</v>
      </c>
      <c r="Q28" s="38">
        <v>14</v>
      </c>
      <c r="R28" s="38">
        <v>9</v>
      </c>
      <c r="S28" s="38">
        <v>22</v>
      </c>
      <c r="T28" s="38">
        <v>28</v>
      </c>
      <c r="U28" s="38">
        <v>30</v>
      </c>
      <c r="V28" s="38">
        <v>7</v>
      </c>
      <c r="W28" s="38">
        <v>25</v>
      </c>
      <c r="X28" s="38">
        <v>19</v>
      </c>
      <c r="Y28" s="38">
        <v>12</v>
      </c>
      <c r="Z28" s="38">
        <v>7</v>
      </c>
    </row>
    <row r="29" spans="1:26" s="5" customFormat="1" ht="12" customHeight="1">
      <c r="A29" s="42" t="s">
        <v>408</v>
      </c>
      <c r="B29" s="38">
        <f t="shared" si="3"/>
        <v>1085</v>
      </c>
      <c r="C29" s="38">
        <v>28</v>
      </c>
      <c r="D29" s="38">
        <v>55</v>
      </c>
      <c r="E29" s="38">
        <v>7</v>
      </c>
      <c r="F29" s="38">
        <v>3</v>
      </c>
      <c r="G29" s="38">
        <v>135</v>
      </c>
      <c r="H29" s="38">
        <v>11</v>
      </c>
      <c r="I29" s="38">
        <v>58</v>
      </c>
      <c r="J29" s="38">
        <v>79</v>
      </c>
      <c r="K29" s="38">
        <v>11</v>
      </c>
      <c r="L29" s="38">
        <v>21</v>
      </c>
      <c r="M29" s="38">
        <v>3</v>
      </c>
      <c r="N29" s="38">
        <v>2</v>
      </c>
      <c r="O29" s="38">
        <v>7</v>
      </c>
      <c r="P29" s="38">
        <v>48</v>
      </c>
      <c r="Q29" s="38">
        <v>40</v>
      </c>
      <c r="R29" s="38">
        <v>79</v>
      </c>
      <c r="S29" s="38">
        <v>63</v>
      </c>
      <c r="T29" s="38">
        <v>80</v>
      </c>
      <c r="U29" s="38">
        <v>74</v>
      </c>
      <c r="V29" s="38">
        <v>34</v>
      </c>
      <c r="W29" s="38">
        <v>76</v>
      </c>
      <c r="X29" s="38">
        <v>80</v>
      </c>
      <c r="Y29" s="38">
        <v>18</v>
      </c>
      <c r="Z29" s="38">
        <v>73</v>
      </c>
    </row>
    <row r="30" spans="1:26" s="5" customFormat="1" ht="12" customHeight="1">
      <c r="A30" s="42" t="s">
        <v>409</v>
      </c>
      <c r="B30" s="38">
        <f t="shared" si="3"/>
        <v>302</v>
      </c>
      <c r="C30" s="38">
        <v>1</v>
      </c>
      <c r="D30" s="38">
        <v>21</v>
      </c>
      <c r="E30" s="38">
        <v>1</v>
      </c>
      <c r="F30" s="38">
        <v>1</v>
      </c>
      <c r="G30" s="38">
        <v>76</v>
      </c>
      <c r="H30" s="38">
        <v>12</v>
      </c>
      <c r="I30" s="38">
        <v>14</v>
      </c>
      <c r="J30" s="38">
        <v>17</v>
      </c>
      <c r="K30" s="38">
        <v>2</v>
      </c>
      <c r="L30" s="38">
        <v>0</v>
      </c>
      <c r="M30" s="38">
        <v>3</v>
      </c>
      <c r="N30" s="38">
        <v>4</v>
      </c>
      <c r="O30" s="38">
        <v>5</v>
      </c>
      <c r="P30" s="38">
        <v>18</v>
      </c>
      <c r="Q30" s="38">
        <v>10</v>
      </c>
      <c r="R30" s="38">
        <v>18</v>
      </c>
      <c r="S30" s="38">
        <v>11</v>
      </c>
      <c r="T30" s="38">
        <v>6</v>
      </c>
      <c r="U30" s="38">
        <v>48</v>
      </c>
      <c r="V30" s="38">
        <v>7</v>
      </c>
      <c r="W30" s="38">
        <v>12</v>
      </c>
      <c r="X30" s="38">
        <v>9</v>
      </c>
      <c r="Y30" s="38">
        <v>3</v>
      </c>
      <c r="Z30" s="38">
        <v>3</v>
      </c>
    </row>
    <row r="31" spans="1:26" s="5" customFormat="1" ht="12" customHeight="1">
      <c r="A31" s="42" t="s">
        <v>410</v>
      </c>
      <c r="B31" s="38">
        <f t="shared" si="3"/>
        <v>579</v>
      </c>
      <c r="C31" s="38">
        <v>3</v>
      </c>
      <c r="D31" s="38">
        <v>15</v>
      </c>
      <c r="E31" s="38">
        <v>22</v>
      </c>
      <c r="F31" s="38">
        <v>6</v>
      </c>
      <c r="G31" s="38">
        <v>161</v>
      </c>
      <c r="H31" s="38">
        <v>12</v>
      </c>
      <c r="I31" s="38">
        <v>39</v>
      </c>
      <c r="J31" s="38">
        <v>34</v>
      </c>
      <c r="K31" s="38">
        <v>7</v>
      </c>
      <c r="L31" s="38">
        <v>2</v>
      </c>
      <c r="M31" s="38">
        <v>9</v>
      </c>
      <c r="N31" s="38">
        <v>0</v>
      </c>
      <c r="O31" s="38">
        <v>5</v>
      </c>
      <c r="P31" s="38">
        <v>28</v>
      </c>
      <c r="Q31" s="38">
        <v>28</v>
      </c>
      <c r="R31" s="38">
        <v>12</v>
      </c>
      <c r="S31" s="38">
        <v>33</v>
      </c>
      <c r="T31" s="38">
        <v>1</v>
      </c>
      <c r="U31" s="38">
        <v>76</v>
      </c>
      <c r="V31" s="38">
        <v>6</v>
      </c>
      <c r="W31" s="38">
        <v>22</v>
      </c>
      <c r="X31" s="38">
        <v>46</v>
      </c>
      <c r="Y31" s="38">
        <v>5</v>
      </c>
      <c r="Z31" s="38">
        <v>7</v>
      </c>
    </row>
    <row r="32" spans="1:26" s="5" customFormat="1" ht="12" customHeight="1">
      <c r="A32" s="42" t="s">
        <v>411</v>
      </c>
      <c r="B32" s="38">
        <f t="shared" si="3"/>
        <v>91</v>
      </c>
      <c r="C32" s="38">
        <v>5</v>
      </c>
      <c r="D32" s="38">
        <v>4</v>
      </c>
      <c r="E32" s="38">
        <v>1</v>
      </c>
      <c r="F32" s="38">
        <v>0</v>
      </c>
      <c r="G32" s="38">
        <v>17</v>
      </c>
      <c r="H32" s="38">
        <v>1</v>
      </c>
      <c r="I32" s="38">
        <v>2</v>
      </c>
      <c r="J32" s="38">
        <v>10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7</v>
      </c>
      <c r="Q32" s="38">
        <v>2</v>
      </c>
      <c r="R32" s="38">
        <v>4</v>
      </c>
      <c r="S32" s="38">
        <v>8</v>
      </c>
      <c r="T32" s="38">
        <v>5</v>
      </c>
      <c r="U32" s="38">
        <v>4</v>
      </c>
      <c r="V32" s="38">
        <v>1</v>
      </c>
      <c r="W32" s="38">
        <v>11</v>
      </c>
      <c r="X32" s="38">
        <v>2</v>
      </c>
      <c r="Y32" s="38">
        <v>2</v>
      </c>
      <c r="Z32" s="38">
        <v>4</v>
      </c>
    </row>
    <row r="33" spans="1:26" s="5" customFormat="1" ht="12" customHeight="1">
      <c r="A33" s="42" t="s">
        <v>412</v>
      </c>
      <c r="B33" s="38">
        <f t="shared" si="3"/>
        <v>118</v>
      </c>
      <c r="C33" s="38">
        <v>0</v>
      </c>
      <c r="D33" s="38">
        <v>12</v>
      </c>
      <c r="E33" s="38">
        <v>2</v>
      </c>
      <c r="F33" s="38">
        <v>2</v>
      </c>
      <c r="G33" s="38">
        <v>30</v>
      </c>
      <c r="H33" s="38">
        <v>3</v>
      </c>
      <c r="I33" s="38">
        <v>7</v>
      </c>
      <c r="J33" s="38">
        <v>5</v>
      </c>
      <c r="K33" s="38">
        <v>0</v>
      </c>
      <c r="L33" s="38">
        <v>0</v>
      </c>
      <c r="M33" s="38">
        <v>1</v>
      </c>
      <c r="N33" s="38">
        <v>0</v>
      </c>
      <c r="O33" s="38">
        <v>1</v>
      </c>
      <c r="P33" s="38">
        <v>11</v>
      </c>
      <c r="Q33" s="38">
        <v>5</v>
      </c>
      <c r="R33" s="38">
        <v>2</v>
      </c>
      <c r="S33" s="38">
        <v>7</v>
      </c>
      <c r="T33" s="38">
        <v>1</v>
      </c>
      <c r="U33" s="38">
        <v>7</v>
      </c>
      <c r="V33" s="38">
        <v>3</v>
      </c>
      <c r="W33" s="38">
        <v>10</v>
      </c>
      <c r="X33" s="38">
        <v>2</v>
      </c>
      <c r="Y33" s="38">
        <v>2</v>
      </c>
      <c r="Z33" s="38">
        <v>5</v>
      </c>
    </row>
    <row r="34" spans="1:26" s="5" customFormat="1" ht="17.25" customHeight="1">
      <c r="A34" s="42" t="s">
        <v>413</v>
      </c>
      <c r="B34" s="38">
        <f t="shared" si="3"/>
        <v>29</v>
      </c>
      <c r="C34" s="38">
        <v>0</v>
      </c>
      <c r="D34" s="38">
        <v>0</v>
      </c>
      <c r="E34" s="38">
        <v>0</v>
      </c>
      <c r="F34" s="38">
        <v>0</v>
      </c>
      <c r="G34" s="38">
        <v>1</v>
      </c>
      <c r="H34" s="38">
        <v>0</v>
      </c>
      <c r="I34" s="38">
        <v>1</v>
      </c>
      <c r="J34" s="38">
        <v>6</v>
      </c>
      <c r="K34" s="38">
        <v>0</v>
      </c>
      <c r="L34" s="38">
        <v>0</v>
      </c>
      <c r="M34" s="38">
        <v>0</v>
      </c>
      <c r="N34" s="38">
        <v>0</v>
      </c>
      <c r="O34" s="38">
        <v>7</v>
      </c>
      <c r="P34" s="38">
        <v>0</v>
      </c>
      <c r="Q34" s="38">
        <v>2</v>
      </c>
      <c r="R34" s="38">
        <v>0</v>
      </c>
      <c r="S34" s="38">
        <v>2</v>
      </c>
      <c r="T34" s="38">
        <v>3</v>
      </c>
      <c r="U34" s="38">
        <v>2</v>
      </c>
      <c r="V34" s="38">
        <v>0</v>
      </c>
      <c r="W34" s="38">
        <v>3</v>
      </c>
      <c r="X34" s="38">
        <v>2</v>
      </c>
      <c r="Y34" s="38">
        <v>0</v>
      </c>
      <c r="Z34" s="38">
        <v>0</v>
      </c>
    </row>
    <row r="35" spans="1:26" s="5" customFormat="1" ht="12" customHeight="1">
      <c r="A35" s="42" t="s">
        <v>414</v>
      </c>
      <c r="B35" s="38">
        <f t="shared" si="3"/>
        <v>332</v>
      </c>
      <c r="C35" s="38">
        <v>0</v>
      </c>
      <c r="D35" s="38">
        <v>3</v>
      </c>
      <c r="E35" s="38">
        <v>3</v>
      </c>
      <c r="F35" s="38">
        <v>11</v>
      </c>
      <c r="G35" s="38">
        <v>14</v>
      </c>
      <c r="H35" s="38">
        <v>12</v>
      </c>
      <c r="I35" s="38">
        <v>20</v>
      </c>
      <c r="J35" s="38">
        <v>22</v>
      </c>
      <c r="K35" s="38">
        <v>1</v>
      </c>
      <c r="L35" s="38">
        <v>0</v>
      </c>
      <c r="M35" s="38">
        <v>5</v>
      </c>
      <c r="N35" s="38">
        <v>0</v>
      </c>
      <c r="O35" s="38">
        <v>16</v>
      </c>
      <c r="P35" s="38">
        <v>12</v>
      </c>
      <c r="Q35" s="38">
        <v>15</v>
      </c>
      <c r="R35" s="38">
        <v>11</v>
      </c>
      <c r="S35" s="38">
        <v>81</v>
      </c>
      <c r="T35" s="38">
        <v>6</v>
      </c>
      <c r="U35" s="38">
        <v>53</v>
      </c>
      <c r="V35" s="38">
        <v>3</v>
      </c>
      <c r="W35" s="38">
        <v>15</v>
      </c>
      <c r="X35" s="38">
        <v>20</v>
      </c>
      <c r="Y35" s="38">
        <v>1</v>
      </c>
      <c r="Z35" s="38">
        <v>8</v>
      </c>
    </row>
    <row r="36" spans="1:26" s="5" customFormat="1" ht="12" customHeight="1">
      <c r="A36" s="42" t="s">
        <v>179</v>
      </c>
      <c r="B36" s="38">
        <f t="shared" si="3"/>
        <v>604</v>
      </c>
      <c r="C36" s="38">
        <v>2</v>
      </c>
      <c r="D36" s="38">
        <v>13</v>
      </c>
      <c r="E36" s="38">
        <v>9</v>
      </c>
      <c r="F36" s="38">
        <v>4</v>
      </c>
      <c r="G36" s="38">
        <v>31</v>
      </c>
      <c r="H36" s="38">
        <v>11</v>
      </c>
      <c r="I36" s="38">
        <v>29</v>
      </c>
      <c r="J36" s="38">
        <v>96</v>
      </c>
      <c r="K36" s="38">
        <v>4</v>
      </c>
      <c r="L36" s="38">
        <v>2</v>
      </c>
      <c r="M36" s="38">
        <v>1</v>
      </c>
      <c r="N36" s="38">
        <v>2</v>
      </c>
      <c r="O36" s="38">
        <v>7</v>
      </c>
      <c r="P36" s="38">
        <v>36</v>
      </c>
      <c r="Q36" s="38">
        <v>56</v>
      </c>
      <c r="R36" s="38">
        <v>13</v>
      </c>
      <c r="S36" s="38">
        <v>57</v>
      </c>
      <c r="T36" s="38">
        <v>3</v>
      </c>
      <c r="U36" s="38">
        <v>34</v>
      </c>
      <c r="V36" s="38">
        <v>27</v>
      </c>
      <c r="W36" s="38">
        <v>31</v>
      </c>
      <c r="X36" s="38">
        <v>45</v>
      </c>
      <c r="Y36" s="38">
        <v>13</v>
      </c>
      <c r="Z36" s="38">
        <v>78</v>
      </c>
    </row>
    <row r="37" spans="1:26" s="5" customFormat="1" ht="12" customHeight="1">
      <c r="A37" s="42" t="s">
        <v>180</v>
      </c>
      <c r="B37" s="38">
        <f t="shared" si="3"/>
        <v>542</v>
      </c>
      <c r="C37" s="38">
        <v>0</v>
      </c>
      <c r="D37" s="38">
        <v>6</v>
      </c>
      <c r="E37" s="38">
        <v>4</v>
      </c>
      <c r="F37" s="38">
        <v>1</v>
      </c>
      <c r="G37" s="38">
        <v>3</v>
      </c>
      <c r="H37" s="38">
        <v>2</v>
      </c>
      <c r="I37" s="38">
        <v>2</v>
      </c>
      <c r="J37" s="38">
        <v>42</v>
      </c>
      <c r="K37" s="38">
        <v>3</v>
      </c>
      <c r="L37" s="38">
        <v>0</v>
      </c>
      <c r="M37" s="38">
        <v>3</v>
      </c>
      <c r="N37" s="38">
        <v>6</v>
      </c>
      <c r="O37" s="38">
        <v>3</v>
      </c>
      <c r="P37" s="38">
        <v>46</v>
      </c>
      <c r="Q37" s="38">
        <v>32</v>
      </c>
      <c r="R37" s="38">
        <v>17</v>
      </c>
      <c r="S37" s="38">
        <v>44</v>
      </c>
      <c r="T37" s="38">
        <v>11</v>
      </c>
      <c r="U37" s="38">
        <v>19</v>
      </c>
      <c r="V37" s="38">
        <v>11</v>
      </c>
      <c r="W37" s="38">
        <v>111</v>
      </c>
      <c r="X37" s="38">
        <v>98</v>
      </c>
      <c r="Y37" s="38">
        <v>25</v>
      </c>
      <c r="Z37" s="38">
        <v>53</v>
      </c>
    </row>
    <row r="38" spans="1:26" s="5" customFormat="1" ht="12" customHeight="1">
      <c r="A38" s="42" t="s">
        <v>181</v>
      </c>
      <c r="B38" s="38">
        <f t="shared" si="3"/>
        <v>1281</v>
      </c>
      <c r="C38" s="38">
        <v>0</v>
      </c>
      <c r="D38" s="38">
        <v>10</v>
      </c>
      <c r="E38" s="38">
        <v>4</v>
      </c>
      <c r="F38" s="38">
        <v>2</v>
      </c>
      <c r="G38" s="38">
        <v>6</v>
      </c>
      <c r="H38" s="38">
        <v>25</v>
      </c>
      <c r="I38" s="38">
        <v>109</v>
      </c>
      <c r="J38" s="38">
        <v>351</v>
      </c>
      <c r="K38" s="38">
        <v>5</v>
      </c>
      <c r="L38" s="38">
        <v>0</v>
      </c>
      <c r="M38" s="38">
        <v>3</v>
      </c>
      <c r="N38" s="38">
        <v>0</v>
      </c>
      <c r="O38" s="38">
        <v>7</v>
      </c>
      <c r="P38" s="38">
        <v>38</v>
      </c>
      <c r="Q38" s="38">
        <v>40</v>
      </c>
      <c r="R38" s="38">
        <v>24</v>
      </c>
      <c r="S38" s="38">
        <v>64</v>
      </c>
      <c r="T38" s="38">
        <v>6</v>
      </c>
      <c r="U38" s="38">
        <v>79</v>
      </c>
      <c r="V38" s="38">
        <v>127</v>
      </c>
      <c r="W38" s="38">
        <v>40</v>
      </c>
      <c r="X38" s="38">
        <v>219</v>
      </c>
      <c r="Y38" s="38">
        <v>76</v>
      </c>
      <c r="Z38" s="38">
        <v>46</v>
      </c>
    </row>
    <row r="39" spans="1:26" s="5" customFormat="1" ht="12" customHeight="1">
      <c r="A39" s="42" t="s">
        <v>182</v>
      </c>
      <c r="B39" s="38">
        <f t="shared" si="3"/>
        <v>212</v>
      </c>
      <c r="C39" s="38">
        <v>0</v>
      </c>
      <c r="D39" s="38">
        <v>1</v>
      </c>
      <c r="E39" s="38">
        <v>1</v>
      </c>
      <c r="F39" s="38">
        <v>1</v>
      </c>
      <c r="G39" s="38">
        <v>0</v>
      </c>
      <c r="H39" s="38">
        <v>0</v>
      </c>
      <c r="I39" s="38">
        <v>3</v>
      </c>
      <c r="J39" s="38">
        <v>116</v>
      </c>
      <c r="K39" s="38">
        <v>0</v>
      </c>
      <c r="L39" s="38">
        <v>0</v>
      </c>
      <c r="M39" s="38">
        <v>0</v>
      </c>
      <c r="N39" s="38">
        <v>0</v>
      </c>
      <c r="O39" s="38">
        <v>2</v>
      </c>
      <c r="P39" s="38">
        <v>1</v>
      </c>
      <c r="Q39" s="38">
        <v>2</v>
      </c>
      <c r="R39" s="38">
        <v>2</v>
      </c>
      <c r="S39" s="38">
        <v>16</v>
      </c>
      <c r="T39" s="38">
        <v>0</v>
      </c>
      <c r="U39" s="38">
        <v>0</v>
      </c>
      <c r="V39" s="38">
        <v>0</v>
      </c>
      <c r="W39" s="38">
        <v>6</v>
      </c>
      <c r="X39" s="38">
        <v>29</v>
      </c>
      <c r="Y39" s="38">
        <v>21</v>
      </c>
      <c r="Z39" s="38">
        <v>11</v>
      </c>
    </row>
    <row r="40" spans="1:26" s="5" customFormat="1" ht="12" customHeight="1">
      <c r="A40" s="42" t="s">
        <v>183</v>
      </c>
      <c r="B40" s="38">
        <f t="shared" si="3"/>
        <v>84</v>
      </c>
      <c r="C40" s="38">
        <v>0</v>
      </c>
      <c r="D40" s="38">
        <v>2</v>
      </c>
      <c r="E40" s="38">
        <v>0</v>
      </c>
      <c r="F40" s="38">
        <v>0</v>
      </c>
      <c r="G40" s="38">
        <v>0</v>
      </c>
      <c r="H40" s="38">
        <v>0</v>
      </c>
      <c r="I40" s="38">
        <v>1</v>
      </c>
      <c r="J40" s="38">
        <v>13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5</v>
      </c>
      <c r="Q40" s="38">
        <v>4</v>
      </c>
      <c r="R40" s="38">
        <v>2</v>
      </c>
      <c r="S40" s="38">
        <v>9</v>
      </c>
      <c r="T40" s="38">
        <v>2</v>
      </c>
      <c r="U40" s="38">
        <v>3</v>
      </c>
      <c r="V40" s="38">
        <v>0</v>
      </c>
      <c r="W40" s="38">
        <v>23</v>
      </c>
      <c r="X40" s="38">
        <v>8</v>
      </c>
      <c r="Y40" s="38">
        <v>8</v>
      </c>
      <c r="Z40" s="38">
        <v>4</v>
      </c>
    </row>
    <row r="41" spans="1:26" s="5" customFormat="1" ht="12" customHeight="1">
      <c r="A41" s="42" t="s">
        <v>184</v>
      </c>
      <c r="B41" s="38">
        <f t="shared" si="3"/>
        <v>44</v>
      </c>
      <c r="C41" s="38">
        <v>0</v>
      </c>
      <c r="D41" s="38">
        <v>0</v>
      </c>
      <c r="E41" s="38">
        <v>0</v>
      </c>
      <c r="F41" s="38">
        <v>0</v>
      </c>
      <c r="G41" s="38">
        <v>5</v>
      </c>
      <c r="H41" s="38">
        <v>1</v>
      </c>
      <c r="I41" s="38">
        <v>0</v>
      </c>
      <c r="J41" s="38">
        <v>8</v>
      </c>
      <c r="K41" s="38">
        <v>0</v>
      </c>
      <c r="L41" s="38">
        <v>2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1</v>
      </c>
      <c r="S41" s="38">
        <v>4</v>
      </c>
      <c r="T41" s="38">
        <v>2</v>
      </c>
      <c r="U41" s="38">
        <v>7</v>
      </c>
      <c r="V41" s="38">
        <v>0</v>
      </c>
      <c r="W41" s="38">
        <v>2</v>
      </c>
      <c r="X41" s="38">
        <v>7</v>
      </c>
      <c r="Y41" s="38">
        <v>3</v>
      </c>
      <c r="Z41" s="38">
        <v>2</v>
      </c>
    </row>
    <row r="42" spans="1:26" s="5" customFormat="1" ht="12" customHeight="1">
      <c r="A42" s="42" t="s">
        <v>415</v>
      </c>
      <c r="B42" s="38">
        <f t="shared" si="3"/>
        <v>2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1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1</v>
      </c>
    </row>
    <row r="43" spans="1:26" s="5" customFormat="1" ht="12" customHeight="1">
      <c r="A43" s="42" t="s">
        <v>185</v>
      </c>
      <c r="B43" s="38">
        <f t="shared" si="3"/>
        <v>461</v>
      </c>
      <c r="C43" s="38">
        <v>0</v>
      </c>
      <c r="D43" s="38">
        <v>1</v>
      </c>
      <c r="E43" s="38">
        <v>1</v>
      </c>
      <c r="F43" s="38">
        <v>0</v>
      </c>
      <c r="G43" s="38">
        <v>7</v>
      </c>
      <c r="H43" s="38">
        <v>2</v>
      </c>
      <c r="I43" s="38">
        <v>5</v>
      </c>
      <c r="J43" s="38">
        <v>49</v>
      </c>
      <c r="K43" s="38">
        <v>3</v>
      </c>
      <c r="L43" s="38">
        <v>0</v>
      </c>
      <c r="M43" s="38">
        <v>0</v>
      </c>
      <c r="N43" s="38">
        <v>0</v>
      </c>
      <c r="O43" s="38">
        <v>4</v>
      </c>
      <c r="P43" s="38">
        <v>8</v>
      </c>
      <c r="Q43" s="38">
        <v>17</v>
      </c>
      <c r="R43" s="38">
        <v>8</v>
      </c>
      <c r="S43" s="38">
        <v>39</v>
      </c>
      <c r="T43" s="38">
        <v>14</v>
      </c>
      <c r="U43" s="38">
        <v>13</v>
      </c>
      <c r="V43" s="38">
        <v>5</v>
      </c>
      <c r="W43" s="38">
        <v>82</v>
      </c>
      <c r="X43" s="38">
        <v>147</v>
      </c>
      <c r="Y43" s="38">
        <v>20</v>
      </c>
      <c r="Z43" s="38">
        <v>36</v>
      </c>
    </row>
    <row r="44" spans="1:26" s="5" customFormat="1" ht="12" customHeight="1">
      <c r="A44" s="42" t="s">
        <v>186</v>
      </c>
      <c r="B44" s="38">
        <f t="shared" si="3"/>
        <v>159</v>
      </c>
      <c r="C44" s="38">
        <v>2</v>
      </c>
      <c r="D44" s="38">
        <v>4</v>
      </c>
      <c r="E44" s="38">
        <v>2</v>
      </c>
      <c r="F44" s="38">
        <v>1</v>
      </c>
      <c r="G44" s="38">
        <v>4</v>
      </c>
      <c r="H44" s="38">
        <v>0</v>
      </c>
      <c r="I44" s="38">
        <v>0</v>
      </c>
      <c r="J44" s="38">
        <v>27</v>
      </c>
      <c r="K44" s="38">
        <v>1</v>
      </c>
      <c r="L44" s="38">
        <v>0</v>
      </c>
      <c r="M44" s="38">
        <v>0</v>
      </c>
      <c r="N44" s="38">
        <v>0</v>
      </c>
      <c r="O44" s="38">
        <v>1</v>
      </c>
      <c r="P44" s="38">
        <v>4</v>
      </c>
      <c r="Q44" s="38">
        <v>11</v>
      </c>
      <c r="R44" s="38">
        <v>5</v>
      </c>
      <c r="S44" s="38">
        <v>29</v>
      </c>
      <c r="T44" s="38">
        <v>0</v>
      </c>
      <c r="U44" s="38">
        <v>2</v>
      </c>
      <c r="V44" s="38">
        <v>2</v>
      </c>
      <c r="W44" s="38">
        <v>18</v>
      </c>
      <c r="X44" s="38">
        <v>23</v>
      </c>
      <c r="Y44" s="38">
        <v>5</v>
      </c>
      <c r="Z44" s="38">
        <v>18</v>
      </c>
    </row>
    <row r="45" spans="1:26" s="5" customFormat="1" ht="12" customHeight="1">
      <c r="A45" s="42" t="s">
        <v>416</v>
      </c>
      <c r="B45" s="38">
        <f t="shared" si="3"/>
        <v>470</v>
      </c>
      <c r="C45" s="38">
        <v>0</v>
      </c>
      <c r="D45" s="38">
        <v>2</v>
      </c>
      <c r="E45" s="38">
        <v>0</v>
      </c>
      <c r="F45" s="38">
        <v>2</v>
      </c>
      <c r="G45" s="38">
        <v>11</v>
      </c>
      <c r="H45" s="38">
        <v>8</v>
      </c>
      <c r="I45" s="38">
        <v>17</v>
      </c>
      <c r="J45" s="38">
        <v>112</v>
      </c>
      <c r="K45" s="38">
        <v>3</v>
      </c>
      <c r="L45" s="38">
        <v>0</v>
      </c>
      <c r="M45" s="38">
        <v>0</v>
      </c>
      <c r="N45" s="38">
        <v>0</v>
      </c>
      <c r="O45" s="38">
        <v>3</v>
      </c>
      <c r="P45" s="38">
        <v>5</v>
      </c>
      <c r="Q45" s="38">
        <v>14</v>
      </c>
      <c r="R45" s="38">
        <v>7</v>
      </c>
      <c r="S45" s="38">
        <v>34</v>
      </c>
      <c r="T45" s="38">
        <v>22</v>
      </c>
      <c r="U45" s="38">
        <v>22</v>
      </c>
      <c r="V45" s="38">
        <v>6</v>
      </c>
      <c r="W45" s="38">
        <v>59</v>
      </c>
      <c r="X45" s="38">
        <v>74</v>
      </c>
      <c r="Y45" s="38">
        <v>35</v>
      </c>
      <c r="Z45" s="38">
        <v>34</v>
      </c>
    </row>
    <row r="46" spans="1:26" s="5" customFormat="1" ht="12" customHeight="1" thickBot="1">
      <c r="A46" s="42" t="s">
        <v>417</v>
      </c>
      <c r="B46" s="60">
        <f t="shared" si="3"/>
        <v>246</v>
      </c>
      <c r="C46" s="60">
        <v>1</v>
      </c>
      <c r="D46" s="60">
        <v>2</v>
      </c>
      <c r="E46" s="60">
        <v>1</v>
      </c>
      <c r="F46" s="60">
        <v>0</v>
      </c>
      <c r="G46" s="60">
        <v>2</v>
      </c>
      <c r="H46" s="60">
        <v>4</v>
      </c>
      <c r="I46" s="60">
        <v>25</v>
      </c>
      <c r="J46" s="60">
        <v>62</v>
      </c>
      <c r="K46" s="60">
        <v>0</v>
      </c>
      <c r="L46" s="60">
        <v>0</v>
      </c>
      <c r="M46" s="60">
        <v>0</v>
      </c>
      <c r="N46" s="60">
        <v>0</v>
      </c>
      <c r="O46" s="60">
        <v>1</v>
      </c>
      <c r="P46" s="60">
        <v>4</v>
      </c>
      <c r="Q46" s="60">
        <v>2</v>
      </c>
      <c r="R46" s="60">
        <v>8</v>
      </c>
      <c r="S46" s="60">
        <v>7</v>
      </c>
      <c r="T46" s="60">
        <v>2</v>
      </c>
      <c r="U46" s="60">
        <v>14</v>
      </c>
      <c r="V46" s="60">
        <v>5</v>
      </c>
      <c r="W46" s="60">
        <v>25</v>
      </c>
      <c r="X46" s="60">
        <v>33</v>
      </c>
      <c r="Y46" s="60">
        <v>16</v>
      </c>
      <c r="Z46" s="60">
        <v>32</v>
      </c>
    </row>
    <row r="47" spans="1:26" s="5" customFormat="1" ht="15" customHeight="1">
      <c r="A47" s="47" t="s">
        <v>356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="5" customFormat="1" ht="15" customHeight="1"/>
    <row r="49" spans="1:26" s="5" customFormat="1" ht="17.25" customHeight="1">
      <c r="A49" s="76" t="s">
        <v>443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6" t="s">
        <v>444</v>
      </c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</sheetData>
  <mergeCells count="13">
    <mergeCell ref="L1:Z1"/>
    <mergeCell ref="L2:X2"/>
    <mergeCell ref="A1:K1"/>
    <mergeCell ref="A2:K2"/>
    <mergeCell ref="L3:R3"/>
    <mergeCell ref="T3:U3"/>
    <mergeCell ref="X3:Z3"/>
    <mergeCell ref="A49:K49"/>
    <mergeCell ref="L49:Z49"/>
    <mergeCell ref="A3:A4"/>
    <mergeCell ref="B3:B4"/>
    <mergeCell ref="C3:G3"/>
    <mergeCell ref="H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8" customWidth="1"/>
    <col min="2" max="2" width="6.375" style="8" customWidth="1"/>
    <col min="3" max="3" width="6.125" style="8" customWidth="1"/>
    <col min="4" max="4" width="5.75390625" style="8" customWidth="1"/>
    <col min="5" max="5" width="5.625" style="8" customWidth="1"/>
    <col min="6" max="12" width="5.125" style="8" customWidth="1"/>
    <col min="13" max="13" width="5.375" style="8" customWidth="1"/>
    <col min="14" max="14" width="4.875" style="8" customWidth="1"/>
    <col min="15" max="15" width="5.125" style="8" customWidth="1"/>
    <col min="16" max="16" width="4.875" style="8" customWidth="1"/>
    <col min="17" max="18" width="5.125" style="8" customWidth="1"/>
    <col min="19" max="27" width="5.375" style="8" customWidth="1"/>
    <col min="28" max="16384" width="9.00390625" style="8" customWidth="1"/>
  </cols>
  <sheetData>
    <row r="1" spans="1:27" s="1" customFormat="1" ht="45" customHeight="1">
      <c r="A1" s="106" t="s">
        <v>170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 t="s">
        <v>64</v>
      </c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s="10" customFormat="1" ht="13.5" customHeight="1" thickBot="1">
      <c r="A2" s="101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9" t="s">
        <v>440</v>
      </c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22" t="s">
        <v>62</v>
      </c>
    </row>
    <row r="3" spans="1:27" s="11" customFormat="1" ht="19.5" customHeight="1">
      <c r="A3" s="74" t="s">
        <v>0</v>
      </c>
      <c r="B3" s="103" t="s">
        <v>1</v>
      </c>
      <c r="C3" s="73" t="s">
        <v>2</v>
      </c>
      <c r="D3" s="73" t="s">
        <v>3</v>
      </c>
      <c r="E3" s="73"/>
      <c r="F3" s="73"/>
      <c r="G3" s="73"/>
      <c r="H3" s="73"/>
      <c r="I3" s="73" t="s">
        <v>4</v>
      </c>
      <c r="J3" s="73"/>
      <c r="K3" s="73"/>
      <c r="L3" s="21" t="s">
        <v>63</v>
      </c>
      <c r="M3" s="102" t="s">
        <v>5</v>
      </c>
      <c r="N3" s="102"/>
      <c r="O3" s="102"/>
      <c r="P3" s="102"/>
      <c r="Q3" s="102"/>
      <c r="R3" s="102"/>
      <c r="S3" s="71"/>
      <c r="T3" s="20" t="s">
        <v>6</v>
      </c>
      <c r="U3" s="73" t="s">
        <v>7</v>
      </c>
      <c r="V3" s="73"/>
      <c r="W3" s="20" t="s">
        <v>8</v>
      </c>
      <c r="X3" s="20" t="s">
        <v>9</v>
      </c>
      <c r="Y3" s="72" t="s">
        <v>10</v>
      </c>
      <c r="Z3" s="102"/>
      <c r="AA3" s="102"/>
    </row>
    <row r="4" spans="1:27" s="11" customFormat="1" ht="48" customHeight="1" thickBot="1">
      <c r="A4" s="75"/>
      <c r="B4" s="104"/>
      <c r="C4" s="105"/>
      <c r="D4" s="14" t="s">
        <v>58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3" t="s">
        <v>18</v>
      </c>
      <c r="M4" s="13" t="s">
        <v>19</v>
      </c>
      <c r="N4" s="18" t="s">
        <v>20</v>
      </c>
      <c r="O4" s="18" t="s">
        <v>54</v>
      </c>
      <c r="P4" s="18" t="s">
        <v>21</v>
      </c>
      <c r="Q4" s="18" t="s">
        <v>22</v>
      </c>
      <c r="R4" s="18" t="s">
        <v>55</v>
      </c>
      <c r="S4" s="18" t="s">
        <v>23</v>
      </c>
      <c r="T4" s="14" t="s">
        <v>24</v>
      </c>
      <c r="U4" s="14" t="s">
        <v>25</v>
      </c>
      <c r="V4" s="14" t="s">
        <v>56</v>
      </c>
      <c r="W4" s="14" t="s">
        <v>26</v>
      </c>
      <c r="X4" s="14" t="s">
        <v>57</v>
      </c>
      <c r="Y4" s="18" t="s">
        <v>27</v>
      </c>
      <c r="Z4" s="18" t="s">
        <v>28</v>
      </c>
      <c r="AA4" s="19" t="s">
        <v>29</v>
      </c>
    </row>
    <row r="5" spans="1:27" s="2" customFormat="1" ht="24" customHeight="1">
      <c r="A5" s="12" t="s">
        <v>65</v>
      </c>
      <c r="B5" s="16">
        <f>SUM(D5:AA5)</f>
        <v>100</v>
      </c>
      <c r="C5" s="16"/>
      <c r="D5" s="16">
        <f aca="true" t="shared" si="0" ref="D5:AA5">D6/$C$6*100</f>
        <v>0.898308041165184</v>
      </c>
      <c r="E5" s="16">
        <f t="shared" si="0"/>
        <v>5.1456480027908595</v>
      </c>
      <c r="F5" s="16">
        <f t="shared" si="0"/>
        <v>1.2122797837083552</v>
      </c>
      <c r="G5" s="16">
        <f t="shared" si="0"/>
        <v>0.6977149834292692</v>
      </c>
      <c r="H5" s="16">
        <f t="shared" si="0"/>
        <v>13.404849119134834</v>
      </c>
      <c r="I5" s="16">
        <f t="shared" si="0"/>
        <v>2.0059305773591487</v>
      </c>
      <c r="J5" s="16">
        <f t="shared" si="0"/>
        <v>5.503226931798361</v>
      </c>
      <c r="K5" s="16">
        <f t="shared" si="0"/>
        <v>10.884353741496598</v>
      </c>
      <c r="L5" s="16">
        <f t="shared" si="0"/>
        <v>0.9593581022152451</v>
      </c>
      <c r="M5" s="16">
        <f t="shared" si="0"/>
        <v>0.4186289900575615</v>
      </c>
      <c r="N5" s="16">
        <f t="shared" si="0"/>
        <v>0.5145648002790859</v>
      </c>
      <c r="O5" s="16">
        <f t="shared" si="0"/>
        <v>0.27908599337170764</v>
      </c>
      <c r="P5" s="16">
        <f t="shared" si="0"/>
        <v>0.9680795395081109</v>
      </c>
      <c r="Q5" s="16">
        <f t="shared" si="0"/>
        <v>4.308390022675737</v>
      </c>
      <c r="R5" s="16">
        <f t="shared" si="0"/>
        <v>4.221175649747078</v>
      </c>
      <c r="S5" s="16">
        <f t="shared" si="0"/>
        <v>2.8344671201814062</v>
      </c>
      <c r="T5" s="16">
        <f t="shared" si="0"/>
        <v>6.480027908599337</v>
      </c>
      <c r="U5" s="16">
        <f t="shared" si="0"/>
        <v>2.564102564102564</v>
      </c>
      <c r="V5" s="16">
        <f t="shared" si="0"/>
        <v>9.070294784580499</v>
      </c>
      <c r="W5" s="16">
        <f t="shared" si="0"/>
        <v>2.904238618524333</v>
      </c>
      <c r="X5" s="16">
        <f t="shared" si="0"/>
        <v>7.151578580150009</v>
      </c>
      <c r="Y5" s="16">
        <f t="shared" si="0"/>
        <v>9.924995639281352</v>
      </c>
      <c r="Z5" s="16">
        <f t="shared" si="0"/>
        <v>2.8780743066457353</v>
      </c>
      <c r="AA5" s="16">
        <f t="shared" si="0"/>
        <v>4.770626199197628</v>
      </c>
    </row>
    <row r="6" spans="1:27" s="2" customFormat="1" ht="24" customHeight="1">
      <c r="A6" s="12" t="s">
        <v>30</v>
      </c>
      <c r="B6" s="16"/>
      <c r="C6" s="15">
        <f aca="true" t="shared" si="1" ref="C6:AA6">SUM(C7:C25,C27:C28)</f>
        <v>11466</v>
      </c>
      <c r="D6" s="15">
        <f t="shared" si="1"/>
        <v>103</v>
      </c>
      <c r="E6" s="15">
        <f t="shared" si="1"/>
        <v>590</v>
      </c>
      <c r="F6" s="15">
        <f t="shared" si="1"/>
        <v>139</v>
      </c>
      <c r="G6" s="15">
        <f t="shared" si="1"/>
        <v>80</v>
      </c>
      <c r="H6" s="15">
        <f t="shared" si="1"/>
        <v>1537</v>
      </c>
      <c r="I6" s="15">
        <f t="shared" si="1"/>
        <v>230</v>
      </c>
      <c r="J6" s="15">
        <f t="shared" si="1"/>
        <v>631</v>
      </c>
      <c r="K6" s="15">
        <f t="shared" si="1"/>
        <v>1248</v>
      </c>
      <c r="L6" s="15">
        <f t="shared" si="1"/>
        <v>110</v>
      </c>
      <c r="M6" s="15">
        <f t="shared" si="1"/>
        <v>48</v>
      </c>
      <c r="N6" s="15">
        <f t="shared" si="1"/>
        <v>59</v>
      </c>
      <c r="O6" s="15">
        <f t="shared" si="1"/>
        <v>32</v>
      </c>
      <c r="P6" s="15">
        <f t="shared" si="1"/>
        <v>111</v>
      </c>
      <c r="Q6" s="15">
        <f t="shared" si="1"/>
        <v>494</v>
      </c>
      <c r="R6" s="15">
        <f t="shared" si="1"/>
        <v>484</v>
      </c>
      <c r="S6" s="15">
        <f t="shared" si="1"/>
        <v>325</v>
      </c>
      <c r="T6" s="15">
        <f t="shared" si="1"/>
        <v>743</v>
      </c>
      <c r="U6" s="15">
        <f t="shared" si="1"/>
        <v>294</v>
      </c>
      <c r="V6" s="15">
        <f t="shared" si="1"/>
        <v>1040</v>
      </c>
      <c r="W6" s="15">
        <f t="shared" si="1"/>
        <v>333</v>
      </c>
      <c r="X6" s="15">
        <f t="shared" si="1"/>
        <v>820</v>
      </c>
      <c r="Y6" s="15">
        <f t="shared" si="1"/>
        <v>1138</v>
      </c>
      <c r="Z6" s="15">
        <f t="shared" si="1"/>
        <v>330</v>
      </c>
      <c r="AA6" s="15">
        <f t="shared" si="1"/>
        <v>547</v>
      </c>
    </row>
    <row r="7" spans="1:27" s="2" customFormat="1" ht="27" customHeight="1">
      <c r="A7" s="12" t="s">
        <v>31</v>
      </c>
      <c r="B7" s="16">
        <f>C7/$C$6*100</f>
        <v>5.852084423512995</v>
      </c>
      <c r="C7" s="15">
        <f>SUM(D7:AA7)</f>
        <v>671</v>
      </c>
      <c r="D7" s="15">
        <v>1</v>
      </c>
      <c r="E7" s="15">
        <v>8</v>
      </c>
      <c r="F7" s="15">
        <v>6</v>
      </c>
      <c r="G7" s="15">
        <v>4</v>
      </c>
      <c r="H7" s="15">
        <v>15</v>
      </c>
      <c r="I7" s="15">
        <v>17</v>
      </c>
      <c r="J7" s="15">
        <v>67</v>
      </c>
      <c r="K7" s="15">
        <v>23</v>
      </c>
      <c r="L7" s="15">
        <v>3</v>
      </c>
      <c r="M7" s="15">
        <v>0</v>
      </c>
      <c r="N7" s="15">
        <v>2</v>
      </c>
      <c r="O7" s="15">
        <v>2</v>
      </c>
      <c r="P7" s="15">
        <v>4</v>
      </c>
      <c r="Q7" s="15">
        <v>1</v>
      </c>
      <c r="R7" s="15">
        <v>129</v>
      </c>
      <c r="S7" s="15">
        <v>11</v>
      </c>
      <c r="T7" s="15">
        <v>226</v>
      </c>
      <c r="U7" s="15">
        <v>0</v>
      </c>
      <c r="V7" s="15">
        <v>15</v>
      </c>
      <c r="W7" s="15">
        <v>20</v>
      </c>
      <c r="X7" s="15">
        <v>14</v>
      </c>
      <c r="Y7" s="15">
        <v>43</v>
      </c>
      <c r="Z7" s="15">
        <v>39</v>
      </c>
      <c r="AA7" s="15">
        <v>21</v>
      </c>
    </row>
    <row r="8" spans="1:27" s="2" customFormat="1" ht="15.75" customHeight="1">
      <c r="A8" s="12" t="s">
        <v>32</v>
      </c>
      <c r="B8" s="16">
        <f aca="true" t="shared" si="2" ref="B8:B28">C8/$C$6*100</f>
        <v>15.096807953950812</v>
      </c>
      <c r="C8" s="15">
        <f aca="true" t="shared" si="3" ref="C8:C28">SUM(D8:AA8)</f>
        <v>1731</v>
      </c>
      <c r="D8" s="15">
        <v>8</v>
      </c>
      <c r="E8" s="15">
        <v>13</v>
      </c>
      <c r="F8" s="15">
        <v>5</v>
      </c>
      <c r="G8" s="15">
        <v>5</v>
      </c>
      <c r="H8" s="15">
        <v>26</v>
      </c>
      <c r="I8" s="15">
        <v>24</v>
      </c>
      <c r="J8" s="15">
        <v>56</v>
      </c>
      <c r="K8" s="15">
        <v>286</v>
      </c>
      <c r="L8" s="15">
        <v>5</v>
      </c>
      <c r="M8" s="15">
        <v>0</v>
      </c>
      <c r="N8" s="15">
        <v>1</v>
      </c>
      <c r="O8" s="15">
        <v>1</v>
      </c>
      <c r="P8" s="15">
        <v>11</v>
      </c>
      <c r="Q8" s="15">
        <v>4</v>
      </c>
      <c r="R8" s="15">
        <v>40</v>
      </c>
      <c r="S8" s="15">
        <v>23</v>
      </c>
      <c r="T8" s="15">
        <v>327</v>
      </c>
      <c r="U8" s="15">
        <v>7</v>
      </c>
      <c r="V8" s="15">
        <v>53</v>
      </c>
      <c r="W8" s="15">
        <v>31</v>
      </c>
      <c r="X8" s="15">
        <v>277</v>
      </c>
      <c r="Y8" s="15">
        <v>229</v>
      </c>
      <c r="Z8" s="15">
        <v>170</v>
      </c>
      <c r="AA8" s="15">
        <v>129</v>
      </c>
    </row>
    <row r="9" spans="1:27" s="2" customFormat="1" ht="15.75" customHeight="1">
      <c r="A9" s="12" t="s">
        <v>33</v>
      </c>
      <c r="B9" s="16">
        <f t="shared" si="2"/>
        <v>3.1048316762602477</v>
      </c>
      <c r="C9" s="15">
        <f t="shared" si="3"/>
        <v>356</v>
      </c>
      <c r="D9" s="15">
        <v>4</v>
      </c>
      <c r="E9" s="15">
        <v>7</v>
      </c>
      <c r="F9" s="15">
        <v>3</v>
      </c>
      <c r="G9" s="15">
        <v>1</v>
      </c>
      <c r="H9" s="15">
        <v>19</v>
      </c>
      <c r="I9" s="15">
        <v>7</v>
      </c>
      <c r="J9" s="15">
        <v>36</v>
      </c>
      <c r="K9" s="15">
        <v>130</v>
      </c>
      <c r="L9" s="15">
        <v>3</v>
      </c>
      <c r="M9" s="15">
        <v>1</v>
      </c>
      <c r="N9" s="15">
        <v>2</v>
      </c>
      <c r="O9" s="15">
        <v>0</v>
      </c>
      <c r="P9" s="15">
        <v>1</v>
      </c>
      <c r="Q9" s="15">
        <v>10</v>
      </c>
      <c r="R9" s="15">
        <v>7</v>
      </c>
      <c r="S9" s="15">
        <v>18</v>
      </c>
      <c r="T9" s="15">
        <v>13</v>
      </c>
      <c r="U9" s="15">
        <v>2</v>
      </c>
      <c r="V9" s="15">
        <v>18</v>
      </c>
      <c r="W9" s="15">
        <v>7</v>
      </c>
      <c r="X9" s="15">
        <v>17</v>
      </c>
      <c r="Y9" s="15">
        <v>43</v>
      </c>
      <c r="Z9" s="15">
        <v>2</v>
      </c>
      <c r="AA9" s="15">
        <v>5</v>
      </c>
    </row>
    <row r="10" spans="1:27" s="2" customFormat="1" ht="16.5" customHeight="1">
      <c r="A10" s="12" t="s">
        <v>34</v>
      </c>
      <c r="B10" s="16">
        <f t="shared" si="2"/>
        <v>3.3141461712890283</v>
      </c>
      <c r="C10" s="15">
        <f t="shared" si="3"/>
        <v>380</v>
      </c>
      <c r="D10" s="15">
        <v>3</v>
      </c>
      <c r="E10" s="15">
        <v>9</v>
      </c>
      <c r="F10" s="15">
        <v>3</v>
      </c>
      <c r="G10" s="15">
        <v>3</v>
      </c>
      <c r="H10" s="15">
        <v>24</v>
      </c>
      <c r="I10" s="15">
        <v>20</v>
      </c>
      <c r="J10" s="15">
        <v>9</v>
      </c>
      <c r="K10" s="15">
        <v>4</v>
      </c>
      <c r="L10" s="15">
        <v>2</v>
      </c>
      <c r="M10" s="15">
        <v>0</v>
      </c>
      <c r="N10" s="15">
        <v>1</v>
      </c>
      <c r="O10" s="15">
        <v>1</v>
      </c>
      <c r="P10" s="15">
        <v>2</v>
      </c>
      <c r="Q10" s="15">
        <v>11</v>
      </c>
      <c r="R10" s="15">
        <v>23</v>
      </c>
      <c r="S10" s="15">
        <v>13</v>
      </c>
      <c r="T10" s="15">
        <v>16</v>
      </c>
      <c r="U10" s="15">
        <v>1</v>
      </c>
      <c r="V10" s="15">
        <v>115</v>
      </c>
      <c r="W10" s="15">
        <v>36</v>
      </c>
      <c r="X10" s="15">
        <v>19</v>
      </c>
      <c r="Y10" s="15">
        <v>51</v>
      </c>
      <c r="Z10" s="15">
        <v>0</v>
      </c>
      <c r="AA10" s="15">
        <v>14</v>
      </c>
    </row>
    <row r="11" spans="1:27" s="2" customFormat="1" ht="27" customHeight="1">
      <c r="A11" s="12" t="s">
        <v>35</v>
      </c>
      <c r="B11" s="16">
        <f t="shared" si="2"/>
        <v>2.956567242281528</v>
      </c>
      <c r="C11" s="15">
        <f t="shared" si="3"/>
        <v>339</v>
      </c>
      <c r="D11" s="15">
        <v>1</v>
      </c>
      <c r="E11" s="15">
        <v>6</v>
      </c>
      <c r="F11" s="15">
        <v>1</v>
      </c>
      <c r="G11" s="15">
        <v>3</v>
      </c>
      <c r="H11" s="15">
        <v>13</v>
      </c>
      <c r="I11" s="15">
        <v>8</v>
      </c>
      <c r="J11" s="15">
        <v>12</v>
      </c>
      <c r="K11" s="15">
        <v>6</v>
      </c>
      <c r="L11" s="15">
        <v>1</v>
      </c>
      <c r="M11" s="15">
        <v>0</v>
      </c>
      <c r="N11" s="15">
        <v>1</v>
      </c>
      <c r="O11" s="15">
        <v>0</v>
      </c>
      <c r="P11" s="15">
        <v>1</v>
      </c>
      <c r="Q11" s="15">
        <v>19</v>
      </c>
      <c r="R11" s="15">
        <v>15</v>
      </c>
      <c r="S11" s="15">
        <v>18</v>
      </c>
      <c r="T11" s="15">
        <v>16</v>
      </c>
      <c r="U11" s="15">
        <v>0</v>
      </c>
      <c r="V11" s="15">
        <v>105</v>
      </c>
      <c r="W11" s="15">
        <v>58</v>
      </c>
      <c r="X11" s="15">
        <v>15</v>
      </c>
      <c r="Y11" s="15">
        <v>31</v>
      </c>
      <c r="Z11" s="15">
        <v>1</v>
      </c>
      <c r="AA11" s="15">
        <v>8</v>
      </c>
    </row>
    <row r="12" spans="1:27" s="2" customFormat="1" ht="16.5" customHeight="1">
      <c r="A12" s="12" t="s">
        <v>36</v>
      </c>
      <c r="B12" s="16">
        <f t="shared" si="2"/>
        <v>7.8231292517006805</v>
      </c>
      <c r="C12" s="15">
        <f t="shared" si="3"/>
        <v>897</v>
      </c>
      <c r="D12" s="15">
        <v>11</v>
      </c>
      <c r="E12" s="15">
        <v>28</v>
      </c>
      <c r="F12" s="15">
        <v>1</v>
      </c>
      <c r="G12" s="15">
        <v>5</v>
      </c>
      <c r="H12" s="15">
        <v>53</v>
      </c>
      <c r="I12" s="15">
        <v>33</v>
      </c>
      <c r="J12" s="15">
        <v>145</v>
      </c>
      <c r="K12" s="15">
        <v>345</v>
      </c>
      <c r="L12" s="15">
        <v>4</v>
      </c>
      <c r="M12" s="15">
        <v>1</v>
      </c>
      <c r="N12" s="15">
        <v>2</v>
      </c>
      <c r="O12" s="15">
        <v>0</v>
      </c>
      <c r="P12" s="15">
        <v>4</v>
      </c>
      <c r="Q12" s="15">
        <v>42</v>
      </c>
      <c r="R12" s="15">
        <v>23</v>
      </c>
      <c r="S12" s="15">
        <v>22</v>
      </c>
      <c r="T12" s="15">
        <v>10</v>
      </c>
      <c r="U12" s="15">
        <v>0</v>
      </c>
      <c r="V12" s="15">
        <v>50</v>
      </c>
      <c r="W12" s="15">
        <v>14</v>
      </c>
      <c r="X12" s="15">
        <v>14</v>
      </c>
      <c r="Y12" s="15">
        <v>69</v>
      </c>
      <c r="Z12" s="15">
        <v>1</v>
      </c>
      <c r="AA12" s="15">
        <v>20</v>
      </c>
    </row>
    <row r="13" spans="1:27" s="2" customFormat="1" ht="16.5" customHeight="1">
      <c r="A13" s="12" t="s">
        <v>37</v>
      </c>
      <c r="B13" s="16">
        <f t="shared" si="2"/>
        <v>19.038897610326185</v>
      </c>
      <c r="C13" s="15">
        <f t="shared" si="3"/>
        <v>2183</v>
      </c>
      <c r="D13" s="15">
        <v>41</v>
      </c>
      <c r="E13" s="15">
        <v>392</v>
      </c>
      <c r="F13" s="15">
        <v>28</v>
      </c>
      <c r="G13" s="15">
        <v>27</v>
      </c>
      <c r="H13" s="15">
        <v>834</v>
      </c>
      <c r="I13" s="15">
        <v>85</v>
      </c>
      <c r="J13" s="15">
        <v>159</v>
      </c>
      <c r="K13" s="15">
        <v>27</v>
      </c>
      <c r="L13" s="15">
        <v>15</v>
      </c>
      <c r="M13" s="15">
        <v>0</v>
      </c>
      <c r="N13" s="15">
        <v>4</v>
      </c>
      <c r="O13" s="15">
        <v>1</v>
      </c>
      <c r="P13" s="15">
        <v>10</v>
      </c>
      <c r="Q13" s="15">
        <v>51</v>
      </c>
      <c r="R13" s="15">
        <v>61</v>
      </c>
      <c r="S13" s="15">
        <v>104</v>
      </c>
      <c r="T13" s="15">
        <v>20</v>
      </c>
      <c r="U13" s="15">
        <v>3</v>
      </c>
      <c r="V13" s="15">
        <v>112</v>
      </c>
      <c r="W13" s="15">
        <v>35</v>
      </c>
      <c r="X13" s="15">
        <v>29</v>
      </c>
      <c r="Y13" s="15">
        <v>107</v>
      </c>
      <c r="Z13" s="15">
        <v>0</v>
      </c>
      <c r="AA13" s="15">
        <v>38</v>
      </c>
    </row>
    <row r="14" spans="1:27" s="2" customFormat="1" ht="16.5" customHeight="1">
      <c r="A14" s="12" t="s">
        <v>433</v>
      </c>
      <c r="B14" s="16">
        <f t="shared" si="2"/>
        <v>17.07657421943136</v>
      </c>
      <c r="C14" s="15">
        <f t="shared" si="3"/>
        <v>1958</v>
      </c>
      <c r="D14" s="15">
        <v>27</v>
      </c>
      <c r="E14" s="15">
        <v>72</v>
      </c>
      <c r="F14" s="15">
        <v>79</v>
      </c>
      <c r="G14" s="15">
        <v>19</v>
      </c>
      <c r="H14" s="15">
        <v>382</v>
      </c>
      <c r="I14" s="15">
        <v>18</v>
      </c>
      <c r="J14" s="15">
        <v>44</v>
      </c>
      <c r="K14" s="15">
        <v>16</v>
      </c>
      <c r="L14" s="15">
        <v>5</v>
      </c>
      <c r="M14" s="15">
        <v>1</v>
      </c>
      <c r="N14" s="15">
        <v>6</v>
      </c>
      <c r="O14" s="15">
        <v>2</v>
      </c>
      <c r="P14" s="15">
        <v>9</v>
      </c>
      <c r="Q14" s="15">
        <v>267</v>
      </c>
      <c r="R14" s="15">
        <v>114</v>
      </c>
      <c r="S14" s="15">
        <v>59</v>
      </c>
      <c r="T14" s="15">
        <v>53</v>
      </c>
      <c r="U14" s="15">
        <v>32</v>
      </c>
      <c r="V14" s="15">
        <v>375</v>
      </c>
      <c r="W14" s="15">
        <v>23</v>
      </c>
      <c r="X14" s="15">
        <v>86</v>
      </c>
      <c r="Y14" s="15">
        <v>189</v>
      </c>
      <c r="Z14" s="15">
        <v>6</v>
      </c>
      <c r="AA14" s="15">
        <v>74</v>
      </c>
    </row>
    <row r="15" spans="1:27" s="2" customFormat="1" ht="27" customHeight="1">
      <c r="A15" s="12" t="s">
        <v>38</v>
      </c>
      <c r="B15" s="16">
        <f t="shared" si="2"/>
        <v>1.0291296005581718</v>
      </c>
      <c r="C15" s="15">
        <f t="shared" si="3"/>
        <v>118</v>
      </c>
      <c r="D15" s="15">
        <v>0</v>
      </c>
      <c r="E15" s="15">
        <v>0</v>
      </c>
      <c r="F15" s="15">
        <v>0</v>
      </c>
      <c r="G15" s="15">
        <v>0</v>
      </c>
      <c r="H15" s="15">
        <v>5</v>
      </c>
      <c r="I15" s="15">
        <v>1</v>
      </c>
      <c r="J15" s="15">
        <v>11</v>
      </c>
      <c r="K15" s="15">
        <v>5</v>
      </c>
      <c r="L15" s="15">
        <v>0</v>
      </c>
      <c r="M15" s="15">
        <v>0</v>
      </c>
      <c r="N15" s="15">
        <v>0</v>
      </c>
      <c r="O15" s="15">
        <v>0</v>
      </c>
      <c r="P15" s="15">
        <v>1</v>
      </c>
      <c r="Q15" s="15">
        <v>4</v>
      </c>
      <c r="R15" s="15">
        <v>5</v>
      </c>
      <c r="S15" s="15">
        <v>4</v>
      </c>
      <c r="T15" s="15">
        <v>24</v>
      </c>
      <c r="U15" s="15">
        <v>0</v>
      </c>
      <c r="V15" s="15">
        <v>24</v>
      </c>
      <c r="W15" s="15">
        <v>1</v>
      </c>
      <c r="X15" s="15">
        <v>11</v>
      </c>
      <c r="Y15" s="15">
        <v>11</v>
      </c>
      <c r="Z15" s="15">
        <v>7</v>
      </c>
      <c r="AA15" s="15">
        <v>4</v>
      </c>
    </row>
    <row r="16" spans="1:27" s="2" customFormat="1" ht="16.5" customHeight="1">
      <c r="A16" s="12" t="s">
        <v>39</v>
      </c>
      <c r="B16" s="16">
        <f t="shared" si="2"/>
        <v>0.017442874585731728</v>
      </c>
      <c r="C16" s="15">
        <f t="shared" si="3"/>
        <v>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1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1</v>
      </c>
      <c r="Y16" s="15">
        <v>0</v>
      </c>
      <c r="Z16" s="15">
        <v>0</v>
      </c>
      <c r="AA16" s="15">
        <v>0</v>
      </c>
    </row>
    <row r="17" spans="1:27" s="2" customFormat="1" ht="16.5" customHeight="1">
      <c r="A17" s="12" t="s">
        <v>40</v>
      </c>
      <c r="B17" s="16">
        <f t="shared" si="2"/>
        <v>3.9420896563753707</v>
      </c>
      <c r="C17" s="15">
        <f t="shared" si="3"/>
        <v>452</v>
      </c>
      <c r="D17" s="15">
        <v>3</v>
      </c>
      <c r="E17" s="15">
        <v>7</v>
      </c>
      <c r="F17" s="15">
        <v>0</v>
      </c>
      <c r="G17" s="15">
        <v>3</v>
      </c>
      <c r="H17" s="15">
        <v>22</v>
      </c>
      <c r="I17" s="15">
        <v>3</v>
      </c>
      <c r="J17" s="15">
        <v>7</v>
      </c>
      <c r="K17" s="15">
        <v>1</v>
      </c>
      <c r="L17" s="15">
        <v>48</v>
      </c>
      <c r="M17" s="15">
        <v>9</v>
      </c>
      <c r="N17" s="15">
        <v>25</v>
      </c>
      <c r="O17" s="15">
        <v>25</v>
      </c>
      <c r="P17" s="15">
        <v>13</v>
      </c>
      <c r="Q17" s="15">
        <v>3</v>
      </c>
      <c r="R17" s="15">
        <v>6</v>
      </c>
      <c r="S17" s="15">
        <v>12</v>
      </c>
      <c r="T17" s="15">
        <v>8</v>
      </c>
      <c r="U17" s="15">
        <v>23</v>
      </c>
      <c r="V17" s="15">
        <v>25</v>
      </c>
      <c r="W17" s="15">
        <v>0</v>
      </c>
      <c r="X17" s="15">
        <v>155</v>
      </c>
      <c r="Y17" s="15">
        <v>37</v>
      </c>
      <c r="Z17" s="15">
        <v>2</v>
      </c>
      <c r="AA17" s="15">
        <v>15</v>
      </c>
    </row>
    <row r="18" spans="1:27" s="2" customFormat="1" ht="16.5" customHeight="1">
      <c r="A18" s="12" t="s">
        <v>41</v>
      </c>
      <c r="B18" s="16">
        <f t="shared" si="2"/>
        <v>2.1367521367521367</v>
      </c>
      <c r="C18" s="15">
        <f t="shared" si="3"/>
        <v>245</v>
      </c>
      <c r="D18" s="15">
        <v>0</v>
      </c>
      <c r="E18" s="15">
        <v>2</v>
      </c>
      <c r="F18" s="15">
        <v>0</v>
      </c>
      <c r="G18" s="15">
        <v>0</v>
      </c>
      <c r="H18" s="15">
        <v>2</v>
      </c>
      <c r="I18" s="15">
        <v>0</v>
      </c>
      <c r="J18" s="15">
        <v>1</v>
      </c>
      <c r="K18" s="15">
        <v>1</v>
      </c>
      <c r="L18" s="15">
        <v>7</v>
      </c>
      <c r="M18" s="15">
        <v>31</v>
      </c>
      <c r="N18" s="15">
        <v>3</v>
      </c>
      <c r="O18" s="15">
        <v>0</v>
      </c>
      <c r="P18" s="15">
        <v>0</v>
      </c>
      <c r="Q18" s="15">
        <v>0</v>
      </c>
      <c r="R18" s="15">
        <v>2</v>
      </c>
      <c r="S18" s="15">
        <v>0</v>
      </c>
      <c r="T18" s="15">
        <v>5</v>
      </c>
      <c r="U18" s="15">
        <v>167</v>
      </c>
      <c r="V18" s="15">
        <v>4</v>
      </c>
      <c r="W18" s="15">
        <v>0</v>
      </c>
      <c r="X18" s="15">
        <v>7</v>
      </c>
      <c r="Y18" s="15">
        <v>4</v>
      </c>
      <c r="Z18" s="15">
        <v>8</v>
      </c>
      <c r="AA18" s="15">
        <v>1</v>
      </c>
    </row>
    <row r="19" spans="1:27" s="2" customFormat="1" ht="27" customHeight="1">
      <c r="A19" s="12" t="s">
        <v>42</v>
      </c>
      <c r="B19" s="16">
        <f t="shared" si="2"/>
        <v>0.47967905110762254</v>
      </c>
      <c r="C19" s="15">
        <f t="shared" si="3"/>
        <v>55</v>
      </c>
      <c r="D19" s="15">
        <v>0</v>
      </c>
      <c r="E19" s="15">
        <v>0</v>
      </c>
      <c r="F19" s="15">
        <v>0</v>
      </c>
      <c r="G19" s="15">
        <v>0</v>
      </c>
      <c r="H19" s="15">
        <v>3</v>
      </c>
      <c r="I19" s="15">
        <v>1</v>
      </c>
      <c r="J19" s="15">
        <v>2</v>
      </c>
      <c r="K19" s="15">
        <v>3</v>
      </c>
      <c r="L19" s="15">
        <v>0</v>
      </c>
      <c r="M19" s="15">
        <v>1</v>
      </c>
      <c r="N19" s="15">
        <v>1</v>
      </c>
      <c r="O19" s="15">
        <v>0</v>
      </c>
      <c r="P19" s="15">
        <v>34</v>
      </c>
      <c r="Q19" s="15">
        <v>2</v>
      </c>
      <c r="R19" s="15">
        <v>0</v>
      </c>
      <c r="S19" s="15">
        <v>0</v>
      </c>
      <c r="T19" s="15">
        <v>1</v>
      </c>
      <c r="U19" s="15">
        <v>0</v>
      </c>
      <c r="V19" s="15">
        <v>0</v>
      </c>
      <c r="W19" s="15">
        <v>0</v>
      </c>
      <c r="X19" s="15">
        <v>4</v>
      </c>
      <c r="Y19" s="15">
        <v>2</v>
      </c>
      <c r="Z19" s="15">
        <v>0</v>
      </c>
      <c r="AA19" s="15">
        <v>1</v>
      </c>
    </row>
    <row r="20" spans="1:27" s="2" customFormat="1" ht="16.5" customHeight="1">
      <c r="A20" s="12" t="s">
        <v>43</v>
      </c>
      <c r="B20" s="16">
        <f t="shared" si="2"/>
        <v>0.20059305773591488</v>
      </c>
      <c r="C20" s="15">
        <f t="shared" si="3"/>
        <v>23</v>
      </c>
      <c r="D20" s="15">
        <v>0</v>
      </c>
      <c r="E20" s="15">
        <v>0</v>
      </c>
      <c r="F20" s="15">
        <v>0</v>
      </c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5</v>
      </c>
      <c r="M20" s="15">
        <v>0</v>
      </c>
      <c r="N20" s="15">
        <v>1</v>
      </c>
      <c r="O20" s="15">
        <v>0</v>
      </c>
      <c r="P20" s="15">
        <v>7</v>
      </c>
      <c r="Q20" s="15">
        <v>0</v>
      </c>
      <c r="R20" s="15">
        <v>0</v>
      </c>
      <c r="S20" s="15">
        <v>0</v>
      </c>
      <c r="T20" s="15">
        <v>0</v>
      </c>
      <c r="U20" s="15">
        <v>8</v>
      </c>
      <c r="V20" s="15">
        <v>1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s="2" customFormat="1" ht="16.5" customHeight="1">
      <c r="A21" s="12" t="s">
        <v>44</v>
      </c>
      <c r="B21" s="16">
        <f t="shared" si="2"/>
        <v>0.23547880690737832</v>
      </c>
      <c r="C21" s="15">
        <f t="shared" si="3"/>
        <v>27</v>
      </c>
      <c r="D21" s="15">
        <v>0</v>
      </c>
      <c r="E21" s="15">
        <v>2</v>
      </c>
      <c r="F21" s="15">
        <v>0</v>
      </c>
      <c r="G21" s="15">
        <v>0</v>
      </c>
      <c r="H21" s="15">
        <v>3</v>
      </c>
      <c r="I21" s="15">
        <v>0</v>
      </c>
      <c r="J21" s="15">
        <v>0</v>
      </c>
      <c r="K21" s="15">
        <v>0</v>
      </c>
      <c r="L21" s="15">
        <v>1</v>
      </c>
      <c r="M21" s="15">
        <v>0</v>
      </c>
      <c r="N21" s="15">
        <v>2</v>
      </c>
      <c r="O21" s="15">
        <v>0</v>
      </c>
      <c r="P21" s="15">
        <v>1</v>
      </c>
      <c r="Q21" s="15">
        <v>2</v>
      </c>
      <c r="R21" s="15">
        <v>2</v>
      </c>
      <c r="S21" s="15">
        <v>2</v>
      </c>
      <c r="T21" s="15">
        <v>0</v>
      </c>
      <c r="U21" s="15">
        <v>0</v>
      </c>
      <c r="V21" s="15">
        <v>5</v>
      </c>
      <c r="W21" s="15">
        <v>1</v>
      </c>
      <c r="X21" s="15">
        <v>2</v>
      </c>
      <c r="Y21" s="15">
        <v>4</v>
      </c>
      <c r="Z21" s="15">
        <v>0</v>
      </c>
      <c r="AA21" s="15">
        <v>0</v>
      </c>
    </row>
    <row r="22" spans="1:27" s="2" customFormat="1" ht="16.5" customHeight="1">
      <c r="A22" s="12" t="s">
        <v>45</v>
      </c>
      <c r="B22" s="16">
        <f t="shared" si="2"/>
        <v>0.25292168149311006</v>
      </c>
      <c r="C22" s="15">
        <f t="shared" si="3"/>
        <v>29</v>
      </c>
      <c r="D22" s="15">
        <v>0</v>
      </c>
      <c r="E22" s="15">
        <v>0</v>
      </c>
      <c r="F22" s="15">
        <v>0</v>
      </c>
      <c r="G22" s="15">
        <v>0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2</v>
      </c>
      <c r="Q22" s="15">
        <v>0</v>
      </c>
      <c r="R22" s="15">
        <v>0</v>
      </c>
      <c r="S22" s="15">
        <v>1</v>
      </c>
      <c r="T22" s="15">
        <v>1</v>
      </c>
      <c r="U22" s="15">
        <v>23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1</v>
      </c>
    </row>
    <row r="23" spans="1:27" s="2" customFormat="1" ht="27" customHeight="1">
      <c r="A23" s="12" t="s">
        <v>46</v>
      </c>
      <c r="B23" s="16">
        <f t="shared" si="2"/>
        <v>5.808477237048666</v>
      </c>
      <c r="C23" s="15">
        <f t="shared" si="3"/>
        <v>666</v>
      </c>
      <c r="D23" s="15">
        <v>3</v>
      </c>
      <c r="E23" s="15">
        <v>23</v>
      </c>
      <c r="F23" s="15">
        <v>6</v>
      </c>
      <c r="G23" s="15">
        <v>3</v>
      </c>
      <c r="H23" s="15">
        <v>62</v>
      </c>
      <c r="I23" s="15">
        <v>7</v>
      </c>
      <c r="J23" s="15">
        <v>30</v>
      </c>
      <c r="K23" s="15">
        <v>15</v>
      </c>
      <c r="L23" s="15">
        <v>4</v>
      </c>
      <c r="M23" s="15">
        <v>1</v>
      </c>
      <c r="N23" s="15">
        <v>4</v>
      </c>
      <c r="O23" s="15">
        <v>0</v>
      </c>
      <c r="P23" s="15">
        <v>2</v>
      </c>
      <c r="Q23" s="15">
        <v>36</v>
      </c>
      <c r="R23" s="15">
        <v>35</v>
      </c>
      <c r="S23" s="15">
        <v>21</v>
      </c>
      <c r="T23" s="15">
        <v>16</v>
      </c>
      <c r="U23" s="15">
        <v>13</v>
      </c>
      <c r="V23" s="15">
        <v>71</v>
      </c>
      <c r="W23" s="15">
        <v>84</v>
      </c>
      <c r="X23" s="15">
        <v>43</v>
      </c>
      <c r="Y23" s="15">
        <v>96</v>
      </c>
      <c r="Z23" s="15">
        <v>52</v>
      </c>
      <c r="AA23" s="15">
        <v>39</v>
      </c>
    </row>
    <row r="24" spans="1:27" s="2" customFormat="1" ht="16.5" customHeight="1">
      <c r="A24" s="12" t="s">
        <v>47</v>
      </c>
      <c r="B24" s="16">
        <f t="shared" si="2"/>
        <v>6.244549101691959</v>
      </c>
      <c r="C24" s="15">
        <f t="shared" si="3"/>
        <v>716</v>
      </c>
      <c r="D24" s="15">
        <v>1</v>
      </c>
      <c r="E24" s="15">
        <v>16</v>
      </c>
      <c r="F24" s="15">
        <v>3</v>
      </c>
      <c r="G24" s="15">
        <v>6</v>
      </c>
      <c r="H24" s="15">
        <v>66</v>
      </c>
      <c r="I24" s="15">
        <v>5</v>
      </c>
      <c r="J24" s="15">
        <v>19</v>
      </c>
      <c r="K24" s="15">
        <v>26</v>
      </c>
      <c r="L24" s="15">
        <v>6</v>
      </c>
      <c r="M24" s="15">
        <v>3</v>
      </c>
      <c r="N24" s="15">
        <v>4</v>
      </c>
      <c r="O24" s="15">
        <v>0</v>
      </c>
      <c r="P24" s="15">
        <v>9</v>
      </c>
      <c r="Q24" s="15">
        <v>37</v>
      </c>
      <c r="R24" s="15">
        <v>18</v>
      </c>
      <c r="S24" s="15">
        <v>13</v>
      </c>
      <c r="T24" s="15">
        <v>6</v>
      </c>
      <c r="U24" s="15">
        <v>12</v>
      </c>
      <c r="V24" s="15">
        <v>58</v>
      </c>
      <c r="W24" s="15">
        <v>21</v>
      </c>
      <c r="X24" s="15">
        <v>78</v>
      </c>
      <c r="Y24" s="15">
        <v>190</v>
      </c>
      <c r="Z24" s="15">
        <v>26</v>
      </c>
      <c r="AA24" s="15">
        <v>93</v>
      </c>
    </row>
    <row r="25" spans="1:27" s="2" customFormat="1" ht="16.5" customHeight="1">
      <c r="A25" s="12" t="s">
        <v>48</v>
      </c>
      <c r="B25" s="16">
        <f t="shared" si="2"/>
        <v>1.9274376417233559</v>
      </c>
      <c r="C25" s="15">
        <f t="shared" si="3"/>
        <v>221</v>
      </c>
      <c r="D25" s="15">
        <v>0</v>
      </c>
      <c r="E25" s="15">
        <v>4</v>
      </c>
      <c r="F25" s="15">
        <v>2</v>
      </c>
      <c r="G25" s="15">
        <v>0</v>
      </c>
      <c r="H25" s="15">
        <v>6</v>
      </c>
      <c r="I25" s="15">
        <v>0</v>
      </c>
      <c r="J25" s="15">
        <v>7</v>
      </c>
      <c r="K25" s="15">
        <v>37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3</v>
      </c>
      <c r="R25" s="15">
        <v>3</v>
      </c>
      <c r="S25" s="15">
        <v>4</v>
      </c>
      <c r="T25" s="15">
        <v>1</v>
      </c>
      <c r="U25" s="15">
        <v>3</v>
      </c>
      <c r="V25" s="15">
        <v>6</v>
      </c>
      <c r="W25" s="15">
        <v>2</v>
      </c>
      <c r="X25" s="15">
        <v>28</v>
      </c>
      <c r="Y25" s="15">
        <v>26</v>
      </c>
      <c r="Z25" s="15">
        <v>12</v>
      </c>
      <c r="AA25" s="15">
        <v>77</v>
      </c>
    </row>
    <row r="26" spans="1:27" s="2" customFormat="1" ht="27" customHeight="1">
      <c r="A26" s="12" t="s">
        <v>49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.75" customHeight="1">
      <c r="A27" s="12" t="s">
        <v>50</v>
      </c>
      <c r="B27" s="16">
        <f t="shared" si="2"/>
        <v>2.755974184545613</v>
      </c>
      <c r="C27" s="15">
        <f t="shared" si="3"/>
        <v>316</v>
      </c>
      <c r="D27" s="15">
        <v>0</v>
      </c>
      <c r="E27" s="15">
        <v>0</v>
      </c>
      <c r="F27" s="15">
        <v>2</v>
      </c>
      <c r="G27" s="15">
        <v>1</v>
      </c>
      <c r="H27" s="15">
        <v>0</v>
      </c>
      <c r="I27" s="15">
        <v>1</v>
      </c>
      <c r="J27" s="15">
        <v>17</v>
      </c>
      <c r="K27" s="15">
        <v>261</v>
      </c>
      <c r="L27" s="15">
        <v>1</v>
      </c>
      <c r="M27" s="15">
        <v>0</v>
      </c>
      <c r="N27" s="15">
        <v>0</v>
      </c>
      <c r="O27" s="15">
        <v>0</v>
      </c>
      <c r="P27" s="15">
        <v>0</v>
      </c>
      <c r="Q27" s="15">
        <v>1</v>
      </c>
      <c r="R27" s="15">
        <v>1</v>
      </c>
      <c r="S27" s="15">
        <v>0</v>
      </c>
      <c r="T27" s="15">
        <v>0</v>
      </c>
      <c r="U27" s="15">
        <v>0</v>
      </c>
      <c r="V27" s="15">
        <v>3</v>
      </c>
      <c r="W27" s="15">
        <v>0</v>
      </c>
      <c r="X27" s="15">
        <v>17</v>
      </c>
      <c r="Y27" s="15">
        <v>4</v>
      </c>
      <c r="Z27" s="15">
        <v>2</v>
      </c>
      <c r="AA27" s="15">
        <v>5</v>
      </c>
    </row>
    <row r="28" spans="1:27" s="2" customFormat="1" ht="15.75" customHeight="1" thickBot="1">
      <c r="A28" s="12" t="s">
        <v>51</v>
      </c>
      <c r="B28" s="16">
        <f t="shared" si="2"/>
        <v>0.7064364207221351</v>
      </c>
      <c r="C28" s="15">
        <f t="shared" si="3"/>
        <v>81</v>
      </c>
      <c r="D28" s="15">
        <v>0</v>
      </c>
      <c r="E28" s="15">
        <v>1</v>
      </c>
      <c r="F28" s="15">
        <v>0</v>
      </c>
      <c r="G28" s="15">
        <v>0</v>
      </c>
      <c r="H28" s="15">
        <v>0</v>
      </c>
      <c r="I28" s="15">
        <v>0</v>
      </c>
      <c r="J28" s="15">
        <v>9</v>
      </c>
      <c r="K28" s="15">
        <v>62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3</v>
      </c>
      <c r="Y28" s="15">
        <v>2</v>
      </c>
      <c r="Z28" s="15">
        <v>2</v>
      </c>
      <c r="AA28" s="15">
        <v>2</v>
      </c>
    </row>
    <row r="29" spans="1:27" s="2" customFormat="1" ht="30.75" customHeight="1">
      <c r="A29" s="108" t="s">
        <v>52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ht="74.25" customHeight="1">
      <c r="A30" s="23" t="s">
        <v>53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99" t="s">
        <v>445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99" t="s">
        <v>446</v>
      </c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</sheetData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24" customWidth="1"/>
    <col min="2" max="2" width="6.375" style="24" customWidth="1"/>
    <col min="3" max="3" width="6.125" style="24" customWidth="1"/>
    <col min="4" max="4" width="5.75390625" style="24" customWidth="1"/>
    <col min="5" max="5" width="5.625" style="24" customWidth="1"/>
    <col min="6" max="12" width="5.125" style="24" customWidth="1"/>
    <col min="13" max="13" width="5.375" style="24" customWidth="1"/>
    <col min="14" max="14" width="4.875" style="24" customWidth="1"/>
    <col min="15" max="15" width="5.125" style="24" customWidth="1"/>
    <col min="16" max="16" width="4.875" style="24" customWidth="1"/>
    <col min="17" max="18" width="5.125" style="24" customWidth="1"/>
    <col min="19" max="27" width="5.375" style="24" customWidth="1"/>
    <col min="28" max="16384" width="9.00390625" style="24" customWidth="1"/>
  </cols>
  <sheetData>
    <row r="1" spans="1:27" s="1" customFormat="1" ht="45" customHeight="1">
      <c r="A1" s="106" t="s">
        <v>171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 t="s">
        <v>143</v>
      </c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s="10" customFormat="1" ht="13.5" customHeight="1" thickBot="1">
      <c r="A2" s="101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9" t="s">
        <v>440</v>
      </c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22" t="s">
        <v>62</v>
      </c>
    </row>
    <row r="3" spans="1:27" s="11" customFormat="1" ht="19.5" customHeight="1">
      <c r="A3" s="74" t="s">
        <v>84</v>
      </c>
      <c r="B3" s="103" t="s">
        <v>85</v>
      </c>
      <c r="C3" s="73" t="s">
        <v>86</v>
      </c>
      <c r="D3" s="73" t="s">
        <v>87</v>
      </c>
      <c r="E3" s="73"/>
      <c r="F3" s="73"/>
      <c r="G3" s="73"/>
      <c r="H3" s="73"/>
      <c r="I3" s="73" t="s">
        <v>88</v>
      </c>
      <c r="J3" s="73"/>
      <c r="K3" s="73"/>
      <c r="L3" s="21" t="s">
        <v>63</v>
      </c>
      <c r="M3" s="102" t="s">
        <v>89</v>
      </c>
      <c r="N3" s="102"/>
      <c r="O3" s="102"/>
      <c r="P3" s="102"/>
      <c r="Q3" s="102"/>
      <c r="R3" s="102"/>
      <c r="S3" s="71"/>
      <c r="T3" s="20" t="s">
        <v>90</v>
      </c>
      <c r="U3" s="73" t="s">
        <v>91</v>
      </c>
      <c r="V3" s="73"/>
      <c r="W3" s="20" t="s">
        <v>92</v>
      </c>
      <c r="X3" s="20" t="s">
        <v>93</v>
      </c>
      <c r="Y3" s="72" t="s">
        <v>94</v>
      </c>
      <c r="Z3" s="102"/>
      <c r="AA3" s="102"/>
    </row>
    <row r="4" spans="1:27" s="11" customFormat="1" ht="48" customHeight="1" thickBot="1">
      <c r="A4" s="75"/>
      <c r="B4" s="104"/>
      <c r="C4" s="105"/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3" t="s">
        <v>103</v>
      </c>
      <c r="M4" s="13" t="s">
        <v>104</v>
      </c>
      <c r="N4" s="18" t="s">
        <v>105</v>
      </c>
      <c r="O4" s="18" t="s">
        <v>106</v>
      </c>
      <c r="P4" s="18" t="s">
        <v>107</v>
      </c>
      <c r="Q4" s="18" t="s">
        <v>108</v>
      </c>
      <c r="R4" s="18" t="s">
        <v>109</v>
      </c>
      <c r="S4" s="18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8" t="s">
        <v>116</v>
      </c>
      <c r="Z4" s="18" t="s">
        <v>117</v>
      </c>
      <c r="AA4" s="19" t="s">
        <v>118</v>
      </c>
    </row>
    <row r="5" spans="1:27" s="2" customFormat="1" ht="24" customHeight="1">
      <c r="A5" s="12" t="s">
        <v>65</v>
      </c>
      <c r="B5" s="16">
        <f>SUM(D5:AA5)</f>
        <v>100</v>
      </c>
      <c r="C5" s="16"/>
      <c r="D5" s="16">
        <f aca="true" t="shared" si="0" ref="D5:AA5">D6/$C$6*100</f>
        <v>1.4034082772447372</v>
      </c>
      <c r="E5" s="16">
        <f t="shared" si="0"/>
        <v>7.818988973220679</v>
      </c>
      <c r="F5" s="16">
        <f t="shared" si="0"/>
        <v>1.6325361592438778</v>
      </c>
      <c r="G5" s="16">
        <f t="shared" si="0"/>
        <v>0.8162680796219389</v>
      </c>
      <c r="H5" s="16">
        <f t="shared" si="0"/>
        <v>20.80767578404697</v>
      </c>
      <c r="I5" s="16">
        <f t="shared" si="0"/>
        <v>2.362881283116139</v>
      </c>
      <c r="J5" s="16">
        <f t="shared" si="0"/>
        <v>6.000286409852499</v>
      </c>
      <c r="K5" s="16">
        <f t="shared" si="0"/>
        <v>4.868967492481741</v>
      </c>
      <c r="L5" s="16">
        <f t="shared" si="0"/>
        <v>1.288844336245167</v>
      </c>
      <c r="M5" s="16">
        <f t="shared" si="0"/>
        <v>0.6301016754976371</v>
      </c>
      <c r="N5" s="16">
        <f t="shared" si="0"/>
        <v>0.673063153372476</v>
      </c>
      <c r="O5" s="16">
        <f t="shared" si="0"/>
        <v>0.34369182299871115</v>
      </c>
      <c r="P5" s="16">
        <f t="shared" si="0"/>
        <v>0.8592295574967778</v>
      </c>
      <c r="Q5" s="16">
        <f t="shared" si="0"/>
        <v>4.79736502935701</v>
      </c>
      <c r="R5" s="16">
        <f t="shared" si="0"/>
        <v>4.13862236860948</v>
      </c>
      <c r="S5" s="16">
        <f t="shared" si="0"/>
        <v>3.25075182586281</v>
      </c>
      <c r="T5" s="16">
        <f t="shared" si="0"/>
        <v>5.098095374480883</v>
      </c>
      <c r="U5" s="16">
        <f t="shared" si="0"/>
        <v>3.1648288701131317</v>
      </c>
      <c r="V5" s="16">
        <f t="shared" si="0"/>
        <v>11.341830158957467</v>
      </c>
      <c r="W5" s="16">
        <f t="shared" si="0"/>
        <v>2.105112415867106</v>
      </c>
      <c r="X5" s="16">
        <f t="shared" si="0"/>
        <v>5.785479020478305</v>
      </c>
      <c r="Y5" s="16">
        <f t="shared" si="0"/>
        <v>6.186452813976801</v>
      </c>
      <c r="Z5" s="16">
        <f t="shared" si="0"/>
        <v>1.532292710869254</v>
      </c>
      <c r="AA5" s="16">
        <f t="shared" si="0"/>
        <v>3.0932264069884003</v>
      </c>
    </row>
    <row r="6" spans="1:27" s="2" customFormat="1" ht="24" customHeight="1">
      <c r="A6" s="12" t="s">
        <v>119</v>
      </c>
      <c r="B6" s="16"/>
      <c r="C6" s="15">
        <f>SUM(C7:C25,C27:C28)</f>
        <v>6983</v>
      </c>
      <c r="D6" s="15">
        <f>SUM(D7:D25,D27:D28)</f>
        <v>98</v>
      </c>
      <c r="E6" s="15">
        <f aca="true" t="shared" si="1" ref="E6:Y6">SUM(E7:E25,E27:E28)</f>
        <v>546</v>
      </c>
      <c r="F6" s="15">
        <f t="shared" si="1"/>
        <v>114</v>
      </c>
      <c r="G6" s="15">
        <f t="shared" si="1"/>
        <v>57</v>
      </c>
      <c r="H6" s="15">
        <f t="shared" si="1"/>
        <v>1453</v>
      </c>
      <c r="I6" s="15">
        <f t="shared" si="1"/>
        <v>165</v>
      </c>
      <c r="J6" s="15">
        <f t="shared" si="1"/>
        <v>419</v>
      </c>
      <c r="K6" s="15">
        <f t="shared" si="1"/>
        <v>340</v>
      </c>
      <c r="L6" s="15">
        <f t="shared" si="1"/>
        <v>90</v>
      </c>
      <c r="M6" s="15">
        <f t="shared" si="1"/>
        <v>44</v>
      </c>
      <c r="N6" s="15">
        <f t="shared" si="1"/>
        <v>47</v>
      </c>
      <c r="O6" s="15">
        <f t="shared" si="1"/>
        <v>24</v>
      </c>
      <c r="P6" s="15">
        <f t="shared" si="1"/>
        <v>60</v>
      </c>
      <c r="Q6" s="15">
        <f t="shared" si="1"/>
        <v>335</v>
      </c>
      <c r="R6" s="15">
        <f t="shared" si="1"/>
        <v>289</v>
      </c>
      <c r="S6" s="15">
        <f t="shared" si="1"/>
        <v>227</v>
      </c>
      <c r="T6" s="15">
        <f t="shared" si="1"/>
        <v>356</v>
      </c>
      <c r="U6" s="15">
        <f t="shared" si="1"/>
        <v>221</v>
      </c>
      <c r="V6" s="15">
        <f t="shared" si="1"/>
        <v>792</v>
      </c>
      <c r="W6" s="15">
        <f t="shared" si="1"/>
        <v>147</v>
      </c>
      <c r="X6" s="15">
        <f t="shared" si="1"/>
        <v>404</v>
      </c>
      <c r="Y6" s="15">
        <f t="shared" si="1"/>
        <v>432</v>
      </c>
      <c r="Z6" s="15">
        <f>SUM(Z7:Z25,Z27:Z28)</f>
        <v>107</v>
      </c>
      <c r="AA6" s="15">
        <f>SUM(AA7:AA25,AA27:AA28)</f>
        <v>216</v>
      </c>
    </row>
    <row r="7" spans="1:27" s="2" customFormat="1" ht="27" customHeight="1">
      <c r="A7" s="12" t="s">
        <v>120</v>
      </c>
      <c r="B7" s="16">
        <f>C7/$C$6*100</f>
        <v>4.453673206358299</v>
      </c>
      <c r="C7" s="15">
        <f>SUM(D7:AA7)</f>
        <v>311</v>
      </c>
      <c r="D7" s="15">
        <v>1</v>
      </c>
      <c r="E7" s="15">
        <v>8</v>
      </c>
      <c r="F7" s="15">
        <v>5</v>
      </c>
      <c r="G7" s="15">
        <v>1</v>
      </c>
      <c r="H7" s="15">
        <v>14</v>
      </c>
      <c r="I7" s="15">
        <v>8</v>
      </c>
      <c r="J7" s="15">
        <v>27</v>
      </c>
      <c r="K7" s="15">
        <v>6</v>
      </c>
      <c r="L7" s="15">
        <v>2</v>
      </c>
      <c r="M7" s="15">
        <v>0</v>
      </c>
      <c r="N7" s="15">
        <v>2</v>
      </c>
      <c r="O7" s="15">
        <v>2</v>
      </c>
      <c r="P7" s="15">
        <v>2</v>
      </c>
      <c r="Q7" s="15">
        <v>1</v>
      </c>
      <c r="R7" s="15">
        <v>68</v>
      </c>
      <c r="S7" s="15">
        <v>5</v>
      </c>
      <c r="T7" s="15">
        <v>104</v>
      </c>
      <c r="U7" s="15">
        <v>0</v>
      </c>
      <c r="V7" s="15">
        <v>9</v>
      </c>
      <c r="W7" s="15">
        <v>6</v>
      </c>
      <c r="X7" s="15">
        <v>3</v>
      </c>
      <c r="Y7" s="15">
        <v>23</v>
      </c>
      <c r="Z7" s="15">
        <v>6</v>
      </c>
      <c r="AA7" s="15">
        <v>8</v>
      </c>
    </row>
    <row r="8" spans="1:27" s="2" customFormat="1" ht="15.75" customHeight="1">
      <c r="A8" s="12" t="s">
        <v>121</v>
      </c>
      <c r="B8" s="16">
        <f aca="true" t="shared" si="2" ref="B8:B28">C8/$C$6*100</f>
        <v>10.21051124158671</v>
      </c>
      <c r="C8" s="15">
        <f aca="true" t="shared" si="3" ref="C8:C28">SUM(D8:AA8)</f>
        <v>713</v>
      </c>
      <c r="D8" s="15">
        <v>7</v>
      </c>
      <c r="E8" s="15">
        <v>9</v>
      </c>
      <c r="F8" s="15">
        <v>4</v>
      </c>
      <c r="G8" s="15">
        <v>3</v>
      </c>
      <c r="H8" s="15">
        <v>19</v>
      </c>
      <c r="I8" s="15">
        <v>15</v>
      </c>
      <c r="J8" s="15">
        <v>29</v>
      </c>
      <c r="K8" s="15">
        <v>73</v>
      </c>
      <c r="L8" s="15">
        <v>4</v>
      </c>
      <c r="M8" s="15">
        <v>0</v>
      </c>
      <c r="N8" s="15">
        <v>1</v>
      </c>
      <c r="O8" s="15">
        <v>1</v>
      </c>
      <c r="P8" s="15">
        <v>5</v>
      </c>
      <c r="Q8" s="15">
        <v>2</v>
      </c>
      <c r="R8" s="15">
        <v>25</v>
      </c>
      <c r="S8" s="15">
        <v>10</v>
      </c>
      <c r="T8" s="15">
        <v>154</v>
      </c>
      <c r="U8" s="15">
        <v>4</v>
      </c>
      <c r="V8" s="15">
        <v>31</v>
      </c>
      <c r="W8" s="15">
        <v>15</v>
      </c>
      <c r="X8" s="15">
        <v>125</v>
      </c>
      <c r="Y8" s="15">
        <v>75</v>
      </c>
      <c r="Z8" s="15">
        <v>62</v>
      </c>
      <c r="AA8" s="15">
        <v>40</v>
      </c>
    </row>
    <row r="9" spans="1:27" s="2" customFormat="1" ht="15.75" customHeight="1">
      <c r="A9" s="12" t="s">
        <v>122</v>
      </c>
      <c r="B9" s="16">
        <f t="shared" si="2"/>
        <v>2.59200916511528</v>
      </c>
      <c r="C9" s="15">
        <f t="shared" si="3"/>
        <v>181</v>
      </c>
      <c r="D9" s="15">
        <v>4</v>
      </c>
      <c r="E9" s="15">
        <v>6</v>
      </c>
      <c r="F9" s="15">
        <v>2</v>
      </c>
      <c r="G9" s="15">
        <v>0</v>
      </c>
      <c r="H9" s="15">
        <v>19</v>
      </c>
      <c r="I9" s="15">
        <v>5</v>
      </c>
      <c r="J9" s="15">
        <v>26</v>
      </c>
      <c r="K9" s="15">
        <v>41</v>
      </c>
      <c r="L9" s="15">
        <v>3</v>
      </c>
      <c r="M9" s="15">
        <v>1</v>
      </c>
      <c r="N9" s="15">
        <v>2</v>
      </c>
      <c r="O9" s="15">
        <v>0</v>
      </c>
      <c r="P9" s="15">
        <v>1</v>
      </c>
      <c r="Q9" s="15">
        <v>7</v>
      </c>
      <c r="R9" s="15">
        <v>2</v>
      </c>
      <c r="S9" s="15">
        <v>13</v>
      </c>
      <c r="T9" s="15">
        <v>7</v>
      </c>
      <c r="U9" s="15">
        <v>2</v>
      </c>
      <c r="V9" s="15">
        <v>14</v>
      </c>
      <c r="W9" s="15">
        <v>6</v>
      </c>
      <c r="X9" s="15">
        <v>8</v>
      </c>
      <c r="Y9" s="15">
        <v>10</v>
      </c>
      <c r="Z9" s="15">
        <v>1</v>
      </c>
      <c r="AA9" s="15">
        <v>1</v>
      </c>
    </row>
    <row r="10" spans="1:27" s="2" customFormat="1" ht="16.5" customHeight="1">
      <c r="A10" s="12" t="s">
        <v>123</v>
      </c>
      <c r="B10" s="16">
        <f t="shared" si="2"/>
        <v>3.4082772447372194</v>
      </c>
      <c r="C10" s="15">
        <f t="shared" si="3"/>
        <v>238</v>
      </c>
      <c r="D10" s="15">
        <v>3</v>
      </c>
      <c r="E10" s="15">
        <v>9</v>
      </c>
      <c r="F10" s="15">
        <v>3</v>
      </c>
      <c r="G10" s="15">
        <v>3</v>
      </c>
      <c r="H10" s="15">
        <v>23</v>
      </c>
      <c r="I10" s="15">
        <v>18</v>
      </c>
      <c r="J10" s="15">
        <v>4</v>
      </c>
      <c r="K10" s="15">
        <v>3</v>
      </c>
      <c r="L10" s="15">
        <v>2</v>
      </c>
      <c r="M10" s="15">
        <v>0</v>
      </c>
      <c r="N10" s="15">
        <v>0</v>
      </c>
      <c r="O10" s="15">
        <v>1</v>
      </c>
      <c r="P10" s="15">
        <v>0</v>
      </c>
      <c r="Q10" s="15">
        <v>8</v>
      </c>
      <c r="R10" s="15">
        <v>18</v>
      </c>
      <c r="S10" s="15">
        <v>11</v>
      </c>
      <c r="T10" s="15">
        <v>6</v>
      </c>
      <c r="U10" s="15">
        <v>0</v>
      </c>
      <c r="V10" s="15">
        <v>77</v>
      </c>
      <c r="W10" s="15">
        <v>18</v>
      </c>
      <c r="X10" s="15">
        <v>8</v>
      </c>
      <c r="Y10" s="15">
        <v>18</v>
      </c>
      <c r="Z10" s="15">
        <v>0</v>
      </c>
      <c r="AA10" s="15">
        <v>5</v>
      </c>
    </row>
    <row r="11" spans="1:27" s="2" customFormat="1" ht="27" customHeight="1">
      <c r="A11" s="12" t="s">
        <v>124</v>
      </c>
      <c r="B11" s="16">
        <f t="shared" si="2"/>
        <v>3.064585421738508</v>
      </c>
      <c r="C11" s="15">
        <f t="shared" si="3"/>
        <v>214</v>
      </c>
      <c r="D11" s="15">
        <v>1</v>
      </c>
      <c r="E11" s="15">
        <v>6</v>
      </c>
      <c r="F11" s="15">
        <v>1</v>
      </c>
      <c r="G11" s="15">
        <v>2</v>
      </c>
      <c r="H11" s="15">
        <v>8</v>
      </c>
      <c r="I11" s="15">
        <v>6</v>
      </c>
      <c r="J11" s="15">
        <v>12</v>
      </c>
      <c r="K11" s="15">
        <v>0</v>
      </c>
      <c r="L11" s="15">
        <v>1</v>
      </c>
      <c r="M11" s="15">
        <v>0</v>
      </c>
      <c r="N11" s="15">
        <v>1</v>
      </c>
      <c r="O11" s="15">
        <v>0</v>
      </c>
      <c r="P11" s="15">
        <v>0</v>
      </c>
      <c r="Q11" s="15">
        <v>10</v>
      </c>
      <c r="R11" s="15">
        <v>12</v>
      </c>
      <c r="S11" s="15">
        <v>13</v>
      </c>
      <c r="T11" s="15">
        <v>6</v>
      </c>
      <c r="U11" s="15">
        <v>0</v>
      </c>
      <c r="V11" s="15">
        <v>91</v>
      </c>
      <c r="W11" s="15">
        <v>20</v>
      </c>
      <c r="X11" s="15">
        <v>7</v>
      </c>
      <c r="Y11" s="15">
        <v>14</v>
      </c>
      <c r="Z11" s="15">
        <v>0</v>
      </c>
      <c r="AA11" s="15">
        <v>3</v>
      </c>
    </row>
    <row r="12" spans="1:27" s="2" customFormat="1" ht="16.5" customHeight="1">
      <c r="A12" s="12" t="s">
        <v>125</v>
      </c>
      <c r="B12" s="16">
        <f>C12/$C$6*100</f>
        <v>6.744952026349707</v>
      </c>
      <c r="C12" s="15">
        <f t="shared" si="3"/>
        <v>471</v>
      </c>
      <c r="D12" s="15">
        <v>9</v>
      </c>
      <c r="E12" s="15">
        <v>26</v>
      </c>
      <c r="F12" s="15">
        <v>0</v>
      </c>
      <c r="G12" s="15">
        <v>5</v>
      </c>
      <c r="H12" s="15">
        <v>52</v>
      </c>
      <c r="I12" s="15">
        <v>25</v>
      </c>
      <c r="J12" s="15">
        <v>101</v>
      </c>
      <c r="K12" s="15">
        <v>108</v>
      </c>
      <c r="L12" s="15">
        <v>2</v>
      </c>
      <c r="M12" s="15">
        <v>1</v>
      </c>
      <c r="N12" s="15">
        <v>1</v>
      </c>
      <c r="O12" s="15">
        <v>0</v>
      </c>
      <c r="P12" s="15">
        <v>2</v>
      </c>
      <c r="Q12" s="15">
        <v>32</v>
      </c>
      <c r="R12" s="15">
        <v>12</v>
      </c>
      <c r="S12" s="15">
        <v>13</v>
      </c>
      <c r="T12" s="15">
        <v>5</v>
      </c>
      <c r="U12" s="15">
        <v>0</v>
      </c>
      <c r="V12" s="15">
        <v>42</v>
      </c>
      <c r="W12" s="15">
        <v>9</v>
      </c>
      <c r="X12" s="15">
        <v>4</v>
      </c>
      <c r="Y12" s="15">
        <v>15</v>
      </c>
      <c r="Z12" s="15">
        <v>0</v>
      </c>
      <c r="AA12" s="15">
        <v>7</v>
      </c>
    </row>
    <row r="13" spans="1:27" s="2" customFormat="1" ht="16.5" customHeight="1">
      <c r="A13" s="12" t="s">
        <v>126</v>
      </c>
      <c r="B13" s="16">
        <f t="shared" si="2"/>
        <v>26.478590863525703</v>
      </c>
      <c r="C13" s="15">
        <f t="shared" si="3"/>
        <v>1849</v>
      </c>
      <c r="D13" s="15">
        <v>39</v>
      </c>
      <c r="E13" s="15">
        <v>368</v>
      </c>
      <c r="F13" s="15">
        <v>25</v>
      </c>
      <c r="G13" s="15">
        <v>20</v>
      </c>
      <c r="H13" s="15">
        <v>797</v>
      </c>
      <c r="I13" s="15">
        <v>63</v>
      </c>
      <c r="J13" s="15">
        <v>125</v>
      </c>
      <c r="K13" s="15">
        <v>9</v>
      </c>
      <c r="L13" s="15">
        <v>12</v>
      </c>
      <c r="M13" s="15">
        <v>0</v>
      </c>
      <c r="N13" s="15">
        <v>3</v>
      </c>
      <c r="O13" s="15">
        <v>0</v>
      </c>
      <c r="P13" s="15">
        <v>6</v>
      </c>
      <c r="Q13" s="15">
        <v>37</v>
      </c>
      <c r="R13" s="15">
        <v>43</v>
      </c>
      <c r="S13" s="15">
        <v>84</v>
      </c>
      <c r="T13" s="15">
        <v>10</v>
      </c>
      <c r="U13" s="15">
        <v>3</v>
      </c>
      <c r="V13" s="15">
        <v>85</v>
      </c>
      <c r="W13" s="15">
        <v>14</v>
      </c>
      <c r="X13" s="15">
        <v>25</v>
      </c>
      <c r="Y13" s="15">
        <v>53</v>
      </c>
      <c r="Z13" s="15">
        <v>0</v>
      </c>
      <c r="AA13" s="15">
        <v>28</v>
      </c>
    </row>
    <row r="14" spans="1:27" s="2" customFormat="1" ht="16.5" customHeight="1">
      <c r="A14" s="12" t="s">
        <v>434</v>
      </c>
      <c r="B14" s="16">
        <f t="shared" si="2"/>
        <v>20.206215093799226</v>
      </c>
      <c r="C14" s="15">
        <f t="shared" si="3"/>
        <v>1411</v>
      </c>
      <c r="D14" s="15">
        <v>27</v>
      </c>
      <c r="E14" s="15">
        <v>68</v>
      </c>
      <c r="F14" s="15">
        <v>67</v>
      </c>
      <c r="G14" s="15">
        <v>13</v>
      </c>
      <c r="H14" s="15">
        <v>361</v>
      </c>
      <c r="I14" s="15">
        <v>14</v>
      </c>
      <c r="J14" s="15">
        <v>39</v>
      </c>
      <c r="K14" s="15">
        <v>4</v>
      </c>
      <c r="L14" s="15">
        <v>3</v>
      </c>
      <c r="M14" s="15">
        <v>0</v>
      </c>
      <c r="N14" s="15">
        <v>5</v>
      </c>
      <c r="O14" s="15">
        <v>1</v>
      </c>
      <c r="P14" s="15">
        <v>5</v>
      </c>
      <c r="Q14" s="15">
        <v>167</v>
      </c>
      <c r="R14" s="15">
        <v>66</v>
      </c>
      <c r="S14" s="15">
        <v>39</v>
      </c>
      <c r="T14" s="15">
        <v>31</v>
      </c>
      <c r="U14" s="15">
        <v>27</v>
      </c>
      <c r="V14" s="15">
        <v>291</v>
      </c>
      <c r="W14" s="15">
        <v>13</v>
      </c>
      <c r="X14" s="15">
        <v>43</v>
      </c>
      <c r="Y14" s="15">
        <v>99</v>
      </c>
      <c r="Z14" s="15">
        <v>6</v>
      </c>
      <c r="AA14" s="15">
        <v>22</v>
      </c>
    </row>
    <row r="15" spans="1:27" s="2" customFormat="1" ht="27" customHeight="1">
      <c r="A15" s="12" t="s">
        <v>127</v>
      </c>
      <c r="B15" s="16">
        <f t="shared" si="2"/>
        <v>0.916511527996563</v>
      </c>
      <c r="C15" s="15">
        <f t="shared" si="3"/>
        <v>64</v>
      </c>
      <c r="D15" s="15">
        <v>0</v>
      </c>
      <c r="E15" s="15">
        <v>0</v>
      </c>
      <c r="F15" s="15">
        <v>0</v>
      </c>
      <c r="G15" s="15">
        <v>0</v>
      </c>
      <c r="H15" s="15">
        <v>5</v>
      </c>
      <c r="I15" s="15">
        <v>1</v>
      </c>
      <c r="J15" s="15">
        <v>2</v>
      </c>
      <c r="K15" s="15">
        <v>1</v>
      </c>
      <c r="L15" s="15">
        <v>0</v>
      </c>
      <c r="M15" s="15">
        <v>0</v>
      </c>
      <c r="N15" s="15">
        <v>0</v>
      </c>
      <c r="O15" s="15">
        <v>0</v>
      </c>
      <c r="P15" s="15">
        <v>1</v>
      </c>
      <c r="Q15" s="15">
        <v>2</v>
      </c>
      <c r="R15" s="15">
        <v>2</v>
      </c>
      <c r="S15" s="15">
        <v>4</v>
      </c>
      <c r="T15" s="15">
        <v>16</v>
      </c>
      <c r="U15" s="15">
        <v>0</v>
      </c>
      <c r="V15" s="15">
        <v>12</v>
      </c>
      <c r="W15" s="15">
        <v>0</v>
      </c>
      <c r="X15" s="15">
        <v>8</v>
      </c>
      <c r="Y15" s="15">
        <v>5</v>
      </c>
      <c r="Z15" s="15">
        <v>2</v>
      </c>
      <c r="AA15" s="15">
        <v>3</v>
      </c>
    </row>
    <row r="16" spans="1:27" s="2" customFormat="1" ht="16.5" customHeight="1">
      <c r="A16" s="12" t="s">
        <v>128</v>
      </c>
      <c r="B16" s="16">
        <f t="shared" si="2"/>
        <v>0</v>
      </c>
      <c r="C16" s="15">
        <f t="shared" si="3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s="2" customFormat="1" ht="16.5" customHeight="1">
      <c r="A17" s="12" t="s">
        <v>129</v>
      </c>
      <c r="B17" s="16">
        <f>C17/$C$6*100</f>
        <v>4.267506802233997</v>
      </c>
      <c r="C17" s="15">
        <f t="shared" si="3"/>
        <v>298</v>
      </c>
      <c r="D17" s="15">
        <v>3</v>
      </c>
      <c r="E17" s="15">
        <v>6</v>
      </c>
      <c r="F17" s="15">
        <v>0</v>
      </c>
      <c r="G17" s="15">
        <v>3</v>
      </c>
      <c r="H17" s="15">
        <v>20</v>
      </c>
      <c r="I17" s="15">
        <v>2</v>
      </c>
      <c r="J17" s="15">
        <v>6</v>
      </c>
      <c r="K17" s="15">
        <v>0</v>
      </c>
      <c r="L17" s="15">
        <v>40</v>
      </c>
      <c r="M17" s="15">
        <v>9</v>
      </c>
      <c r="N17" s="15">
        <v>19</v>
      </c>
      <c r="O17" s="15">
        <v>19</v>
      </c>
      <c r="P17" s="15">
        <v>8</v>
      </c>
      <c r="Q17" s="15">
        <v>2</v>
      </c>
      <c r="R17" s="15">
        <v>2</v>
      </c>
      <c r="S17" s="15">
        <v>8</v>
      </c>
      <c r="T17" s="15">
        <v>2</v>
      </c>
      <c r="U17" s="15">
        <v>14</v>
      </c>
      <c r="V17" s="15">
        <v>25</v>
      </c>
      <c r="W17" s="15">
        <v>0</v>
      </c>
      <c r="X17" s="15">
        <v>86</v>
      </c>
      <c r="Y17" s="15">
        <v>16</v>
      </c>
      <c r="Z17" s="15">
        <v>1</v>
      </c>
      <c r="AA17" s="15">
        <v>7</v>
      </c>
    </row>
    <row r="18" spans="1:27" s="2" customFormat="1" ht="16.5" customHeight="1">
      <c r="A18" s="12" t="s">
        <v>130</v>
      </c>
      <c r="B18" s="16">
        <f t="shared" si="2"/>
        <v>2.8211370471144206</v>
      </c>
      <c r="C18" s="15">
        <f t="shared" si="3"/>
        <v>197</v>
      </c>
      <c r="D18" s="15">
        <v>0</v>
      </c>
      <c r="E18" s="15">
        <v>1</v>
      </c>
      <c r="F18" s="15">
        <v>0</v>
      </c>
      <c r="G18" s="15">
        <v>0</v>
      </c>
      <c r="H18" s="15">
        <v>2</v>
      </c>
      <c r="I18" s="15">
        <v>0</v>
      </c>
      <c r="J18" s="15">
        <v>1</v>
      </c>
      <c r="K18" s="15">
        <v>1</v>
      </c>
      <c r="L18" s="15">
        <v>5</v>
      </c>
      <c r="M18" s="15">
        <v>29</v>
      </c>
      <c r="N18" s="15">
        <v>3</v>
      </c>
      <c r="O18" s="15">
        <v>0</v>
      </c>
      <c r="P18" s="15">
        <v>0</v>
      </c>
      <c r="Q18" s="15">
        <v>0</v>
      </c>
      <c r="R18" s="15">
        <v>2</v>
      </c>
      <c r="S18" s="15">
        <v>0</v>
      </c>
      <c r="T18" s="15">
        <v>5</v>
      </c>
      <c r="U18" s="15">
        <v>138</v>
      </c>
      <c r="V18" s="15">
        <v>3</v>
      </c>
      <c r="W18" s="15">
        <v>0</v>
      </c>
      <c r="X18" s="15">
        <v>4</v>
      </c>
      <c r="Y18" s="15">
        <v>0</v>
      </c>
      <c r="Z18" s="15">
        <v>2</v>
      </c>
      <c r="AA18" s="15">
        <v>1</v>
      </c>
    </row>
    <row r="19" spans="1:27" s="2" customFormat="1" ht="27" customHeight="1">
      <c r="A19" s="12" t="s">
        <v>131</v>
      </c>
      <c r="B19" s="16">
        <f t="shared" si="2"/>
        <v>0.4582557639982815</v>
      </c>
      <c r="C19" s="15">
        <f t="shared" si="3"/>
        <v>32</v>
      </c>
      <c r="D19" s="15">
        <v>0</v>
      </c>
      <c r="E19" s="15">
        <v>0</v>
      </c>
      <c r="F19" s="15">
        <v>0</v>
      </c>
      <c r="G19" s="15">
        <v>0</v>
      </c>
      <c r="H19" s="15">
        <v>3</v>
      </c>
      <c r="I19" s="15">
        <v>1</v>
      </c>
      <c r="J19" s="15">
        <v>2</v>
      </c>
      <c r="K19" s="15">
        <v>1</v>
      </c>
      <c r="L19" s="15">
        <v>0</v>
      </c>
      <c r="M19" s="15">
        <v>1</v>
      </c>
      <c r="N19" s="15">
        <v>1</v>
      </c>
      <c r="O19" s="15">
        <v>0</v>
      </c>
      <c r="P19" s="15">
        <v>20</v>
      </c>
      <c r="Q19" s="15">
        <v>2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1</v>
      </c>
      <c r="Z19" s="15">
        <v>0</v>
      </c>
      <c r="AA19" s="15">
        <v>0</v>
      </c>
    </row>
    <row r="20" spans="1:27" s="2" customFormat="1" ht="16.5" customHeight="1">
      <c r="A20" s="12" t="s">
        <v>132</v>
      </c>
      <c r="B20" s="16">
        <f t="shared" si="2"/>
        <v>0.22912788199914075</v>
      </c>
      <c r="C20" s="15">
        <f t="shared" si="3"/>
        <v>16</v>
      </c>
      <c r="D20" s="15">
        <v>0</v>
      </c>
      <c r="E20" s="15">
        <v>0</v>
      </c>
      <c r="F20" s="15">
        <v>0</v>
      </c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5</v>
      </c>
      <c r="M20" s="15">
        <v>0</v>
      </c>
      <c r="N20" s="15">
        <v>1</v>
      </c>
      <c r="O20" s="15">
        <v>0</v>
      </c>
      <c r="P20" s="15">
        <v>6</v>
      </c>
      <c r="Q20" s="15">
        <v>0</v>
      </c>
      <c r="R20" s="15">
        <v>0</v>
      </c>
      <c r="S20" s="15">
        <v>0</v>
      </c>
      <c r="T20" s="15">
        <v>0</v>
      </c>
      <c r="U20" s="15">
        <v>2</v>
      </c>
      <c r="V20" s="15">
        <v>1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s="2" customFormat="1" ht="16.5" customHeight="1">
      <c r="A21" s="12" t="s">
        <v>133</v>
      </c>
      <c r="B21" s="16">
        <f>C21/$C$6*100</f>
        <v>0.286409852498926</v>
      </c>
      <c r="C21" s="15">
        <f t="shared" si="3"/>
        <v>20</v>
      </c>
      <c r="D21" s="15">
        <v>0</v>
      </c>
      <c r="E21" s="15">
        <v>2</v>
      </c>
      <c r="F21" s="15">
        <v>0</v>
      </c>
      <c r="G21" s="15">
        <v>0</v>
      </c>
      <c r="H21" s="15">
        <v>3</v>
      </c>
      <c r="I21" s="15">
        <v>0</v>
      </c>
      <c r="J21" s="15">
        <v>0</v>
      </c>
      <c r="K21" s="15">
        <v>0</v>
      </c>
      <c r="L21" s="15">
        <v>1</v>
      </c>
      <c r="M21" s="15">
        <v>0</v>
      </c>
      <c r="N21" s="15">
        <v>0</v>
      </c>
      <c r="O21" s="15">
        <v>0</v>
      </c>
      <c r="P21" s="15">
        <v>0</v>
      </c>
      <c r="Q21" s="15">
        <v>2</v>
      </c>
      <c r="R21" s="15">
        <v>2</v>
      </c>
      <c r="S21" s="15">
        <v>2</v>
      </c>
      <c r="T21" s="15">
        <v>0</v>
      </c>
      <c r="U21" s="15">
        <v>0</v>
      </c>
      <c r="V21" s="15">
        <v>4</v>
      </c>
      <c r="W21" s="15">
        <v>1</v>
      </c>
      <c r="X21" s="15">
        <v>1</v>
      </c>
      <c r="Y21" s="15">
        <v>2</v>
      </c>
      <c r="Z21" s="15">
        <v>0</v>
      </c>
      <c r="AA21" s="15">
        <v>0</v>
      </c>
    </row>
    <row r="22" spans="1:27" s="2" customFormat="1" ht="16.5" customHeight="1">
      <c r="A22" s="12" t="s">
        <v>134</v>
      </c>
      <c r="B22" s="16">
        <f t="shared" si="2"/>
        <v>0.286409852498926</v>
      </c>
      <c r="C22" s="15">
        <f t="shared" si="3"/>
        <v>20</v>
      </c>
      <c r="D22" s="15">
        <v>0</v>
      </c>
      <c r="E22" s="15">
        <v>0</v>
      </c>
      <c r="F22" s="15">
        <v>0</v>
      </c>
      <c r="G22" s="15">
        <v>0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1</v>
      </c>
      <c r="Q22" s="15">
        <v>0</v>
      </c>
      <c r="R22" s="15">
        <v>0</v>
      </c>
      <c r="S22" s="15">
        <v>0</v>
      </c>
      <c r="T22" s="15">
        <v>1</v>
      </c>
      <c r="U22" s="15">
        <v>16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1</v>
      </c>
    </row>
    <row r="23" spans="1:27" s="2" customFormat="1" ht="27" customHeight="1">
      <c r="A23" s="12" t="s">
        <v>135</v>
      </c>
      <c r="B23" s="16">
        <f t="shared" si="2"/>
        <v>5.742517542603466</v>
      </c>
      <c r="C23" s="15">
        <f t="shared" si="3"/>
        <v>401</v>
      </c>
      <c r="D23" s="15">
        <v>3</v>
      </c>
      <c r="E23" s="15">
        <v>20</v>
      </c>
      <c r="F23" s="15">
        <v>4</v>
      </c>
      <c r="G23" s="15">
        <v>3</v>
      </c>
      <c r="H23" s="15">
        <v>59</v>
      </c>
      <c r="I23" s="15">
        <v>5</v>
      </c>
      <c r="J23" s="15">
        <v>18</v>
      </c>
      <c r="K23" s="15">
        <v>1</v>
      </c>
      <c r="L23" s="15">
        <v>4</v>
      </c>
      <c r="M23" s="15">
        <v>1</v>
      </c>
      <c r="N23" s="15">
        <v>4</v>
      </c>
      <c r="O23" s="15">
        <v>0</v>
      </c>
      <c r="P23" s="15">
        <v>1</v>
      </c>
      <c r="Q23" s="15">
        <v>32</v>
      </c>
      <c r="R23" s="15">
        <v>25</v>
      </c>
      <c r="S23" s="15">
        <v>15</v>
      </c>
      <c r="T23" s="15">
        <v>6</v>
      </c>
      <c r="U23" s="15">
        <v>8</v>
      </c>
      <c r="V23" s="15">
        <v>54</v>
      </c>
      <c r="W23" s="15">
        <v>35</v>
      </c>
      <c r="X23" s="15">
        <v>28</v>
      </c>
      <c r="Y23" s="15">
        <v>39</v>
      </c>
      <c r="Z23" s="15">
        <v>19</v>
      </c>
      <c r="AA23" s="15">
        <v>17</v>
      </c>
    </row>
    <row r="24" spans="1:27" s="2" customFormat="1" ht="16.5" customHeight="1">
      <c r="A24" s="12" t="s">
        <v>136</v>
      </c>
      <c r="B24" s="16">
        <f t="shared" si="2"/>
        <v>4.969210940856366</v>
      </c>
      <c r="C24" s="15">
        <f t="shared" si="3"/>
        <v>347</v>
      </c>
      <c r="D24" s="15">
        <v>1</v>
      </c>
      <c r="E24" s="15">
        <v>15</v>
      </c>
      <c r="F24" s="15">
        <v>3</v>
      </c>
      <c r="G24" s="15">
        <v>4</v>
      </c>
      <c r="H24" s="15">
        <v>60</v>
      </c>
      <c r="I24" s="15">
        <v>2</v>
      </c>
      <c r="J24" s="15">
        <v>12</v>
      </c>
      <c r="K24" s="15">
        <v>4</v>
      </c>
      <c r="L24" s="15">
        <v>6</v>
      </c>
      <c r="M24" s="15">
        <v>2</v>
      </c>
      <c r="N24" s="15">
        <v>4</v>
      </c>
      <c r="O24" s="15">
        <v>0</v>
      </c>
      <c r="P24" s="15">
        <v>2</v>
      </c>
      <c r="Q24" s="15">
        <v>29</v>
      </c>
      <c r="R24" s="15">
        <v>8</v>
      </c>
      <c r="S24" s="15">
        <v>8</v>
      </c>
      <c r="T24" s="15">
        <v>2</v>
      </c>
      <c r="U24" s="15">
        <v>5</v>
      </c>
      <c r="V24" s="15">
        <v>49</v>
      </c>
      <c r="W24" s="15">
        <v>9</v>
      </c>
      <c r="X24" s="15">
        <v>35</v>
      </c>
      <c r="Y24" s="15">
        <v>50</v>
      </c>
      <c r="Z24" s="15">
        <v>6</v>
      </c>
      <c r="AA24" s="15">
        <v>31</v>
      </c>
    </row>
    <row r="25" spans="1:27" s="2" customFormat="1" ht="16.5" customHeight="1">
      <c r="A25" s="12" t="s">
        <v>137</v>
      </c>
      <c r="B25" s="16">
        <f t="shared" si="2"/>
        <v>1.5609336961191465</v>
      </c>
      <c r="C25" s="15">
        <f>SUM(D25:AA25)</f>
        <v>109</v>
      </c>
      <c r="D25" s="15">
        <v>0</v>
      </c>
      <c r="E25" s="15">
        <v>2</v>
      </c>
      <c r="F25" s="15">
        <v>0</v>
      </c>
      <c r="G25" s="15">
        <v>0</v>
      </c>
      <c r="H25" s="15">
        <v>6</v>
      </c>
      <c r="I25" s="15">
        <v>0</v>
      </c>
      <c r="J25" s="15">
        <v>4</v>
      </c>
      <c r="K25" s="15">
        <v>15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2</v>
      </c>
      <c r="R25" s="15">
        <v>2</v>
      </c>
      <c r="S25" s="15">
        <v>2</v>
      </c>
      <c r="T25" s="15">
        <v>1</v>
      </c>
      <c r="U25" s="15">
        <v>2</v>
      </c>
      <c r="V25" s="15">
        <v>3</v>
      </c>
      <c r="W25" s="15">
        <v>1</v>
      </c>
      <c r="X25" s="15">
        <v>16</v>
      </c>
      <c r="Y25" s="15">
        <v>11</v>
      </c>
      <c r="Z25" s="15">
        <v>2</v>
      </c>
      <c r="AA25" s="15">
        <v>40</v>
      </c>
    </row>
    <row r="26" spans="1:27" s="2" customFormat="1" ht="27" customHeight="1">
      <c r="A26" s="12" t="s">
        <v>138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.75" customHeight="1">
      <c r="A27" s="12" t="s">
        <v>139</v>
      </c>
      <c r="B27" s="16">
        <f t="shared" si="2"/>
        <v>0.916511527996563</v>
      </c>
      <c r="C27" s="15">
        <f t="shared" si="3"/>
        <v>64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4</v>
      </c>
      <c r="K27" s="15">
        <v>54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1</v>
      </c>
      <c r="W27" s="15">
        <v>0</v>
      </c>
      <c r="X27" s="15">
        <v>2</v>
      </c>
      <c r="Y27" s="15">
        <v>1</v>
      </c>
      <c r="Z27" s="15">
        <v>0</v>
      </c>
      <c r="AA27" s="15">
        <v>2</v>
      </c>
    </row>
    <row r="28" spans="1:27" s="2" customFormat="1" ht="15.75" customHeight="1" thickBot="1">
      <c r="A28" s="12" t="s">
        <v>140</v>
      </c>
      <c r="B28" s="16">
        <f t="shared" si="2"/>
        <v>0.38665330087355004</v>
      </c>
      <c r="C28" s="15">
        <f t="shared" si="3"/>
        <v>27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7</v>
      </c>
      <c r="K28" s="15">
        <v>19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1</v>
      </c>
      <c r="Y28" s="15">
        <v>0</v>
      </c>
      <c r="Z28" s="15">
        <v>0</v>
      </c>
      <c r="AA28" s="15">
        <v>0</v>
      </c>
    </row>
    <row r="29" spans="1:27" s="2" customFormat="1" ht="30.75" customHeight="1">
      <c r="A29" s="108" t="s">
        <v>142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ht="74.25" customHeight="1">
      <c r="A30" s="23" t="s">
        <v>141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110" t="s">
        <v>447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 t="s">
        <v>448</v>
      </c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</sheetData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106" t="s">
        <v>172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 t="s">
        <v>72</v>
      </c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9"/>
    </row>
    <row r="2" spans="1:27" s="10" customFormat="1" ht="12.75" customHeight="1" thickBot="1">
      <c r="A2" s="101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11" t="s">
        <v>440</v>
      </c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AA2" s="22" t="s">
        <v>82</v>
      </c>
    </row>
    <row r="3" spans="1:27" s="11" customFormat="1" ht="96" customHeight="1" thickBot="1">
      <c r="A3" s="29" t="s">
        <v>145</v>
      </c>
      <c r="B3" s="28" t="s">
        <v>146</v>
      </c>
      <c r="C3" s="26" t="s">
        <v>147</v>
      </c>
      <c r="D3" s="26" t="s">
        <v>66</v>
      </c>
      <c r="E3" s="26" t="s">
        <v>148</v>
      </c>
      <c r="F3" s="26" t="s">
        <v>67</v>
      </c>
      <c r="G3" s="26" t="s">
        <v>68</v>
      </c>
      <c r="H3" s="26" t="s">
        <v>149</v>
      </c>
      <c r="I3" s="26" t="s">
        <v>150</v>
      </c>
      <c r="J3" s="26" t="s">
        <v>69</v>
      </c>
      <c r="K3" s="26" t="s">
        <v>151</v>
      </c>
      <c r="L3" s="26" t="s">
        <v>70</v>
      </c>
      <c r="M3" s="26" t="s">
        <v>71</v>
      </c>
      <c r="N3" s="25" t="s">
        <v>152</v>
      </c>
      <c r="O3" s="26" t="s">
        <v>73</v>
      </c>
      <c r="P3" s="26" t="s">
        <v>74</v>
      </c>
      <c r="Q3" s="26" t="s">
        <v>75</v>
      </c>
      <c r="R3" s="26" t="s">
        <v>76</v>
      </c>
      <c r="S3" s="26" t="s">
        <v>77</v>
      </c>
      <c r="T3" s="26" t="s">
        <v>153</v>
      </c>
      <c r="U3" s="26" t="s">
        <v>78</v>
      </c>
      <c r="V3" s="26" t="s">
        <v>79</v>
      </c>
      <c r="W3" s="26" t="s">
        <v>80</v>
      </c>
      <c r="X3" s="26" t="s">
        <v>81</v>
      </c>
      <c r="Y3" s="26" t="s">
        <v>154</v>
      </c>
      <c r="Z3" s="26" t="s">
        <v>155</v>
      </c>
      <c r="AA3" s="27" t="s">
        <v>156</v>
      </c>
    </row>
    <row r="4" spans="1:27" s="2" customFormat="1" ht="24" customHeight="1">
      <c r="A4" s="30" t="s">
        <v>144</v>
      </c>
      <c r="B4" s="16">
        <f>SUM(D4:AA4)</f>
        <v>100.00000000000001</v>
      </c>
      <c r="C4" s="15"/>
      <c r="D4" s="16">
        <f aca="true" t="shared" si="0" ref="D4:AA4">D5/$C$5*100</f>
        <v>6.168737359144756</v>
      </c>
      <c r="E4" s="16">
        <f t="shared" si="0"/>
        <v>4.745738225946258</v>
      </c>
      <c r="F4" s="16">
        <f t="shared" si="0"/>
        <v>1.4952325917364924</v>
      </c>
      <c r="G4" s="16">
        <f t="shared" si="0"/>
        <v>2.2681305980930366</v>
      </c>
      <c r="H4" s="16">
        <f t="shared" si="0"/>
        <v>0.5561976307425599</v>
      </c>
      <c r="I4" s="16">
        <f t="shared" si="0"/>
        <v>0.6139843975729558</v>
      </c>
      <c r="J4" s="16">
        <f t="shared" si="0"/>
        <v>2.506501011268419</v>
      </c>
      <c r="K4" s="16">
        <f t="shared" si="0"/>
        <v>0.8812481941635366</v>
      </c>
      <c r="L4" s="16">
        <f t="shared" si="0"/>
        <v>2.448714244438024</v>
      </c>
      <c r="M4" s="16">
        <f t="shared" si="0"/>
        <v>2.1958971395550417</v>
      </c>
      <c r="N4" s="16">
        <f t="shared" si="0"/>
        <v>0.8234614273331408</v>
      </c>
      <c r="O4" s="16">
        <f t="shared" si="0"/>
        <v>2.961571800057787</v>
      </c>
      <c r="P4" s="16">
        <f t="shared" si="0"/>
        <v>15.067899451025715</v>
      </c>
      <c r="Q4" s="16">
        <f t="shared" si="0"/>
        <v>21.164403351632476</v>
      </c>
      <c r="R4" s="16">
        <f t="shared" si="0"/>
        <v>0.7512279687951459</v>
      </c>
      <c r="S4" s="16">
        <f t="shared" si="0"/>
        <v>2.0803236058942502</v>
      </c>
      <c r="T4" s="16">
        <f t="shared" si="0"/>
        <v>0.15891360878358857</v>
      </c>
      <c r="U4" s="16">
        <f t="shared" si="0"/>
        <v>1.1196186073389194</v>
      </c>
      <c r="V4" s="16">
        <f t="shared" si="0"/>
        <v>4.890205143022248</v>
      </c>
      <c r="W4" s="16">
        <f t="shared" si="0"/>
        <v>7.707310026004046</v>
      </c>
      <c r="X4" s="16">
        <f t="shared" si="0"/>
        <v>12.929789078301068</v>
      </c>
      <c r="Y4" s="16">
        <f t="shared" si="0"/>
        <v>0.42617740537416926</v>
      </c>
      <c r="Z4" s="16">
        <f t="shared" si="0"/>
        <v>0.8090147356255418</v>
      </c>
      <c r="AA4" s="16">
        <f t="shared" si="0"/>
        <v>5.229702398150823</v>
      </c>
    </row>
    <row r="5" spans="1:27" s="2" customFormat="1" ht="27.75" customHeight="1">
      <c r="A5" s="12" t="s">
        <v>30</v>
      </c>
      <c r="B5" s="16"/>
      <c r="C5" s="15">
        <f aca="true" t="shared" si="1" ref="C5:AA5">SUM(C6:C24,C26:C27)</f>
        <v>13844</v>
      </c>
      <c r="D5" s="15">
        <f t="shared" si="1"/>
        <v>854</v>
      </c>
      <c r="E5" s="15">
        <f t="shared" si="1"/>
        <v>657</v>
      </c>
      <c r="F5" s="15">
        <f t="shared" si="1"/>
        <v>207</v>
      </c>
      <c r="G5" s="15">
        <f t="shared" si="1"/>
        <v>314</v>
      </c>
      <c r="H5" s="15">
        <f t="shared" si="1"/>
        <v>77</v>
      </c>
      <c r="I5" s="15">
        <f t="shared" si="1"/>
        <v>85</v>
      </c>
      <c r="J5" s="15">
        <f t="shared" si="1"/>
        <v>347</v>
      </c>
      <c r="K5" s="15">
        <f t="shared" si="1"/>
        <v>122</v>
      </c>
      <c r="L5" s="15">
        <f t="shared" si="1"/>
        <v>339</v>
      </c>
      <c r="M5" s="15">
        <f t="shared" si="1"/>
        <v>304</v>
      </c>
      <c r="N5" s="15">
        <f t="shared" si="1"/>
        <v>114</v>
      </c>
      <c r="O5" s="15">
        <f t="shared" si="1"/>
        <v>410</v>
      </c>
      <c r="P5" s="15">
        <f t="shared" si="1"/>
        <v>2086</v>
      </c>
      <c r="Q5" s="15">
        <f t="shared" si="1"/>
        <v>2930</v>
      </c>
      <c r="R5" s="15">
        <f t="shared" si="1"/>
        <v>104</v>
      </c>
      <c r="S5" s="15">
        <f t="shared" si="1"/>
        <v>288</v>
      </c>
      <c r="T5" s="15">
        <f t="shared" si="1"/>
        <v>22</v>
      </c>
      <c r="U5" s="15">
        <f t="shared" si="1"/>
        <v>155</v>
      </c>
      <c r="V5" s="15">
        <f t="shared" si="1"/>
        <v>677</v>
      </c>
      <c r="W5" s="15">
        <f t="shared" si="1"/>
        <v>1067</v>
      </c>
      <c r="X5" s="15">
        <f t="shared" si="1"/>
        <v>1790</v>
      </c>
      <c r="Y5" s="15">
        <f t="shared" si="1"/>
        <v>59</v>
      </c>
      <c r="Z5" s="15">
        <f t="shared" si="1"/>
        <v>112</v>
      </c>
      <c r="AA5" s="15">
        <f t="shared" si="1"/>
        <v>724</v>
      </c>
    </row>
    <row r="6" spans="1:27" s="2" customFormat="1" ht="27.75" customHeight="1">
      <c r="A6" s="12" t="s">
        <v>31</v>
      </c>
      <c r="B6" s="16">
        <f>C6/$C$5*100</f>
        <v>6.696041606472118</v>
      </c>
      <c r="C6" s="15">
        <f>SUM(D6:AA6)</f>
        <v>927</v>
      </c>
      <c r="D6" s="15">
        <v>126</v>
      </c>
      <c r="E6" s="15">
        <v>25</v>
      </c>
      <c r="F6" s="15">
        <v>21</v>
      </c>
      <c r="G6" s="15">
        <v>25</v>
      </c>
      <c r="H6" s="15">
        <v>10</v>
      </c>
      <c r="I6" s="15">
        <v>9</v>
      </c>
      <c r="J6" s="15">
        <v>34</v>
      </c>
      <c r="K6" s="15">
        <v>11</v>
      </c>
      <c r="L6" s="15">
        <v>21</v>
      </c>
      <c r="M6" s="15">
        <v>48</v>
      </c>
      <c r="N6" s="15">
        <v>33</v>
      </c>
      <c r="O6" s="15">
        <v>67</v>
      </c>
      <c r="P6" s="15">
        <v>84</v>
      </c>
      <c r="Q6" s="15">
        <v>19</v>
      </c>
      <c r="R6" s="15">
        <v>6</v>
      </c>
      <c r="S6" s="15">
        <v>19</v>
      </c>
      <c r="T6" s="15">
        <v>2</v>
      </c>
      <c r="U6" s="15">
        <v>32</v>
      </c>
      <c r="V6" s="15">
        <v>57</v>
      </c>
      <c r="W6" s="15">
        <v>66</v>
      </c>
      <c r="X6" s="15">
        <v>153</v>
      </c>
      <c r="Y6" s="15">
        <v>5</v>
      </c>
      <c r="Z6" s="15">
        <v>8</v>
      </c>
      <c r="AA6" s="15">
        <v>46</v>
      </c>
    </row>
    <row r="7" spans="1:27" s="2" customFormat="1" ht="15" customHeight="1">
      <c r="A7" s="12" t="s">
        <v>32</v>
      </c>
      <c r="B7" s="16">
        <f aca="true" t="shared" si="2" ref="B7:B27">C7/$C$5*100</f>
        <v>16.11528459982664</v>
      </c>
      <c r="C7" s="15">
        <f aca="true" t="shared" si="3" ref="C7:C26">SUM(D7:AA7)</f>
        <v>2231</v>
      </c>
      <c r="D7" s="15">
        <v>131</v>
      </c>
      <c r="E7" s="15">
        <v>99</v>
      </c>
      <c r="F7" s="15">
        <v>26</v>
      </c>
      <c r="G7" s="15">
        <v>80</v>
      </c>
      <c r="H7" s="15">
        <v>16</v>
      </c>
      <c r="I7" s="15">
        <v>16</v>
      </c>
      <c r="J7" s="15">
        <v>98</v>
      </c>
      <c r="K7" s="15">
        <v>15</v>
      </c>
      <c r="L7" s="15">
        <v>96</v>
      </c>
      <c r="M7" s="15">
        <v>51</v>
      </c>
      <c r="N7" s="15">
        <v>30</v>
      </c>
      <c r="O7" s="15">
        <v>89</v>
      </c>
      <c r="P7" s="15">
        <v>219</v>
      </c>
      <c r="Q7" s="15">
        <v>37</v>
      </c>
      <c r="R7" s="15">
        <v>13</v>
      </c>
      <c r="S7" s="15">
        <v>57</v>
      </c>
      <c r="T7" s="15">
        <v>7</v>
      </c>
      <c r="U7" s="15">
        <v>70</v>
      </c>
      <c r="V7" s="15">
        <v>287</v>
      </c>
      <c r="W7" s="15">
        <v>260</v>
      </c>
      <c r="X7" s="15">
        <v>421</v>
      </c>
      <c r="Y7" s="15">
        <v>5</v>
      </c>
      <c r="Z7" s="15">
        <v>4</v>
      </c>
      <c r="AA7" s="15">
        <v>104</v>
      </c>
    </row>
    <row r="8" spans="1:27" s="2" customFormat="1" ht="15" customHeight="1">
      <c r="A8" s="12" t="s">
        <v>33</v>
      </c>
      <c r="B8" s="16">
        <f t="shared" si="2"/>
        <v>3.6839063854377345</v>
      </c>
      <c r="C8" s="15">
        <f t="shared" si="3"/>
        <v>510</v>
      </c>
      <c r="D8" s="15">
        <v>94</v>
      </c>
      <c r="E8" s="15">
        <v>42</v>
      </c>
      <c r="F8" s="15">
        <v>23</v>
      </c>
      <c r="G8" s="15">
        <v>21</v>
      </c>
      <c r="H8" s="15">
        <v>9</v>
      </c>
      <c r="I8" s="15">
        <v>0</v>
      </c>
      <c r="J8" s="15">
        <v>17</v>
      </c>
      <c r="K8" s="15">
        <v>1</v>
      </c>
      <c r="L8" s="15">
        <v>9</v>
      </c>
      <c r="M8" s="15">
        <v>19</v>
      </c>
      <c r="N8" s="15">
        <v>5</v>
      </c>
      <c r="O8" s="15">
        <v>12</v>
      </c>
      <c r="P8" s="15">
        <v>46</v>
      </c>
      <c r="Q8" s="15">
        <v>13</v>
      </c>
      <c r="R8" s="15">
        <v>7</v>
      </c>
      <c r="S8" s="15">
        <v>6</v>
      </c>
      <c r="T8" s="15">
        <v>1</v>
      </c>
      <c r="U8" s="15">
        <v>4</v>
      </c>
      <c r="V8" s="15">
        <v>39</v>
      </c>
      <c r="W8" s="15">
        <v>59</v>
      </c>
      <c r="X8" s="15">
        <v>61</v>
      </c>
      <c r="Y8" s="15">
        <v>0</v>
      </c>
      <c r="Z8" s="15">
        <v>1</v>
      </c>
      <c r="AA8" s="15">
        <v>21</v>
      </c>
    </row>
    <row r="9" spans="1:27" s="2" customFormat="1" ht="15" customHeight="1">
      <c r="A9" s="12" t="s">
        <v>34</v>
      </c>
      <c r="B9" s="16">
        <f t="shared" si="2"/>
        <v>3.0915920254261775</v>
      </c>
      <c r="C9" s="15">
        <f t="shared" si="3"/>
        <v>428</v>
      </c>
      <c r="D9" s="15">
        <v>62</v>
      </c>
      <c r="E9" s="15">
        <v>37</v>
      </c>
      <c r="F9" s="15">
        <v>6</v>
      </c>
      <c r="G9" s="15">
        <v>8</v>
      </c>
      <c r="H9" s="15">
        <v>0</v>
      </c>
      <c r="I9" s="15">
        <v>12</v>
      </c>
      <c r="J9" s="15">
        <v>11</v>
      </c>
      <c r="K9" s="15">
        <v>1</v>
      </c>
      <c r="L9" s="15">
        <v>4</v>
      </c>
      <c r="M9" s="15">
        <v>11</v>
      </c>
      <c r="N9" s="15">
        <v>2</v>
      </c>
      <c r="O9" s="15">
        <v>9</v>
      </c>
      <c r="P9" s="15">
        <v>27</v>
      </c>
      <c r="Q9" s="15">
        <v>41</v>
      </c>
      <c r="R9" s="15">
        <v>2</v>
      </c>
      <c r="S9" s="15">
        <v>6</v>
      </c>
      <c r="T9" s="15">
        <v>0</v>
      </c>
      <c r="U9" s="15">
        <v>1</v>
      </c>
      <c r="V9" s="15">
        <v>10</v>
      </c>
      <c r="W9" s="15">
        <v>30</v>
      </c>
      <c r="X9" s="15">
        <v>118</v>
      </c>
      <c r="Y9" s="15">
        <v>1</v>
      </c>
      <c r="Z9" s="15">
        <v>1</v>
      </c>
      <c r="AA9" s="15">
        <v>28</v>
      </c>
    </row>
    <row r="10" spans="1:27" s="2" customFormat="1" ht="27.75" customHeight="1">
      <c r="A10" s="12" t="s">
        <v>35</v>
      </c>
      <c r="B10" s="16">
        <f t="shared" si="2"/>
        <v>2.8315515746893962</v>
      </c>
      <c r="C10" s="15">
        <f t="shared" si="3"/>
        <v>392</v>
      </c>
      <c r="D10" s="15">
        <v>31</v>
      </c>
      <c r="E10" s="15">
        <v>7</v>
      </c>
      <c r="F10" s="15">
        <v>8</v>
      </c>
      <c r="G10" s="15">
        <v>3</v>
      </c>
      <c r="H10" s="15">
        <v>0</v>
      </c>
      <c r="I10" s="15">
        <v>1</v>
      </c>
      <c r="J10" s="15">
        <v>5</v>
      </c>
      <c r="K10" s="15">
        <v>4</v>
      </c>
      <c r="L10" s="15">
        <v>3</v>
      </c>
      <c r="M10" s="15">
        <v>4</v>
      </c>
      <c r="N10" s="15">
        <v>3</v>
      </c>
      <c r="O10" s="15">
        <v>17</v>
      </c>
      <c r="P10" s="15">
        <v>20</v>
      </c>
      <c r="Q10" s="15">
        <v>45</v>
      </c>
      <c r="R10" s="15">
        <v>1</v>
      </c>
      <c r="S10" s="15">
        <v>4</v>
      </c>
      <c r="T10" s="15">
        <v>1</v>
      </c>
      <c r="U10" s="15">
        <v>7</v>
      </c>
      <c r="V10" s="15">
        <v>21</v>
      </c>
      <c r="W10" s="15">
        <v>55</v>
      </c>
      <c r="X10" s="15">
        <v>132</v>
      </c>
      <c r="Y10" s="15">
        <v>1</v>
      </c>
      <c r="Z10" s="15">
        <v>8</v>
      </c>
      <c r="AA10" s="15">
        <v>11</v>
      </c>
    </row>
    <row r="11" spans="1:27" s="2" customFormat="1" ht="15" customHeight="1">
      <c r="A11" s="12" t="s">
        <v>36</v>
      </c>
      <c r="B11" s="16">
        <f t="shared" si="2"/>
        <v>8.696908407974574</v>
      </c>
      <c r="C11" s="15">
        <f t="shared" si="3"/>
        <v>1204</v>
      </c>
      <c r="D11" s="15">
        <v>147</v>
      </c>
      <c r="E11" s="15">
        <v>70</v>
      </c>
      <c r="F11" s="15">
        <v>29</v>
      </c>
      <c r="G11" s="15">
        <v>46</v>
      </c>
      <c r="H11" s="15">
        <v>13</v>
      </c>
      <c r="I11" s="15">
        <v>2</v>
      </c>
      <c r="J11" s="15">
        <v>34</v>
      </c>
      <c r="K11" s="15">
        <v>3</v>
      </c>
      <c r="L11" s="15">
        <v>19</v>
      </c>
      <c r="M11" s="15">
        <v>45</v>
      </c>
      <c r="N11" s="15">
        <v>12</v>
      </c>
      <c r="O11" s="15">
        <v>35</v>
      </c>
      <c r="P11" s="15">
        <v>106</v>
      </c>
      <c r="Q11" s="15">
        <v>66</v>
      </c>
      <c r="R11" s="15">
        <v>15</v>
      </c>
      <c r="S11" s="15">
        <v>21</v>
      </c>
      <c r="T11" s="15">
        <v>1</v>
      </c>
      <c r="U11" s="15">
        <v>19</v>
      </c>
      <c r="V11" s="15">
        <v>91</v>
      </c>
      <c r="W11" s="15">
        <v>177</v>
      </c>
      <c r="X11" s="15">
        <v>194</v>
      </c>
      <c r="Y11" s="15">
        <v>2</v>
      </c>
      <c r="Z11" s="15">
        <v>16</v>
      </c>
      <c r="AA11" s="15">
        <v>41</v>
      </c>
    </row>
    <row r="12" spans="1:27" s="2" customFormat="1" ht="15" customHeight="1">
      <c r="A12" s="12" t="s">
        <v>37</v>
      </c>
      <c r="B12" s="16">
        <f t="shared" si="2"/>
        <v>17.184339786188964</v>
      </c>
      <c r="C12" s="15">
        <f t="shared" si="3"/>
        <v>2379</v>
      </c>
      <c r="D12" s="15">
        <v>17</v>
      </c>
      <c r="E12" s="15">
        <v>10</v>
      </c>
      <c r="F12" s="15">
        <v>14</v>
      </c>
      <c r="G12" s="15">
        <v>15</v>
      </c>
      <c r="H12" s="15">
        <v>4</v>
      </c>
      <c r="I12" s="15">
        <v>8</v>
      </c>
      <c r="J12" s="15">
        <v>28</v>
      </c>
      <c r="K12" s="15">
        <v>25</v>
      </c>
      <c r="L12" s="15">
        <v>34</v>
      </c>
      <c r="M12" s="15">
        <v>14</v>
      </c>
      <c r="N12" s="15">
        <v>4</v>
      </c>
      <c r="O12" s="15">
        <v>6</v>
      </c>
      <c r="P12" s="15">
        <v>510</v>
      </c>
      <c r="Q12" s="15">
        <v>1412</v>
      </c>
      <c r="R12" s="15">
        <v>9</v>
      </c>
      <c r="S12" s="15">
        <v>33</v>
      </c>
      <c r="T12" s="15">
        <v>1</v>
      </c>
      <c r="U12" s="15">
        <v>2</v>
      </c>
      <c r="V12" s="15">
        <v>5</v>
      </c>
      <c r="W12" s="15">
        <v>54</v>
      </c>
      <c r="X12" s="15">
        <v>152</v>
      </c>
      <c r="Y12" s="15">
        <v>3</v>
      </c>
      <c r="Z12" s="15">
        <v>0</v>
      </c>
      <c r="AA12" s="15">
        <v>19</v>
      </c>
    </row>
    <row r="13" spans="1:27" s="2" customFormat="1" ht="15" customHeight="1">
      <c r="A13" s="12" t="s">
        <v>435</v>
      </c>
      <c r="B13" s="16">
        <f t="shared" si="2"/>
        <v>15.01011268419532</v>
      </c>
      <c r="C13" s="15">
        <f t="shared" si="3"/>
        <v>2078</v>
      </c>
      <c r="D13" s="15">
        <v>32</v>
      </c>
      <c r="E13" s="15">
        <v>68</v>
      </c>
      <c r="F13" s="15">
        <v>3</v>
      </c>
      <c r="G13" s="15">
        <v>3</v>
      </c>
      <c r="H13" s="15">
        <v>0</v>
      </c>
      <c r="I13" s="15">
        <v>12</v>
      </c>
      <c r="J13" s="15">
        <v>38</v>
      </c>
      <c r="K13" s="15">
        <v>34</v>
      </c>
      <c r="L13" s="15">
        <v>60</v>
      </c>
      <c r="M13" s="15">
        <v>5</v>
      </c>
      <c r="N13" s="15">
        <v>0</v>
      </c>
      <c r="O13" s="15">
        <v>7</v>
      </c>
      <c r="P13" s="15">
        <v>543</v>
      </c>
      <c r="Q13" s="15">
        <v>960</v>
      </c>
      <c r="R13" s="15">
        <v>8</v>
      </c>
      <c r="S13" s="15">
        <v>54</v>
      </c>
      <c r="T13" s="15">
        <v>1</v>
      </c>
      <c r="U13" s="15">
        <v>1</v>
      </c>
      <c r="V13" s="15">
        <v>35</v>
      </c>
      <c r="W13" s="15">
        <v>94</v>
      </c>
      <c r="X13" s="15">
        <v>86</v>
      </c>
      <c r="Y13" s="15">
        <v>0</v>
      </c>
      <c r="Z13" s="15">
        <v>0</v>
      </c>
      <c r="AA13" s="15">
        <v>34</v>
      </c>
    </row>
    <row r="14" spans="1:27" s="2" customFormat="1" ht="27.75" customHeight="1">
      <c r="A14" s="12" t="s">
        <v>38</v>
      </c>
      <c r="B14" s="16">
        <f t="shared" si="2"/>
        <v>0.917364923432534</v>
      </c>
      <c r="C14" s="15">
        <f t="shared" si="3"/>
        <v>127</v>
      </c>
      <c r="D14" s="15">
        <v>1</v>
      </c>
      <c r="E14" s="15">
        <v>0</v>
      </c>
      <c r="F14" s="15">
        <v>0</v>
      </c>
      <c r="G14" s="15">
        <v>2</v>
      </c>
      <c r="H14" s="15">
        <v>0</v>
      </c>
      <c r="I14" s="15">
        <v>1</v>
      </c>
      <c r="J14" s="15">
        <v>0</v>
      </c>
      <c r="K14" s="15">
        <v>0</v>
      </c>
      <c r="L14" s="15">
        <v>7</v>
      </c>
      <c r="M14" s="15">
        <v>3</v>
      </c>
      <c r="N14" s="15">
        <v>1</v>
      </c>
      <c r="O14" s="15">
        <v>1</v>
      </c>
      <c r="P14" s="15">
        <v>1</v>
      </c>
      <c r="Q14" s="15">
        <v>5</v>
      </c>
      <c r="R14" s="15">
        <v>0</v>
      </c>
      <c r="S14" s="15">
        <v>1</v>
      </c>
      <c r="T14" s="15">
        <v>0</v>
      </c>
      <c r="U14" s="15">
        <v>1</v>
      </c>
      <c r="V14" s="15">
        <v>8</v>
      </c>
      <c r="W14" s="15">
        <v>12</v>
      </c>
      <c r="X14" s="15">
        <v>82</v>
      </c>
      <c r="Y14" s="15">
        <v>0</v>
      </c>
      <c r="Z14" s="15">
        <v>0</v>
      </c>
      <c r="AA14" s="15">
        <v>1</v>
      </c>
    </row>
    <row r="15" spans="1:27" s="2" customFormat="1" ht="15" customHeight="1">
      <c r="A15" s="12" t="s">
        <v>39</v>
      </c>
      <c r="B15" s="16">
        <f t="shared" si="2"/>
        <v>0.014446691707598961</v>
      </c>
      <c r="C15" s="15">
        <f t="shared" si="3"/>
        <v>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1</v>
      </c>
      <c r="Z15" s="15">
        <v>1</v>
      </c>
      <c r="AA15" s="15">
        <v>0</v>
      </c>
    </row>
    <row r="16" spans="1:27" s="2" customFormat="1" ht="15" customHeight="1">
      <c r="A16" s="12" t="s">
        <v>40</v>
      </c>
      <c r="B16" s="16">
        <f t="shared" si="2"/>
        <v>4.521814504478475</v>
      </c>
      <c r="C16" s="15">
        <f t="shared" si="3"/>
        <v>626</v>
      </c>
      <c r="D16" s="15">
        <v>9</v>
      </c>
      <c r="E16" s="15">
        <v>64</v>
      </c>
      <c r="F16" s="15">
        <v>26</v>
      </c>
      <c r="G16" s="15">
        <v>14</v>
      </c>
      <c r="H16" s="15">
        <v>2</v>
      </c>
      <c r="I16" s="15">
        <v>14</v>
      </c>
      <c r="J16" s="15">
        <v>26</v>
      </c>
      <c r="K16" s="15">
        <v>14</v>
      </c>
      <c r="L16" s="15">
        <v>10</v>
      </c>
      <c r="M16" s="15">
        <v>25</v>
      </c>
      <c r="N16" s="15">
        <v>0</v>
      </c>
      <c r="O16" s="15">
        <v>25</v>
      </c>
      <c r="P16" s="15">
        <v>166</v>
      </c>
      <c r="Q16" s="15">
        <v>25</v>
      </c>
      <c r="R16" s="15">
        <v>16</v>
      </c>
      <c r="S16" s="15">
        <v>35</v>
      </c>
      <c r="T16" s="15">
        <v>2</v>
      </c>
      <c r="U16" s="15">
        <v>1</v>
      </c>
      <c r="V16" s="15">
        <v>10</v>
      </c>
      <c r="W16" s="15">
        <v>59</v>
      </c>
      <c r="X16" s="15">
        <v>56</v>
      </c>
      <c r="Y16" s="15">
        <v>0</v>
      </c>
      <c r="Z16" s="15">
        <v>6</v>
      </c>
      <c r="AA16" s="15">
        <v>21</v>
      </c>
    </row>
    <row r="17" spans="1:27" s="2" customFormat="1" ht="15" customHeight="1">
      <c r="A17" s="12" t="s">
        <v>41</v>
      </c>
      <c r="B17" s="16">
        <f t="shared" si="2"/>
        <v>2.036983530771453</v>
      </c>
      <c r="C17" s="15">
        <f t="shared" si="3"/>
        <v>282</v>
      </c>
      <c r="D17" s="15">
        <v>12</v>
      </c>
      <c r="E17" s="15">
        <v>65</v>
      </c>
      <c r="F17" s="15">
        <v>7</v>
      </c>
      <c r="G17" s="15">
        <v>3</v>
      </c>
      <c r="H17" s="15">
        <v>0</v>
      </c>
      <c r="I17" s="15">
        <v>0</v>
      </c>
      <c r="J17" s="15">
        <v>3</v>
      </c>
      <c r="K17" s="15">
        <v>4</v>
      </c>
      <c r="L17" s="15">
        <v>6</v>
      </c>
      <c r="M17" s="15">
        <v>4</v>
      </c>
      <c r="N17" s="15">
        <v>0</v>
      </c>
      <c r="O17" s="15">
        <v>4</v>
      </c>
      <c r="P17" s="15">
        <v>19</v>
      </c>
      <c r="Q17" s="15">
        <v>14</v>
      </c>
      <c r="R17" s="15">
        <v>3</v>
      </c>
      <c r="S17" s="15">
        <v>5</v>
      </c>
      <c r="T17" s="15">
        <v>1</v>
      </c>
      <c r="U17" s="15">
        <v>1</v>
      </c>
      <c r="V17" s="15">
        <v>1</v>
      </c>
      <c r="W17" s="15">
        <v>13</v>
      </c>
      <c r="X17" s="15">
        <v>11</v>
      </c>
      <c r="Y17" s="15">
        <v>4</v>
      </c>
      <c r="Z17" s="15">
        <v>4</v>
      </c>
      <c r="AA17" s="15">
        <v>98</v>
      </c>
    </row>
    <row r="18" spans="1:27" s="2" customFormat="1" ht="27.75" customHeight="1">
      <c r="A18" s="12" t="s">
        <v>42</v>
      </c>
      <c r="B18" s="16">
        <f t="shared" si="2"/>
        <v>0.5200809014735626</v>
      </c>
      <c r="C18" s="15">
        <f t="shared" si="3"/>
        <v>72</v>
      </c>
      <c r="D18" s="15">
        <v>1</v>
      </c>
      <c r="E18" s="15">
        <v>4</v>
      </c>
      <c r="F18" s="15">
        <v>0</v>
      </c>
      <c r="G18" s="15">
        <v>2</v>
      </c>
      <c r="H18" s="15">
        <v>0</v>
      </c>
      <c r="I18" s="15">
        <v>0</v>
      </c>
      <c r="J18" s="15">
        <v>4</v>
      </c>
      <c r="K18" s="15">
        <v>0</v>
      </c>
      <c r="L18" s="15">
        <v>0</v>
      </c>
      <c r="M18" s="15">
        <v>2</v>
      </c>
      <c r="N18" s="15">
        <v>0</v>
      </c>
      <c r="O18" s="15">
        <v>3</v>
      </c>
      <c r="P18" s="15">
        <v>28</v>
      </c>
      <c r="Q18" s="15">
        <v>8</v>
      </c>
      <c r="R18" s="15">
        <v>0</v>
      </c>
      <c r="S18" s="15">
        <v>2</v>
      </c>
      <c r="T18" s="15">
        <v>0</v>
      </c>
      <c r="U18" s="15">
        <v>1</v>
      </c>
      <c r="V18" s="15">
        <v>1</v>
      </c>
      <c r="W18" s="15">
        <v>2</v>
      </c>
      <c r="X18" s="15">
        <v>2</v>
      </c>
      <c r="Y18" s="15">
        <v>0</v>
      </c>
      <c r="Z18" s="15">
        <v>5</v>
      </c>
      <c r="AA18" s="15">
        <v>7</v>
      </c>
    </row>
    <row r="19" spans="1:27" s="2" customFormat="1" ht="15" customHeight="1">
      <c r="A19" s="12" t="s">
        <v>43</v>
      </c>
      <c r="B19" s="16">
        <f t="shared" si="2"/>
        <v>0.2528171048829818</v>
      </c>
      <c r="C19" s="15">
        <f t="shared" si="3"/>
        <v>35</v>
      </c>
      <c r="D19" s="15">
        <v>1</v>
      </c>
      <c r="E19" s="15">
        <v>9</v>
      </c>
      <c r="F19" s="15">
        <v>1</v>
      </c>
      <c r="G19" s="15">
        <v>0</v>
      </c>
      <c r="H19" s="15">
        <v>0</v>
      </c>
      <c r="I19" s="15">
        <v>1</v>
      </c>
      <c r="J19" s="15">
        <v>1</v>
      </c>
      <c r="K19" s="15">
        <v>1</v>
      </c>
      <c r="L19" s="15">
        <v>0</v>
      </c>
      <c r="M19" s="15">
        <v>2</v>
      </c>
      <c r="N19" s="15">
        <v>0</v>
      </c>
      <c r="O19" s="15">
        <v>0</v>
      </c>
      <c r="P19" s="15">
        <v>7</v>
      </c>
      <c r="Q19" s="15">
        <v>1</v>
      </c>
      <c r="R19" s="15">
        <v>0</v>
      </c>
      <c r="S19" s="15">
        <v>3</v>
      </c>
      <c r="T19" s="15">
        <v>0</v>
      </c>
      <c r="U19" s="15">
        <v>0</v>
      </c>
      <c r="V19" s="15">
        <v>0</v>
      </c>
      <c r="W19" s="15">
        <v>2</v>
      </c>
      <c r="X19" s="15">
        <v>0</v>
      </c>
      <c r="Y19" s="15">
        <v>0</v>
      </c>
      <c r="Z19" s="15">
        <v>6</v>
      </c>
      <c r="AA19" s="15">
        <v>0</v>
      </c>
    </row>
    <row r="20" spans="1:27" s="2" customFormat="1" ht="15" customHeight="1">
      <c r="A20" s="12" t="s">
        <v>44</v>
      </c>
      <c r="B20" s="16">
        <f t="shared" si="2"/>
        <v>0.21670037561398442</v>
      </c>
      <c r="C20" s="15">
        <f t="shared" si="3"/>
        <v>30</v>
      </c>
      <c r="D20" s="15">
        <v>3</v>
      </c>
      <c r="E20" s="15">
        <v>7</v>
      </c>
      <c r="F20" s="15">
        <v>0</v>
      </c>
      <c r="G20" s="15">
        <v>0</v>
      </c>
      <c r="H20" s="15">
        <v>0</v>
      </c>
      <c r="I20" s="15">
        <v>0</v>
      </c>
      <c r="J20" s="15">
        <v>1</v>
      </c>
      <c r="K20" s="15">
        <v>0</v>
      </c>
      <c r="L20" s="15">
        <v>0</v>
      </c>
      <c r="M20" s="15">
        <v>1</v>
      </c>
      <c r="N20" s="15">
        <v>0</v>
      </c>
      <c r="O20" s="15">
        <v>0</v>
      </c>
      <c r="P20" s="15">
        <v>5</v>
      </c>
      <c r="Q20" s="15">
        <v>3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2</v>
      </c>
      <c r="X20" s="15">
        <v>4</v>
      </c>
      <c r="Y20" s="15">
        <v>0</v>
      </c>
      <c r="Z20" s="15">
        <v>0</v>
      </c>
      <c r="AA20" s="15">
        <v>4</v>
      </c>
    </row>
    <row r="21" spans="1:27" s="2" customFormat="1" ht="15" customHeight="1">
      <c r="A21" s="12" t="s">
        <v>45</v>
      </c>
      <c r="B21" s="16">
        <f t="shared" si="2"/>
        <v>0.30338052585957814</v>
      </c>
      <c r="C21" s="15">
        <f t="shared" si="3"/>
        <v>42</v>
      </c>
      <c r="D21" s="15">
        <v>0</v>
      </c>
      <c r="E21" s="15">
        <v>11</v>
      </c>
      <c r="F21" s="15">
        <v>3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3</v>
      </c>
      <c r="N21" s="15">
        <v>0</v>
      </c>
      <c r="O21" s="15">
        <v>2</v>
      </c>
      <c r="P21" s="15">
        <v>11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3</v>
      </c>
      <c r="X21" s="15">
        <v>0</v>
      </c>
      <c r="Y21" s="15">
        <v>1</v>
      </c>
      <c r="Z21" s="15">
        <v>8</v>
      </c>
      <c r="AA21" s="15">
        <v>0</v>
      </c>
    </row>
    <row r="22" spans="1:27" s="2" customFormat="1" ht="27.75" customHeight="1">
      <c r="A22" s="12" t="s">
        <v>46</v>
      </c>
      <c r="B22" s="16">
        <f t="shared" si="2"/>
        <v>5.338052585957816</v>
      </c>
      <c r="C22" s="15">
        <f>SUM(D22:AA22)</f>
        <v>739</v>
      </c>
      <c r="D22" s="15">
        <v>35</v>
      </c>
      <c r="E22" s="15">
        <v>29</v>
      </c>
      <c r="F22" s="15">
        <v>7</v>
      </c>
      <c r="G22" s="15">
        <v>32</v>
      </c>
      <c r="H22" s="15">
        <v>3</v>
      </c>
      <c r="I22" s="15">
        <v>3</v>
      </c>
      <c r="J22" s="15">
        <v>7</v>
      </c>
      <c r="K22" s="15">
        <v>4</v>
      </c>
      <c r="L22" s="15">
        <v>28</v>
      </c>
      <c r="M22" s="15">
        <v>10</v>
      </c>
      <c r="N22" s="15">
        <v>2</v>
      </c>
      <c r="O22" s="15">
        <v>80</v>
      </c>
      <c r="P22" s="15">
        <v>103</v>
      </c>
      <c r="Q22" s="15">
        <v>127</v>
      </c>
      <c r="R22" s="15">
        <v>5</v>
      </c>
      <c r="S22" s="15">
        <v>11</v>
      </c>
      <c r="T22" s="15">
        <v>2</v>
      </c>
      <c r="U22" s="15">
        <v>3</v>
      </c>
      <c r="V22" s="15">
        <v>19</v>
      </c>
      <c r="W22" s="15">
        <v>20</v>
      </c>
      <c r="X22" s="15">
        <v>114</v>
      </c>
      <c r="Y22" s="15">
        <v>4</v>
      </c>
      <c r="Z22" s="15">
        <v>1</v>
      </c>
      <c r="AA22" s="15">
        <v>90</v>
      </c>
    </row>
    <row r="23" spans="1:27" s="2" customFormat="1" ht="15" customHeight="1">
      <c r="A23" s="12" t="s">
        <v>47</v>
      </c>
      <c r="B23" s="16">
        <f t="shared" si="2"/>
        <v>5.988153712799769</v>
      </c>
      <c r="C23" s="15">
        <f t="shared" si="3"/>
        <v>829</v>
      </c>
      <c r="D23" s="15">
        <v>56</v>
      </c>
      <c r="E23" s="15">
        <v>51</v>
      </c>
      <c r="F23" s="15">
        <v>18</v>
      </c>
      <c r="G23" s="15">
        <v>17</v>
      </c>
      <c r="H23" s="15">
        <v>2</v>
      </c>
      <c r="I23" s="15">
        <v>1</v>
      </c>
      <c r="J23" s="15">
        <v>8</v>
      </c>
      <c r="K23" s="15">
        <v>2</v>
      </c>
      <c r="L23" s="15">
        <v>19</v>
      </c>
      <c r="M23" s="15">
        <v>17</v>
      </c>
      <c r="N23" s="15">
        <v>5</v>
      </c>
      <c r="O23" s="15">
        <v>25</v>
      </c>
      <c r="P23" s="15">
        <v>97</v>
      </c>
      <c r="Q23" s="15">
        <v>123</v>
      </c>
      <c r="R23" s="15">
        <v>6</v>
      </c>
      <c r="S23" s="15">
        <v>9</v>
      </c>
      <c r="T23" s="15">
        <v>1</v>
      </c>
      <c r="U23" s="15">
        <v>2</v>
      </c>
      <c r="V23" s="15">
        <v>16</v>
      </c>
      <c r="W23" s="15">
        <v>52</v>
      </c>
      <c r="X23" s="15">
        <v>121</v>
      </c>
      <c r="Y23" s="15">
        <v>18</v>
      </c>
      <c r="Z23" s="15">
        <v>26</v>
      </c>
      <c r="AA23" s="15">
        <v>137</v>
      </c>
    </row>
    <row r="24" spans="1:27" s="2" customFormat="1" ht="15" customHeight="1">
      <c r="A24" s="12" t="s">
        <v>48</v>
      </c>
      <c r="B24" s="16">
        <f t="shared" si="2"/>
        <v>2.036983530771453</v>
      </c>
      <c r="C24" s="15">
        <f t="shared" si="3"/>
        <v>282</v>
      </c>
      <c r="D24" s="15">
        <v>29</v>
      </c>
      <c r="E24" s="15">
        <v>19</v>
      </c>
      <c r="F24" s="15">
        <v>2</v>
      </c>
      <c r="G24" s="15">
        <v>13</v>
      </c>
      <c r="H24" s="15">
        <v>6</v>
      </c>
      <c r="I24" s="15">
        <v>0</v>
      </c>
      <c r="J24" s="15">
        <v>1</v>
      </c>
      <c r="K24" s="15">
        <v>1</v>
      </c>
      <c r="L24" s="15">
        <v>6</v>
      </c>
      <c r="M24" s="15">
        <v>9</v>
      </c>
      <c r="N24" s="15">
        <v>0</v>
      </c>
      <c r="O24" s="15">
        <v>17</v>
      </c>
      <c r="P24" s="15">
        <v>23</v>
      </c>
      <c r="Q24" s="15">
        <v>21</v>
      </c>
      <c r="R24" s="15">
        <v>6</v>
      </c>
      <c r="S24" s="15">
        <v>6</v>
      </c>
      <c r="T24" s="15">
        <v>0</v>
      </c>
      <c r="U24" s="15">
        <v>2</v>
      </c>
      <c r="V24" s="15">
        <v>8</v>
      </c>
      <c r="W24" s="15">
        <v>19</v>
      </c>
      <c r="X24" s="15">
        <v>21</v>
      </c>
      <c r="Y24" s="15">
        <v>12</v>
      </c>
      <c r="Z24" s="15">
        <v>11</v>
      </c>
      <c r="AA24" s="15">
        <v>50</v>
      </c>
    </row>
    <row r="25" spans="1:27" s="2" customFormat="1" ht="27.75" customHeight="1">
      <c r="A25" s="12" t="s">
        <v>49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2" customFormat="1" ht="15" customHeight="1">
      <c r="A26" s="12" t="s">
        <v>50</v>
      </c>
      <c r="B26" s="16">
        <f t="shared" si="2"/>
        <v>3.5249927766541465</v>
      </c>
      <c r="C26" s="15">
        <f t="shared" si="3"/>
        <v>488</v>
      </c>
      <c r="D26" s="15">
        <v>54</v>
      </c>
      <c r="E26" s="15">
        <v>34</v>
      </c>
      <c r="F26" s="15">
        <v>10</v>
      </c>
      <c r="G26" s="15">
        <v>24</v>
      </c>
      <c r="H26" s="15">
        <v>9</v>
      </c>
      <c r="I26" s="15">
        <v>5</v>
      </c>
      <c r="J26" s="15">
        <v>20</v>
      </c>
      <c r="K26" s="15">
        <v>1</v>
      </c>
      <c r="L26" s="15">
        <v>13</v>
      </c>
      <c r="M26" s="15">
        <v>22</v>
      </c>
      <c r="N26" s="15">
        <v>13</v>
      </c>
      <c r="O26" s="15">
        <v>11</v>
      </c>
      <c r="P26" s="15">
        <v>56</v>
      </c>
      <c r="Q26" s="15">
        <v>8</v>
      </c>
      <c r="R26" s="15">
        <v>5</v>
      </c>
      <c r="S26" s="15">
        <v>12</v>
      </c>
      <c r="T26" s="15">
        <v>0</v>
      </c>
      <c r="U26" s="15">
        <v>5</v>
      </c>
      <c r="V26" s="15">
        <v>48</v>
      </c>
      <c r="W26" s="15">
        <v>71</v>
      </c>
      <c r="X26" s="15">
        <v>54</v>
      </c>
      <c r="Y26" s="15">
        <v>2</v>
      </c>
      <c r="Z26" s="15">
        <v>4</v>
      </c>
      <c r="AA26" s="15">
        <v>7</v>
      </c>
    </row>
    <row r="27" spans="1:27" s="2" customFormat="1" ht="15" customHeight="1" thickBot="1">
      <c r="A27" s="12" t="s">
        <v>51</v>
      </c>
      <c r="B27" s="16">
        <f t="shared" si="2"/>
        <v>1.0184917653857266</v>
      </c>
      <c r="C27" s="15">
        <f>SUM(D27:AA27)</f>
        <v>141</v>
      </c>
      <c r="D27" s="15">
        <v>13</v>
      </c>
      <c r="E27" s="15">
        <v>6</v>
      </c>
      <c r="F27" s="15">
        <v>3</v>
      </c>
      <c r="G27" s="15">
        <v>6</v>
      </c>
      <c r="H27" s="15">
        <v>3</v>
      </c>
      <c r="I27" s="15">
        <v>0</v>
      </c>
      <c r="J27" s="15">
        <v>11</v>
      </c>
      <c r="K27" s="15">
        <v>1</v>
      </c>
      <c r="L27" s="15">
        <v>4</v>
      </c>
      <c r="M27" s="15">
        <v>9</v>
      </c>
      <c r="N27" s="15">
        <v>4</v>
      </c>
      <c r="O27" s="15">
        <v>0</v>
      </c>
      <c r="P27" s="15">
        <v>15</v>
      </c>
      <c r="Q27" s="15">
        <v>2</v>
      </c>
      <c r="R27" s="15">
        <v>2</v>
      </c>
      <c r="S27" s="15">
        <v>4</v>
      </c>
      <c r="T27" s="15">
        <v>2</v>
      </c>
      <c r="U27" s="15">
        <v>3</v>
      </c>
      <c r="V27" s="15">
        <v>21</v>
      </c>
      <c r="W27" s="15">
        <v>17</v>
      </c>
      <c r="X27" s="15">
        <v>8</v>
      </c>
      <c r="Y27" s="15">
        <v>0</v>
      </c>
      <c r="Z27" s="15">
        <v>2</v>
      </c>
      <c r="AA27" s="15">
        <v>5</v>
      </c>
    </row>
    <row r="28" spans="1:27" s="2" customFormat="1" ht="26.25" customHeight="1">
      <c r="A28" s="108" t="s">
        <v>159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="2" customFormat="1" ht="60.75" customHeight="1">
      <c r="A29" s="2" t="s">
        <v>158</v>
      </c>
    </row>
    <row r="30" spans="1:27" s="2" customFormat="1" ht="11.25" customHeight="1">
      <c r="A30" s="99" t="s">
        <v>449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 t="s">
        <v>450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106" t="s">
        <v>173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 t="s">
        <v>83</v>
      </c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9"/>
    </row>
    <row r="2" spans="1:27" s="10" customFormat="1" ht="12.75" customHeight="1" thickBot="1">
      <c r="A2" s="101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11" t="s">
        <v>440</v>
      </c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AA2" s="22" t="s">
        <v>82</v>
      </c>
    </row>
    <row r="3" spans="1:27" s="11" customFormat="1" ht="96" customHeight="1" thickBot="1">
      <c r="A3" s="29" t="s">
        <v>84</v>
      </c>
      <c r="B3" s="28" t="s">
        <v>85</v>
      </c>
      <c r="C3" s="26" t="s">
        <v>86</v>
      </c>
      <c r="D3" s="26" t="s">
        <v>66</v>
      </c>
      <c r="E3" s="26" t="s">
        <v>160</v>
      </c>
      <c r="F3" s="26" t="s">
        <v>67</v>
      </c>
      <c r="G3" s="26" t="s">
        <v>68</v>
      </c>
      <c r="H3" s="26" t="s">
        <v>161</v>
      </c>
      <c r="I3" s="26" t="s">
        <v>162</v>
      </c>
      <c r="J3" s="26" t="s">
        <v>69</v>
      </c>
      <c r="K3" s="26" t="s">
        <v>163</v>
      </c>
      <c r="L3" s="26" t="s">
        <v>70</v>
      </c>
      <c r="M3" s="26" t="s">
        <v>71</v>
      </c>
      <c r="N3" s="25" t="s">
        <v>164</v>
      </c>
      <c r="O3" s="26" t="s">
        <v>73</v>
      </c>
      <c r="P3" s="26" t="s">
        <v>74</v>
      </c>
      <c r="Q3" s="26" t="s">
        <v>75</v>
      </c>
      <c r="R3" s="26" t="s">
        <v>76</v>
      </c>
      <c r="S3" s="26" t="s">
        <v>77</v>
      </c>
      <c r="T3" s="26" t="s">
        <v>165</v>
      </c>
      <c r="U3" s="26" t="s">
        <v>78</v>
      </c>
      <c r="V3" s="26" t="s">
        <v>79</v>
      </c>
      <c r="W3" s="26" t="s">
        <v>80</v>
      </c>
      <c r="X3" s="26" t="s">
        <v>81</v>
      </c>
      <c r="Y3" s="26" t="s">
        <v>166</v>
      </c>
      <c r="Z3" s="26" t="s">
        <v>167</v>
      </c>
      <c r="AA3" s="27" t="s">
        <v>168</v>
      </c>
    </row>
    <row r="4" spans="1:27" s="2" customFormat="1" ht="24" customHeight="1">
      <c r="A4" s="30" t="s">
        <v>144</v>
      </c>
      <c r="B4" s="16">
        <f>SUM(D4:AA4)</f>
        <v>100</v>
      </c>
      <c r="C4" s="15"/>
      <c r="D4" s="16">
        <f aca="true" t="shared" si="0" ref="D4:AA4">D5/$C$5*100</f>
        <v>5.287214329833231</v>
      </c>
      <c r="E4" s="16">
        <f t="shared" si="0"/>
        <v>4.681902408894379</v>
      </c>
      <c r="F4" s="16">
        <f t="shared" si="0"/>
        <v>1.3588634959851762</v>
      </c>
      <c r="G4" s="16">
        <f t="shared" si="0"/>
        <v>1.7665225447807287</v>
      </c>
      <c r="H4" s="16">
        <f t="shared" si="0"/>
        <v>0.32118591723285983</v>
      </c>
      <c r="I4" s="16">
        <f t="shared" si="0"/>
        <v>0.5558987029030266</v>
      </c>
      <c r="J4" s="16">
        <f t="shared" si="0"/>
        <v>2.1741815935762814</v>
      </c>
      <c r="K4" s="16">
        <f t="shared" si="0"/>
        <v>1.0500308832612724</v>
      </c>
      <c r="L4" s="16">
        <f t="shared" si="0"/>
        <v>2.21124150710315</v>
      </c>
      <c r="M4" s="16">
        <f t="shared" si="0"/>
        <v>1.5812229771463866</v>
      </c>
      <c r="N4" s="16">
        <f t="shared" si="0"/>
        <v>0.6300185299567634</v>
      </c>
      <c r="O4" s="16">
        <f t="shared" si="0"/>
        <v>2.4336009882643608</v>
      </c>
      <c r="P4" s="16">
        <f t="shared" si="0"/>
        <v>16.961087090796788</v>
      </c>
      <c r="Q4" s="16">
        <f t="shared" si="0"/>
        <v>27.90611488573193</v>
      </c>
      <c r="R4" s="16">
        <f t="shared" si="0"/>
        <v>0.6917850525015441</v>
      </c>
      <c r="S4" s="16">
        <f t="shared" si="0"/>
        <v>2.1865348980852377</v>
      </c>
      <c r="T4" s="16">
        <f t="shared" si="0"/>
        <v>0.14823965410747375</v>
      </c>
      <c r="U4" s="16">
        <f t="shared" si="0"/>
        <v>0.9141445336627548</v>
      </c>
      <c r="V4" s="16">
        <f t="shared" si="0"/>
        <v>3.1130327362569488</v>
      </c>
      <c r="W4" s="16">
        <f t="shared" si="0"/>
        <v>6.497838171710933</v>
      </c>
      <c r="X4" s="16">
        <f t="shared" si="0"/>
        <v>11.612106238418777</v>
      </c>
      <c r="Y4" s="16">
        <f t="shared" si="0"/>
        <v>0.22235948116121063</v>
      </c>
      <c r="Z4" s="16">
        <f t="shared" si="0"/>
        <v>0.5806053119209388</v>
      </c>
      <c r="AA4" s="16">
        <f t="shared" si="0"/>
        <v>5.114268066707845</v>
      </c>
    </row>
    <row r="5" spans="1:27" s="2" customFormat="1" ht="27.75" customHeight="1">
      <c r="A5" s="12" t="s">
        <v>119</v>
      </c>
      <c r="B5" s="16"/>
      <c r="C5" s="15">
        <f>SUM(C6:C24,C26:C27)</f>
        <v>8095</v>
      </c>
      <c r="D5" s="15">
        <f>SUM(D6:D24,D26:D27)</f>
        <v>428</v>
      </c>
      <c r="E5" s="15">
        <f aca="true" t="shared" si="1" ref="E5:AA5">SUM(E6:E24,E26:E27)</f>
        <v>379</v>
      </c>
      <c r="F5" s="15">
        <f t="shared" si="1"/>
        <v>110</v>
      </c>
      <c r="G5" s="15">
        <f t="shared" si="1"/>
        <v>143</v>
      </c>
      <c r="H5" s="15">
        <f t="shared" si="1"/>
        <v>26</v>
      </c>
      <c r="I5" s="15">
        <f t="shared" si="1"/>
        <v>45</v>
      </c>
      <c r="J5" s="15">
        <f t="shared" si="1"/>
        <v>176</v>
      </c>
      <c r="K5" s="15">
        <f t="shared" si="1"/>
        <v>85</v>
      </c>
      <c r="L5" s="15">
        <f t="shared" si="1"/>
        <v>179</v>
      </c>
      <c r="M5" s="15">
        <f t="shared" si="1"/>
        <v>128</v>
      </c>
      <c r="N5" s="15">
        <f t="shared" si="1"/>
        <v>51</v>
      </c>
      <c r="O5" s="15">
        <f t="shared" si="1"/>
        <v>197</v>
      </c>
      <c r="P5" s="15">
        <f t="shared" si="1"/>
        <v>1373</v>
      </c>
      <c r="Q5" s="15">
        <f t="shared" si="1"/>
        <v>2259</v>
      </c>
      <c r="R5" s="15">
        <f t="shared" si="1"/>
        <v>56</v>
      </c>
      <c r="S5" s="15">
        <f t="shared" si="1"/>
        <v>177</v>
      </c>
      <c r="T5" s="15">
        <f t="shared" si="1"/>
        <v>12</v>
      </c>
      <c r="U5" s="15">
        <f t="shared" si="1"/>
        <v>74</v>
      </c>
      <c r="V5" s="15">
        <f t="shared" si="1"/>
        <v>252</v>
      </c>
      <c r="W5" s="15">
        <f t="shared" si="1"/>
        <v>526</v>
      </c>
      <c r="X5" s="15">
        <f t="shared" si="1"/>
        <v>940</v>
      </c>
      <c r="Y5" s="15">
        <f t="shared" si="1"/>
        <v>18</v>
      </c>
      <c r="Z5" s="15">
        <f t="shared" si="1"/>
        <v>47</v>
      </c>
      <c r="AA5" s="15">
        <f t="shared" si="1"/>
        <v>414</v>
      </c>
    </row>
    <row r="6" spans="1:27" s="2" customFormat="1" ht="27.75" customHeight="1">
      <c r="A6" s="12" t="s">
        <v>120</v>
      </c>
      <c r="B6" s="16">
        <f>C6/$C$5*100</f>
        <v>5.188387893761581</v>
      </c>
      <c r="C6" s="15">
        <f>SUM(D6:AA6)</f>
        <v>420</v>
      </c>
      <c r="D6" s="3">
        <v>58</v>
      </c>
      <c r="E6" s="3">
        <v>15</v>
      </c>
      <c r="F6" s="3">
        <v>7</v>
      </c>
      <c r="G6" s="3">
        <v>13</v>
      </c>
      <c r="H6" s="3">
        <v>6</v>
      </c>
      <c r="I6" s="3">
        <v>3</v>
      </c>
      <c r="J6" s="3">
        <v>14</v>
      </c>
      <c r="K6" s="3">
        <v>5</v>
      </c>
      <c r="L6" s="3">
        <v>7</v>
      </c>
      <c r="M6" s="3">
        <v>21</v>
      </c>
      <c r="N6" s="3">
        <v>18</v>
      </c>
      <c r="O6" s="3">
        <v>23</v>
      </c>
      <c r="P6" s="3">
        <v>39</v>
      </c>
      <c r="Q6" s="3">
        <v>12</v>
      </c>
      <c r="R6" s="3">
        <v>2</v>
      </c>
      <c r="S6" s="3">
        <v>11</v>
      </c>
      <c r="T6" s="3">
        <v>1</v>
      </c>
      <c r="U6" s="3">
        <v>13</v>
      </c>
      <c r="V6" s="3">
        <v>21</v>
      </c>
      <c r="W6" s="3">
        <v>29</v>
      </c>
      <c r="X6" s="3">
        <v>73</v>
      </c>
      <c r="Y6" s="3">
        <v>1</v>
      </c>
      <c r="Z6" s="3">
        <v>4</v>
      </c>
      <c r="AA6" s="3">
        <v>24</v>
      </c>
    </row>
    <row r="7" spans="1:27" s="2" customFormat="1" ht="15" customHeight="1">
      <c r="A7" s="12" t="s">
        <v>121</v>
      </c>
      <c r="B7" s="16">
        <f aca="true" t="shared" si="2" ref="B7:B27">C7/$C$5*100</f>
        <v>10.67325509573811</v>
      </c>
      <c r="C7" s="15">
        <f aca="true" t="shared" si="3" ref="C7:C27">SUM(D7:AA7)</f>
        <v>864</v>
      </c>
      <c r="D7" s="3">
        <v>54</v>
      </c>
      <c r="E7" s="3">
        <v>41</v>
      </c>
      <c r="F7" s="3">
        <v>11</v>
      </c>
      <c r="G7" s="3">
        <v>19</v>
      </c>
      <c r="H7" s="3">
        <v>4</v>
      </c>
      <c r="I7" s="3">
        <v>8</v>
      </c>
      <c r="J7" s="3">
        <v>32</v>
      </c>
      <c r="K7" s="3">
        <v>7</v>
      </c>
      <c r="L7" s="3">
        <v>34</v>
      </c>
      <c r="M7" s="3">
        <v>15</v>
      </c>
      <c r="N7" s="3">
        <v>14</v>
      </c>
      <c r="O7" s="3">
        <v>35</v>
      </c>
      <c r="P7" s="3">
        <v>91</v>
      </c>
      <c r="Q7" s="3">
        <v>15</v>
      </c>
      <c r="R7" s="3">
        <v>3</v>
      </c>
      <c r="S7" s="3">
        <v>25</v>
      </c>
      <c r="T7" s="3">
        <v>4</v>
      </c>
      <c r="U7" s="3">
        <v>31</v>
      </c>
      <c r="V7" s="3">
        <v>99</v>
      </c>
      <c r="W7" s="3">
        <v>114</v>
      </c>
      <c r="X7" s="3">
        <v>163</v>
      </c>
      <c r="Y7" s="3">
        <v>2</v>
      </c>
      <c r="Z7" s="3">
        <v>2</v>
      </c>
      <c r="AA7" s="3">
        <v>41</v>
      </c>
    </row>
    <row r="8" spans="1:27" s="2" customFormat="1" ht="15" customHeight="1">
      <c r="A8" s="12" t="s">
        <v>122</v>
      </c>
      <c r="B8" s="16">
        <f t="shared" si="2"/>
        <v>2.9524397776405187</v>
      </c>
      <c r="C8" s="15">
        <f t="shared" si="3"/>
        <v>239</v>
      </c>
      <c r="D8" s="3">
        <v>57</v>
      </c>
      <c r="E8" s="3">
        <v>12</v>
      </c>
      <c r="F8" s="3">
        <v>11</v>
      </c>
      <c r="G8" s="3">
        <v>7</v>
      </c>
      <c r="H8" s="3">
        <v>2</v>
      </c>
      <c r="I8" s="3">
        <v>0</v>
      </c>
      <c r="J8" s="3">
        <v>7</v>
      </c>
      <c r="K8" s="3">
        <v>0</v>
      </c>
      <c r="L8" s="3">
        <v>3</v>
      </c>
      <c r="M8" s="3">
        <v>6</v>
      </c>
      <c r="N8" s="3">
        <v>1</v>
      </c>
      <c r="O8" s="3">
        <v>7</v>
      </c>
      <c r="P8" s="3">
        <v>21</v>
      </c>
      <c r="Q8" s="3">
        <v>10</v>
      </c>
      <c r="R8" s="3">
        <v>4</v>
      </c>
      <c r="S8" s="3">
        <v>5</v>
      </c>
      <c r="T8" s="3">
        <v>0</v>
      </c>
      <c r="U8" s="3">
        <v>2</v>
      </c>
      <c r="V8" s="3">
        <v>19</v>
      </c>
      <c r="W8" s="3">
        <v>28</v>
      </c>
      <c r="X8" s="3">
        <v>30</v>
      </c>
      <c r="Y8" s="3">
        <v>0</v>
      </c>
      <c r="Z8" s="3">
        <v>1</v>
      </c>
      <c r="AA8" s="3">
        <v>6</v>
      </c>
    </row>
    <row r="9" spans="1:27" s="2" customFormat="1" ht="15" customHeight="1">
      <c r="A9" s="12" t="s">
        <v>123</v>
      </c>
      <c r="B9" s="16">
        <f t="shared" si="2"/>
        <v>3.2612723903644225</v>
      </c>
      <c r="C9" s="15">
        <f t="shared" si="3"/>
        <v>264</v>
      </c>
      <c r="D9" s="3">
        <v>35</v>
      </c>
      <c r="E9" s="3">
        <v>25</v>
      </c>
      <c r="F9" s="3">
        <v>4</v>
      </c>
      <c r="G9" s="3">
        <v>6</v>
      </c>
      <c r="H9" s="3">
        <v>0</v>
      </c>
      <c r="I9" s="3">
        <v>0</v>
      </c>
      <c r="J9" s="3">
        <v>8</v>
      </c>
      <c r="K9" s="3">
        <v>1</v>
      </c>
      <c r="L9" s="3">
        <v>2</v>
      </c>
      <c r="M9" s="3">
        <v>4</v>
      </c>
      <c r="N9" s="3">
        <v>1</v>
      </c>
      <c r="O9" s="3">
        <v>4</v>
      </c>
      <c r="P9" s="3">
        <v>16</v>
      </c>
      <c r="Q9" s="3">
        <v>33</v>
      </c>
      <c r="R9" s="3">
        <v>0</v>
      </c>
      <c r="S9" s="3">
        <v>3</v>
      </c>
      <c r="T9" s="3">
        <v>0</v>
      </c>
      <c r="U9" s="3">
        <v>0</v>
      </c>
      <c r="V9" s="3">
        <v>4</v>
      </c>
      <c r="W9" s="3">
        <v>19</v>
      </c>
      <c r="X9" s="3">
        <v>81</v>
      </c>
      <c r="Y9" s="3">
        <v>0</v>
      </c>
      <c r="Z9" s="3">
        <v>0</v>
      </c>
      <c r="AA9" s="3">
        <v>18</v>
      </c>
    </row>
    <row r="10" spans="1:27" s="2" customFormat="1" ht="27.75" customHeight="1">
      <c r="A10" s="12" t="s">
        <v>124</v>
      </c>
      <c r="B10" s="16">
        <f t="shared" si="2"/>
        <v>3.038912909203212</v>
      </c>
      <c r="C10" s="15">
        <f t="shared" si="3"/>
        <v>246</v>
      </c>
      <c r="D10" s="3">
        <v>20</v>
      </c>
      <c r="E10" s="3">
        <v>3</v>
      </c>
      <c r="F10" s="3">
        <v>5</v>
      </c>
      <c r="G10" s="3">
        <v>3</v>
      </c>
      <c r="H10" s="3">
        <v>0</v>
      </c>
      <c r="I10" s="3">
        <v>1</v>
      </c>
      <c r="J10" s="3">
        <v>2</v>
      </c>
      <c r="K10" s="3">
        <v>3</v>
      </c>
      <c r="L10" s="3">
        <v>2</v>
      </c>
      <c r="M10" s="3">
        <v>3</v>
      </c>
      <c r="N10" s="3">
        <v>3</v>
      </c>
      <c r="O10" s="3">
        <v>8</v>
      </c>
      <c r="P10" s="3">
        <v>13</v>
      </c>
      <c r="Q10" s="3">
        <v>31</v>
      </c>
      <c r="R10" s="3">
        <v>0</v>
      </c>
      <c r="S10" s="3">
        <v>2</v>
      </c>
      <c r="T10" s="3">
        <v>1</v>
      </c>
      <c r="U10" s="3">
        <v>6</v>
      </c>
      <c r="V10" s="3">
        <v>8</v>
      </c>
      <c r="W10" s="3">
        <v>38</v>
      </c>
      <c r="X10" s="3">
        <v>86</v>
      </c>
      <c r="Y10" s="3">
        <v>1</v>
      </c>
      <c r="Z10" s="3">
        <v>4</v>
      </c>
      <c r="AA10" s="3">
        <v>3</v>
      </c>
    </row>
    <row r="11" spans="1:27" s="2" customFormat="1" ht="15" customHeight="1">
      <c r="A11" s="12" t="s">
        <v>125</v>
      </c>
      <c r="B11" s="16">
        <f t="shared" si="2"/>
        <v>7.461395923409513</v>
      </c>
      <c r="C11" s="15">
        <f t="shared" si="3"/>
        <v>604</v>
      </c>
      <c r="D11" s="3">
        <v>77</v>
      </c>
      <c r="E11" s="3">
        <v>44</v>
      </c>
      <c r="F11" s="3">
        <v>13</v>
      </c>
      <c r="G11" s="3">
        <v>28</v>
      </c>
      <c r="H11" s="3">
        <v>3</v>
      </c>
      <c r="I11" s="3">
        <v>0</v>
      </c>
      <c r="J11" s="3">
        <v>9</v>
      </c>
      <c r="K11" s="3">
        <v>1</v>
      </c>
      <c r="L11" s="3">
        <v>6</v>
      </c>
      <c r="M11" s="3">
        <v>19</v>
      </c>
      <c r="N11" s="3">
        <v>4</v>
      </c>
      <c r="O11" s="3">
        <v>15</v>
      </c>
      <c r="P11" s="3">
        <v>56</v>
      </c>
      <c r="Q11" s="3">
        <v>47</v>
      </c>
      <c r="R11" s="3">
        <v>11</v>
      </c>
      <c r="S11" s="3">
        <v>9</v>
      </c>
      <c r="T11" s="3">
        <v>0</v>
      </c>
      <c r="U11" s="3">
        <v>11</v>
      </c>
      <c r="V11" s="3">
        <v>34</v>
      </c>
      <c r="W11" s="3">
        <v>86</v>
      </c>
      <c r="X11" s="3">
        <v>108</v>
      </c>
      <c r="Y11" s="3">
        <v>0</v>
      </c>
      <c r="Z11" s="3">
        <v>6</v>
      </c>
      <c r="AA11" s="3">
        <v>17</v>
      </c>
    </row>
    <row r="12" spans="1:27" s="2" customFormat="1" ht="15" customHeight="1">
      <c r="A12" s="12" t="s">
        <v>126</v>
      </c>
      <c r="B12" s="16">
        <f>C12/$C$5*100</f>
        <v>24.867201976528722</v>
      </c>
      <c r="C12" s="15">
        <f t="shared" si="3"/>
        <v>2013</v>
      </c>
      <c r="D12" s="3">
        <v>16</v>
      </c>
      <c r="E12" s="3">
        <v>9</v>
      </c>
      <c r="F12" s="3">
        <v>14</v>
      </c>
      <c r="G12" s="3">
        <v>14</v>
      </c>
      <c r="H12" s="3">
        <v>2</v>
      </c>
      <c r="I12" s="3">
        <v>8</v>
      </c>
      <c r="J12" s="3">
        <v>26</v>
      </c>
      <c r="K12" s="3">
        <v>24</v>
      </c>
      <c r="L12" s="3">
        <v>31</v>
      </c>
      <c r="M12" s="3">
        <v>10</v>
      </c>
      <c r="N12" s="3">
        <v>4</v>
      </c>
      <c r="O12" s="3">
        <v>4</v>
      </c>
      <c r="P12" s="3">
        <v>444</v>
      </c>
      <c r="Q12" s="3">
        <v>1217</v>
      </c>
      <c r="R12" s="3">
        <v>9</v>
      </c>
      <c r="S12" s="3">
        <v>32</v>
      </c>
      <c r="T12" s="3">
        <v>1</v>
      </c>
      <c r="U12" s="3">
        <v>2</v>
      </c>
      <c r="V12" s="3">
        <v>5</v>
      </c>
      <c r="W12" s="3">
        <v>36</v>
      </c>
      <c r="X12" s="3">
        <v>91</v>
      </c>
      <c r="Y12" s="3">
        <v>2</v>
      </c>
      <c r="Z12" s="3">
        <v>0</v>
      </c>
      <c r="AA12" s="3">
        <v>12</v>
      </c>
    </row>
    <row r="13" spans="1:27" s="2" customFormat="1" ht="15" customHeight="1">
      <c r="A13" s="12" t="s">
        <v>434</v>
      </c>
      <c r="B13" s="16">
        <f t="shared" si="2"/>
        <v>18.455836936380482</v>
      </c>
      <c r="C13" s="15">
        <f t="shared" si="3"/>
        <v>1494</v>
      </c>
      <c r="D13" s="3">
        <v>24</v>
      </c>
      <c r="E13" s="3">
        <v>48</v>
      </c>
      <c r="F13" s="3">
        <v>3</v>
      </c>
      <c r="G13" s="3">
        <v>1</v>
      </c>
      <c r="H13" s="3">
        <v>0</v>
      </c>
      <c r="I13" s="3">
        <v>9</v>
      </c>
      <c r="J13" s="3">
        <v>36</v>
      </c>
      <c r="K13" s="3">
        <v>27</v>
      </c>
      <c r="L13" s="3">
        <v>51</v>
      </c>
      <c r="M13" s="3">
        <v>2</v>
      </c>
      <c r="N13" s="3">
        <v>0</v>
      </c>
      <c r="O13" s="3">
        <v>6</v>
      </c>
      <c r="P13" s="3">
        <v>390</v>
      </c>
      <c r="Q13" s="3">
        <v>671</v>
      </c>
      <c r="R13" s="3">
        <v>5</v>
      </c>
      <c r="S13" s="3">
        <v>44</v>
      </c>
      <c r="T13" s="3">
        <v>0</v>
      </c>
      <c r="U13" s="3">
        <v>1</v>
      </c>
      <c r="V13" s="3">
        <v>24</v>
      </c>
      <c r="W13" s="3">
        <v>62</v>
      </c>
      <c r="X13" s="3">
        <v>67</v>
      </c>
      <c r="Y13" s="3">
        <v>0</v>
      </c>
      <c r="Z13" s="3">
        <v>0</v>
      </c>
      <c r="AA13" s="3">
        <v>23</v>
      </c>
    </row>
    <row r="14" spans="1:27" s="2" customFormat="1" ht="27.75" customHeight="1">
      <c r="A14" s="12" t="s">
        <v>127</v>
      </c>
      <c r="B14" s="16">
        <f t="shared" si="2"/>
        <v>0.8894379246448425</v>
      </c>
      <c r="C14" s="15">
        <f t="shared" si="3"/>
        <v>72</v>
      </c>
      <c r="D14" s="3">
        <v>1</v>
      </c>
      <c r="E14" s="3">
        <v>0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6</v>
      </c>
      <c r="M14" s="3">
        <v>0</v>
      </c>
      <c r="N14" s="3">
        <v>0</v>
      </c>
      <c r="O14" s="3">
        <v>1</v>
      </c>
      <c r="P14" s="3">
        <v>0</v>
      </c>
      <c r="Q14" s="3">
        <v>4</v>
      </c>
      <c r="R14" s="3">
        <v>0</v>
      </c>
      <c r="S14" s="3">
        <v>1</v>
      </c>
      <c r="T14" s="3">
        <v>0</v>
      </c>
      <c r="U14" s="3">
        <v>1</v>
      </c>
      <c r="V14" s="3">
        <v>6</v>
      </c>
      <c r="W14" s="3">
        <v>7</v>
      </c>
      <c r="X14" s="3">
        <v>43</v>
      </c>
      <c r="Y14" s="3">
        <v>0</v>
      </c>
      <c r="Z14" s="3">
        <v>0</v>
      </c>
      <c r="AA14" s="3">
        <v>0</v>
      </c>
    </row>
    <row r="15" spans="1:27" s="2" customFormat="1" ht="15" customHeight="1">
      <c r="A15" s="12" t="s">
        <v>128</v>
      </c>
      <c r="B15" s="16">
        <f t="shared" si="2"/>
        <v>0</v>
      </c>
      <c r="C15" s="15">
        <f t="shared" si="3"/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s="2" customFormat="1" ht="15" customHeight="1">
      <c r="A16" s="12" t="s">
        <v>129</v>
      </c>
      <c r="B16" s="16">
        <f t="shared" si="2"/>
        <v>5.336627547869055</v>
      </c>
      <c r="C16" s="15">
        <f t="shared" si="3"/>
        <v>432</v>
      </c>
      <c r="D16" s="3">
        <v>8</v>
      </c>
      <c r="E16" s="3">
        <v>45</v>
      </c>
      <c r="F16" s="3">
        <v>21</v>
      </c>
      <c r="G16" s="3">
        <v>12</v>
      </c>
      <c r="H16" s="3">
        <v>2</v>
      </c>
      <c r="I16" s="3">
        <v>11</v>
      </c>
      <c r="J16" s="3">
        <v>19</v>
      </c>
      <c r="K16" s="3">
        <v>7</v>
      </c>
      <c r="L16" s="3">
        <v>4</v>
      </c>
      <c r="M16" s="3">
        <v>19</v>
      </c>
      <c r="N16" s="3">
        <v>0</v>
      </c>
      <c r="O16" s="3">
        <v>21</v>
      </c>
      <c r="P16" s="3">
        <v>102</v>
      </c>
      <c r="Q16" s="3">
        <v>17</v>
      </c>
      <c r="R16" s="3">
        <v>11</v>
      </c>
      <c r="S16" s="3">
        <v>24</v>
      </c>
      <c r="T16" s="3">
        <v>2</v>
      </c>
      <c r="U16" s="3">
        <v>1</v>
      </c>
      <c r="V16" s="3">
        <v>4</v>
      </c>
      <c r="W16" s="3">
        <v>43</v>
      </c>
      <c r="X16" s="3">
        <v>39</v>
      </c>
      <c r="Y16" s="3">
        <v>0</v>
      </c>
      <c r="Z16" s="3">
        <v>5</v>
      </c>
      <c r="AA16" s="3">
        <v>15</v>
      </c>
    </row>
    <row r="17" spans="1:27" s="2" customFormat="1" ht="15" customHeight="1">
      <c r="A17" s="12" t="s">
        <v>130</v>
      </c>
      <c r="B17" s="16">
        <f t="shared" si="2"/>
        <v>2.85361334156887</v>
      </c>
      <c r="C17" s="15">
        <f>SUM(D17:AA17)</f>
        <v>231</v>
      </c>
      <c r="D17" s="3">
        <v>10</v>
      </c>
      <c r="E17" s="3">
        <v>57</v>
      </c>
      <c r="F17" s="3">
        <v>7</v>
      </c>
      <c r="G17" s="3">
        <v>3</v>
      </c>
      <c r="H17" s="3">
        <v>0</v>
      </c>
      <c r="I17" s="3">
        <v>0</v>
      </c>
      <c r="J17" s="3">
        <v>2</v>
      </c>
      <c r="K17" s="3">
        <v>4</v>
      </c>
      <c r="L17" s="3">
        <v>5</v>
      </c>
      <c r="M17" s="3">
        <v>3</v>
      </c>
      <c r="N17" s="3">
        <v>0</v>
      </c>
      <c r="O17" s="3">
        <v>4</v>
      </c>
      <c r="P17" s="3">
        <v>11</v>
      </c>
      <c r="Q17" s="3">
        <v>11</v>
      </c>
      <c r="R17" s="3">
        <v>3</v>
      </c>
      <c r="S17" s="3">
        <v>3</v>
      </c>
      <c r="T17" s="3">
        <v>0</v>
      </c>
      <c r="U17" s="3">
        <v>1</v>
      </c>
      <c r="V17" s="3">
        <v>0</v>
      </c>
      <c r="W17" s="3">
        <v>7</v>
      </c>
      <c r="X17" s="3">
        <v>11</v>
      </c>
      <c r="Y17" s="3">
        <v>3</v>
      </c>
      <c r="Z17" s="3">
        <v>2</v>
      </c>
      <c r="AA17" s="3">
        <v>84</v>
      </c>
    </row>
    <row r="18" spans="1:27" s="2" customFormat="1" ht="27.75" customHeight="1">
      <c r="A18" s="12" t="s">
        <v>131</v>
      </c>
      <c r="B18" s="16">
        <f>C18/$C$5*100</f>
        <v>0.5435453983940703</v>
      </c>
      <c r="C18" s="15">
        <f t="shared" si="3"/>
        <v>44</v>
      </c>
      <c r="D18" s="3">
        <v>1</v>
      </c>
      <c r="E18" s="3">
        <v>3</v>
      </c>
      <c r="F18" s="3">
        <v>0</v>
      </c>
      <c r="G18" s="3">
        <v>2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2</v>
      </c>
      <c r="N18" s="3">
        <v>0</v>
      </c>
      <c r="O18" s="3">
        <v>3</v>
      </c>
      <c r="P18" s="3">
        <v>22</v>
      </c>
      <c r="Q18" s="3">
        <v>3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3</v>
      </c>
    </row>
    <row r="19" spans="1:27" s="2" customFormat="1" ht="15" customHeight="1">
      <c r="A19" s="12" t="s">
        <v>132</v>
      </c>
      <c r="B19" s="16">
        <f t="shared" si="2"/>
        <v>0.2841260037059914</v>
      </c>
      <c r="C19" s="15">
        <f t="shared" si="3"/>
        <v>23</v>
      </c>
      <c r="D19" s="3">
        <v>1</v>
      </c>
      <c r="E19" s="3">
        <v>5</v>
      </c>
      <c r="F19" s="3">
        <v>0</v>
      </c>
      <c r="G19" s="3">
        <v>0</v>
      </c>
      <c r="H19" s="3">
        <v>0</v>
      </c>
      <c r="I19" s="3">
        <v>1</v>
      </c>
      <c r="J19" s="3">
        <v>1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6</v>
      </c>
      <c r="Q19" s="3">
        <v>1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5</v>
      </c>
      <c r="AA19" s="3">
        <v>0</v>
      </c>
    </row>
    <row r="20" spans="1:27" s="2" customFormat="1" ht="15" customHeight="1">
      <c r="A20" s="12" t="s">
        <v>133</v>
      </c>
      <c r="B20" s="16">
        <f t="shared" si="2"/>
        <v>0.2841260037059914</v>
      </c>
      <c r="C20" s="15">
        <f t="shared" si="3"/>
        <v>23</v>
      </c>
      <c r="D20" s="3">
        <v>3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3</v>
      </c>
      <c r="Q20" s="3">
        <v>3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1</v>
      </c>
      <c r="Y20" s="3">
        <v>0</v>
      </c>
      <c r="Z20" s="3">
        <v>0</v>
      </c>
      <c r="AA20" s="3">
        <v>4</v>
      </c>
    </row>
    <row r="21" spans="1:27" s="2" customFormat="1" ht="15" customHeight="1">
      <c r="A21" s="12" t="s">
        <v>134</v>
      </c>
      <c r="B21" s="16">
        <f t="shared" si="2"/>
        <v>0.35824583075972827</v>
      </c>
      <c r="C21" s="15">
        <f t="shared" si="3"/>
        <v>29</v>
      </c>
      <c r="D21" s="3">
        <v>0</v>
      </c>
      <c r="E21" s="3">
        <v>8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8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2</v>
      </c>
      <c r="X21" s="3">
        <v>0</v>
      </c>
      <c r="Y21" s="3">
        <v>0</v>
      </c>
      <c r="Z21" s="3">
        <v>7</v>
      </c>
      <c r="AA21" s="3">
        <v>0</v>
      </c>
    </row>
    <row r="22" spans="1:27" s="2" customFormat="1" ht="27.75" customHeight="1">
      <c r="A22" s="12" t="s">
        <v>135</v>
      </c>
      <c r="B22" s="16">
        <f t="shared" si="2"/>
        <v>5.4601605929586166</v>
      </c>
      <c r="C22" s="15">
        <f t="shared" si="3"/>
        <v>442</v>
      </c>
      <c r="D22" s="3">
        <v>20</v>
      </c>
      <c r="E22" s="3">
        <v>22</v>
      </c>
      <c r="F22" s="3">
        <v>3</v>
      </c>
      <c r="G22" s="3">
        <v>10</v>
      </c>
      <c r="H22" s="3">
        <v>1</v>
      </c>
      <c r="I22" s="3">
        <v>1</v>
      </c>
      <c r="J22" s="3">
        <v>4</v>
      </c>
      <c r="K22" s="3">
        <v>3</v>
      </c>
      <c r="L22" s="3">
        <v>14</v>
      </c>
      <c r="M22" s="3">
        <v>8</v>
      </c>
      <c r="N22" s="3">
        <v>0</v>
      </c>
      <c r="O22" s="3">
        <v>39</v>
      </c>
      <c r="P22" s="3">
        <v>81</v>
      </c>
      <c r="Q22" s="3">
        <v>99</v>
      </c>
      <c r="R22" s="3">
        <v>2</v>
      </c>
      <c r="S22" s="3">
        <v>7</v>
      </c>
      <c r="T22" s="3">
        <v>2</v>
      </c>
      <c r="U22" s="3">
        <v>1</v>
      </c>
      <c r="V22" s="3">
        <v>8</v>
      </c>
      <c r="W22" s="3">
        <v>9</v>
      </c>
      <c r="X22" s="3">
        <v>55</v>
      </c>
      <c r="Y22" s="3">
        <v>1</v>
      </c>
      <c r="Z22" s="3">
        <v>1</v>
      </c>
      <c r="AA22" s="3">
        <v>51</v>
      </c>
    </row>
    <row r="23" spans="1:27" s="2" customFormat="1" ht="15" customHeight="1">
      <c r="A23" s="12" t="s">
        <v>136</v>
      </c>
      <c r="B23" s="16">
        <f t="shared" si="2"/>
        <v>4.6201358863495985</v>
      </c>
      <c r="C23" s="15">
        <f t="shared" si="3"/>
        <v>374</v>
      </c>
      <c r="D23" s="3">
        <v>16</v>
      </c>
      <c r="E23" s="3">
        <v>20</v>
      </c>
      <c r="F23" s="3">
        <v>5</v>
      </c>
      <c r="G23" s="3">
        <v>9</v>
      </c>
      <c r="H23" s="3">
        <v>2</v>
      </c>
      <c r="I23" s="3">
        <v>1</v>
      </c>
      <c r="J23" s="3">
        <v>3</v>
      </c>
      <c r="K23" s="3">
        <v>2</v>
      </c>
      <c r="L23" s="3">
        <v>6</v>
      </c>
      <c r="M23" s="3">
        <v>5</v>
      </c>
      <c r="N23" s="3">
        <v>2</v>
      </c>
      <c r="O23" s="3">
        <v>9</v>
      </c>
      <c r="P23" s="3">
        <v>47</v>
      </c>
      <c r="Q23" s="3">
        <v>75</v>
      </c>
      <c r="R23" s="3">
        <v>2</v>
      </c>
      <c r="S23" s="3">
        <v>2</v>
      </c>
      <c r="T23" s="3">
        <v>1</v>
      </c>
      <c r="U23" s="3">
        <v>0</v>
      </c>
      <c r="V23" s="3">
        <v>3</v>
      </c>
      <c r="W23" s="3">
        <v>14</v>
      </c>
      <c r="X23" s="3">
        <v>70</v>
      </c>
      <c r="Y23" s="3">
        <v>7</v>
      </c>
      <c r="Z23" s="3">
        <v>2</v>
      </c>
      <c r="AA23" s="3">
        <v>71</v>
      </c>
    </row>
    <row r="24" spans="1:27" s="2" customFormat="1" ht="15" customHeight="1">
      <c r="A24" s="12" t="s">
        <v>137</v>
      </c>
      <c r="B24" s="16">
        <f>C24/$C$5*100</f>
        <v>1.7047560222359481</v>
      </c>
      <c r="C24" s="15">
        <f t="shared" si="3"/>
        <v>138</v>
      </c>
      <c r="D24" s="3">
        <v>10</v>
      </c>
      <c r="E24" s="3">
        <v>8</v>
      </c>
      <c r="F24" s="3">
        <v>2</v>
      </c>
      <c r="G24" s="3">
        <v>9</v>
      </c>
      <c r="H24" s="3">
        <v>1</v>
      </c>
      <c r="I24" s="3">
        <v>0</v>
      </c>
      <c r="J24" s="3">
        <v>0</v>
      </c>
      <c r="K24" s="3">
        <v>1</v>
      </c>
      <c r="L24" s="3">
        <v>4</v>
      </c>
      <c r="M24" s="3">
        <v>4</v>
      </c>
      <c r="N24" s="3">
        <v>0</v>
      </c>
      <c r="O24" s="3">
        <v>13</v>
      </c>
      <c r="P24" s="3">
        <v>9</v>
      </c>
      <c r="Q24" s="3">
        <v>8</v>
      </c>
      <c r="R24" s="3">
        <v>1</v>
      </c>
      <c r="S24" s="3">
        <v>2</v>
      </c>
      <c r="T24" s="3">
        <v>0</v>
      </c>
      <c r="U24" s="3">
        <v>1</v>
      </c>
      <c r="V24" s="3">
        <v>5</v>
      </c>
      <c r="W24" s="3">
        <v>8</v>
      </c>
      <c r="X24" s="3">
        <v>7</v>
      </c>
      <c r="Y24" s="3">
        <v>1</v>
      </c>
      <c r="Z24" s="3">
        <v>5</v>
      </c>
      <c r="AA24" s="3">
        <v>39</v>
      </c>
    </row>
    <row r="25" spans="1:27" s="2" customFormat="1" ht="27.75" customHeight="1">
      <c r="A25" s="12" t="s">
        <v>138</v>
      </c>
      <c r="B25" s="16"/>
      <c r="C25" s="1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" customFormat="1" ht="15" customHeight="1">
      <c r="A26" s="12" t="s">
        <v>139</v>
      </c>
      <c r="B26" s="16">
        <f t="shared" si="2"/>
        <v>1.2600370599135269</v>
      </c>
      <c r="C26" s="15">
        <f t="shared" si="3"/>
        <v>102</v>
      </c>
      <c r="D26" s="15">
        <v>15</v>
      </c>
      <c r="E26" s="15">
        <v>6</v>
      </c>
      <c r="F26" s="15">
        <v>0</v>
      </c>
      <c r="G26" s="15">
        <v>4</v>
      </c>
      <c r="H26" s="15">
        <v>2</v>
      </c>
      <c r="I26" s="15">
        <v>2</v>
      </c>
      <c r="J26" s="15">
        <v>7</v>
      </c>
      <c r="K26" s="15">
        <v>0</v>
      </c>
      <c r="L26" s="15">
        <v>2</v>
      </c>
      <c r="M26" s="15">
        <v>4</v>
      </c>
      <c r="N26" s="15">
        <v>3</v>
      </c>
      <c r="O26" s="15">
        <v>3</v>
      </c>
      <c r="P26" s="15">
        <v>9</v>
      </c>
      <c r="Q26" s="15">
        <v>2</v>
      </c>
      <c r="R26" s="15">
        <v>1</v>
      </c>
      <c r="S26" s="15">
        <v>5</v>
      </c>
      <c r="T26" s="15">
        <v>0</v>
      </c>
      <c r="U26" s="15">
        <v>2</v>
      </c>
      <c r="V26" s="15">
        <v>7</v>
      </c>
      <c r="W26" s="15">
        <v>16</v>
      </c>
      <c r="X26" s="15">
        <v>9</v>
      </c>
      <c r="Y26" s="15">
        <v>0</v>
      </c>
      <c r="Z26" s="15">
        <v>1</v>
      </c>
      <c r="AA26" s="15">
        <v>2</v>
      </c>
    </row>
    <row r="27" spans="1:27" s="2" customFormat="1" ht="15" customHeight="1" thickBot="1">
      <c r="A27" s="12" t="s">
        <v>140</v>
      </c>
      <c r="B27" s="16">
        <f t="shared" si="2"/>
        <v>0.5064854848672019</v>
      </c>
      <c r="C27" s="15">
        <f t="shared" si="3"/>
        <v>41</v>
      </c>
      <c r="D27" s="15">
        <v>2</v>
      </c>
      <c r="E27" s="15">
        <v>2</v>
      </c>
      <c r="F27" s="15">
        <v>2</v>
      </c>
      <c r="G27" s="15">
        <v>1</v>
      </c>
      <c r="H27" s="15">
        <v>1</v>
      </c>
      <c r="I27" s="15">
        <v>0</v>
      </c>
      <c r="J27" s="15">
        <v>4</v>
      </c>
      <c r="K27" s="15">
        <v>0</v>
      </c>
      <c r="L27" s="15">
        <v>2</v>
      </c>
      <c r="M27" s="15">
        <v>0</v>
      </c>
      <c r="N27" s="15">
        <v>1</v>
      </c>
      <c r="O27" s="15">
        <v>0</v>
      </c>
      <c r="P27" s="15">
        <v>5</v>
      </c>
      <c r="Q27" s="15">
        <v>0</v>
      </c>
      <c r="R27" s="15">
        <v>2</v>
      </c>
      <c r="S27" s="15">
        <v>2</v>
      </c>
      <c r="T27" s="15">
        <v>0</v>
      </c>
      <c r="U27" s="15">
        <v>0</v>
      </c>
      <c r="V27" s="15">
        <v>5</v>
      </c>
      <c r="W27" s="15">
        <v>5</v>
      </c>
      <c r="X27" s="15">
        <v>5</v>
      </c>
      <c r="Y27" s="15">
        <v>0</v>
      </c>
      <c r="Z27" s="15">
        <v>1</v>
      </c>
      <c r="AA27" s="15">
        <v>1</v>
      </c>
    </row>
    <row r="28" spans="1:27" s="2" customFormat="1" ht="26.25" customHeight="1">
      <c r="A28" s="108" t="s">
        <v>169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="2" customFormat="1" ht="60.75" customHeight="1">
      <c r="A29" s="2" t="s">
        <v>157</v>
      </c>
    </row>
    <row r="30" spans="1:27" s="2" customFormat="1" ht="11.25" customHeight="1">
      <c r="A30" s="99" t="s">
        <v>451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 t="s">
        <v>452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11" width="5.75390625" style="6" customWidth="1"/>
    <col min="12" max="27" width="5.375" style="6" customWidth="1"/>
    <col min="28" max="16384" width="8.875" style="6" customWidth="1"/>
  </cols>
  <sheetData>
    <row r="1" spans="1:27" s="4" customFormat="1" ht="45" customHeight="1">
      <c r="A1" s="86" t="s">
        <v>431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78" t="s">
        <v>187</v>
      </c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6" s="34" customFormat="1" ht="13.5" customHeight="1" thickBot="1">
      <c r="A2" s="93" t="s">
        <v>59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79" t="s">
        <v>440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34" t="s">
        <v>82</v>
      </c>
    </row>
    <row r="3" spans="1:27" s="35" customFormat="1" ht="67.5" customHeight="1" thickBot="1">
      <c r="A3" s="62" t="s">
        <v>420</v>
      </c>
      <c r="B3" s="63" t="s">
        <v>421</v>
      </c>
      <c r="C3" s="64" t="s">
        <v>358</v>
      </c>
      <c r="D3" s="64" t="s">
        <v>66</v>
      </c>
      <c r="E3" s="64" t="s">
        <v>422</v>
      </c>
      <c r="F3" s="64" t="s">
        <v>67</v>
      </c>
      <c r="G3" s="64" t="s">
        <v>68</v>
      </c>
      <c r="H3" s="64" t="s">
        <v>423</v>
      </c>
      <c r="I3" s="64" t="s">
        <v>424</v>
      </c>
      <c r="J3" s="64" t="s">
        <v>69</v>
      </c>
      <c r="K3" s="64" t="s">
        <v>425</v>
      </c>
      <c r="L3" s="65" t="s">
        <v>70</v>
      </c>
      <c r="M3" s="64" t="s">
        <v>71</v>
      </c>
      <c r="N3" s="64" t="s">
        <v>426</v>
      </c>
      <c r="O3" s="64" t="s">
        <v>73</v>
      </c>
      <c r="P3" s="64" t="s">
        <v>74</v>
      </c>
      <c r="Q3" s="64" t="s">
        <v>75</v>
      </c>
      <c r="R3" s="64" t="s">
        <v>76</v>
      </c>
      <c r="S3" s="64" t="s">
        <v>77</v>
      </c>
      <c r="T3" s="64" t="s">
        <v>427</v>
      </c>
      <c r="U3" s="64" t="s">
        <v>78</v>
      </c>
      <c r="V3" s="64" t="s">
        <v>79</v>
      </c>
      <c r="W3" s="64" t="s">
        <v>80</v>
      </c>
      <c r="X3" s="64" t="s">
        <v>81</v>
      </c>
      <c r="Y3" s="64" t="s">
        <v>428</v>
      </c>
      <c r="Z3" s="64" t="s">
        <v>429</v>
      </c>
      <c r="AA3" s="66" t="s">
        <v>430</v>
      </c>
    </row>
    <row r="4" spans="1:27" s="5" customFormat="1" ht="12" customHeight="1">
      <c r="A4" s="58" t="s">
        <v>418</v>
      </c>
      <c r="B4" s="67">
        <f>SUM(D4:AA4)</f>
        <v>100.00000000000001</v>
      </c>
      <c r="C4" s="59"/>
      <c r="D4" s="67">
        <f aca="true" t="shared" si="0" ref="D4:AA4">D5/$C$5*100</f>
        <v>6.168737359144756</v>
      </c>
      <c r="E4" s="67">
        <f t="shared" si="0"/>
        <v>4.745738225946258</v>
      </c>
      <c r="F4" s="67">
        <f t="shared" si="0"/>
        <v>1.4952325917364924</v>
      </c>
      <c r="G4" s="67">
        <f t="shared" si="0"/>
        <v>2.2681305980930366</v>
      </c>
      <c r="H4" s="67">
        <f t="shared" si="0"/>
        <v>0.5561976307425599</v>
      </c>
      <c r="I4" s="67">
        <f t="shared" si="0"/>
        <v>0.6139843975729558</v>
      </c>
      <c r="J4" s="67">
        <f t="shared" si="0"/>
        <v>2.506501011268419</v>
      </c>
      <c r="K4" s="67">
        <f t="shared" si="0"/>
        <v>0.8812481941635366</v>
      </c>
      <c r="L4" s="67">
        <f t="shared" si="0"/>
        <v>2.448714244438024</v>
      </c>
      <c r="M4" s="67">
        <f t="shared" si="0"/>
        <v>2.1958971395550417</v>
      </c>
      <c r="N4" s="67">
        <f t="shared" si="0"/>
        <v>0.8234614273331408</v>
      </c>
      <c r="O4" s="67">
        <f t="shared" si="0"/>
        <v>2.961571800057787</v>
      </c>
      <c r="P4" s="67">
        <f t="shared" si="0"/>
        <v>15.067899451025715</v>
      </c>
      <c r="Q4" s="67">
        <f t="shared" si="0"/>
        <v>21.164403351632476</v>
      </c>
      <c r="R4" s="67">
        <f t="shared" si="0"/>
        <v>0.7512279687951459</v>
      </c>
      <c r="S4" s="67">
        <f t="shared" si="0"/>
        <v>2.0803236058942502</v>
      </c>
      <c r="T4" s="67">
        <f t="shared" si="0"/>
        <v>0.15891360878358857</v>
      </c>
      <c r="U4" s="67">
        <f t="shared" si="0"/>
        <v>1.1196186073389194</v>
      </c>
      <c r="V4" s="67">
        <f t="shared" si="0"/>
        <v>4.890205143022248</v>
      </c>
      <c r="W4" s="67">
        <f t="shared" si="0"/>
        <v>7.707310026004046</v>
      </c>
      <c r="X4" s="67">
        <f t="shared" si="0"/>
        <v>12.929789078301068</v>
      </c>
      <c r="Y4" s="67">
        <f t="shared" si="0"/>
        <v>0.42617740537416926</v>
      </c>
      <c r="Z4" s="67">
        <f t="shared" si="0"/>
        <v>0.8090147356255418</v>
      </c>
      <c r="AA4" s="67">
        <f t="shared" si="0"/>
        <v>5.229702398150823</v>
      </c>
    </row>
    <row r="5" spans="1:27" s="5" customFormat="1" ht="13.5" customHeight="1">
      <c r="A5" s="42" t="s">
        <v>419</v>
      </c>
      <c r="B5" s="67"/>
      <c r="C5" s="31">
        <f aca="true" t="shared" si="1" ref="C5:AA5">SUM(C6,C7,C8,C33,C34,C35,C36,C37,C38,C39,C40,C41,C42,C43,C44,C45)</f>
        <v>13844</v>
      </c>
      <c r="D5" s="31">
        <f t="shared" si="1"/>
        <v>854</v>
      </c>
      <c r="E5" s="31">
        <f t="shared" si="1"/>
        <v>657</v>
      </c>
      <c r="F5" s="31">
        <f t="shared" si="1"/>
        <v>207</v>
      </c>
      <c r="G5" s="31">
        <f t="shared" si="1"/>
        <v>314</v>
      </c>
      <c r="H5" s="31">
        <f t="shared" si="1"/>
        <v>77</v>
      </c>
      <c r="I5" s="31">
        <f t="shared" si="1"/>
        <v>85</v>
      </c>
      <c r="J5" s="31">
        <f t="shared" si="1"/>
        <v>347</v>
      </c>
      <c r="K5" s="31">
        <f t="shared" si="1"/>
        <v>122</v>
      </c>
      <c r="L5" s="31">
        <f t="shared" si="1"/>
        <v>339</v>
      </c>
      <c r="M5" s="31">
        <f t="shared" si="1"/>
        <v>304</v>
      </c>
      <c r="N5" s="31">
        <f t="shared" si="1"/>
        <v>114</v>
      </c>
      <c r="O5" s="31">
        <f t="shared" si="1"/>
        <v>410</v>
      </c>
      <c r="P5" s="31">
        <f t="shared" si="1"/>
        <v>2086</v>
      </c>
      <c r="Q5" s="31">
        <f t="shared" si="1"/>
        <v>2930</v>
      </c>
      <c r="R5" s="31">
        <f t="shared" si="1"/>
        <v>104</v>
      </c>
      <c r="S5" s="31">
        <f t="shared" si="1"/>
        <v>288</v>
      </c>
      <c r="T5" s="31">
        <f t="shared" si="1"/>
        <v>22</v>
      </c>
      <c r="U5" s="31">
        <f t="shared" si="1"/>
        <v>155</v>
      </c>
      <c r="V5" s="31">
        <f t="shared" si="1"/>
        <v>677</v>
      </c>
      <c r="W5" s="31">
        <f t="shared" si="1"/>
        <v>1067</v>
      </c>
      <c r="X5" s="31">
        <f t="shared" si="1"/>
        <v>1790</v>
      </c>
      <c r="Y5" s="31">
        <f t="shared" si="1"/>
        <v>59</v>
      </c>
      <c r="Z5" s="31">
        <f t="shared" si="1"/>
        <v>112</v>
      </c>
      <c r="AA5" s="31">
        <f t="shared" si="1"/>
        <v>724</v>
      </c>
    </row>
    <row r="6" spans="1:27" s="5" customFormat="1" ht="12" customHeight="1">
      <c r="A6" s="43" t="s">
        <v>174</v>
      </c>
      <c r="B6" s="68">
        <f aca="true" t="shared" si="2" ref="B6:B45">C6/$C$5*100</f>
        <v>0.19503033805258596</v>
      </c>
      <c r="C6" s="31">
        <f>SUM(D6:AA6)</f>
        <v>27</v>
      </c>
      <c r="D6" s="31">
        <v>4</v>
      </c>
      <c r="E6" s="31">
        <v>4</v>
      </c>
      <c r="F6" s="31">
        <v>1</v>
      </c>
      <c r="G6" s="31">
        <v>1</v>
      </c>
      <c r="H6" s="31">
        <v>0</v>
      </c>
      <c r="I6" s="31">
        <v>0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1">
        <v>1</v>
      </c>
      <c r="P6" s="31">
        <v>1</v>
      </c>
      <c r="Q6" s="31">
        <v>0</v>
      </c>
      <c r="R6" s="31">
        <v>0</v>
      </c>
      <c r="S6" s="31">
        <v>1</v>
      </c>
      <c r="T6" s="31">
        <v>0</v>
      </c>
      <c r="U6" s="31">
        <v>0</v>
      </c>
      <c r="V6" s="31">
        <v>2</v>
      </c>
      <c r="W6" s="31">
        <v>2</v>
      </c>
      <c r="X6" s="31">
        <v>1</v>
      </c>
      <c r="Y6" s="31">
        <v>0</v>
      </c>
      <c r="Z6" s="31">
        <v>0</v>
      </c>
      <c r="AA6" s="31">
        <v>4</v>
      </c>
    </row>
    <row r="7" spans="1:27" s="5" customFormat="1" ht="12" customHeight="1">
      <c r="A7" s="43" t="s">
        <v>60</v>
      </c>
      <c r="B7" s="68">
        <f t="shared" si="2"/>
        <v>0.028893383415197923</v>
      </c>
      <c r="C7" s="31">
        <f>SUM(D7:AA7)</f>
        <v>4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1</v>
      </c>
      <c r="O7" s="31">
        <v>0</v>
      </c>
      <c r="P7" s="31">
        <v>0</v>
      </c>
      <c r="Q7" s="31">
        <v>1</v>
      </c>
      <c r="R7" s="31">
        <v>0</v>
      </c>
      <c r="S7" s="31">
        <v>0</v>
      </c>
      <c r="T7" s="31">
        <v>0</v>
      </c>
      <c r="U7" s="31">
        <v>1</v>
      </c>
      <c r="V7" s="31">
        <v>0</v>
      </c>
      <c r="W7" s="31">
        <v>1</v>
      </c>
      <c r="X7" s="31">
        <v>0</v>
      </c>
      <c r="Y7" s="31">
        <v>0</v>
      </c>
      <c r="Z7" s="31">
        <v>0</v>
      </c>
      <c r="AA7" s="31">
        <v>0</v>
      </c>
    </row>
    <row r="8" spans="1:27" s="5" customFormat="1" ht="13.5" customHeight="1">
      <c r="A8" s="43" t="s">
        <v>301</v>
      </c>
      <c r="B8" s="68">
        <f t="shared" si="2"/>
        <v>58.47298468650679</v>
      </c>
      <c r="C8" s="31">
        <f>SUM(C9:C32)</f>
        <v>8095</v>
      </c>
      <c r="D8" s="31">
        <f>SUM(D9:D32)</f>
        <v>428</v>
      </c>
      <c r="E8" s="31">
        <f aca="true" t="shared" si="3" ref="E8:AA8">SUM(E9:E32)</f>
        <v>379</v>
      </c>
      <c r="F8" s="31">
        <f t="shared" si="3"/>
        <v>110</v>
      </c>
      <c r="G8" s="31">
        <f t="shared" si="3"/>
        <v>143</v>
      </c>
      <c r="H8" s="31">
        <f t="shared" si="3"/>
        <v>26</v>
      </c>
      <c r="I8" s="31">
        <f t="shared" si="3"/>
        <v>45</v>
      </c>
      <c r="J8" s="31">
        <f t="shared" si="3"/>
        <v>176</v>
      </c>
      <c r="K8" s="31">
        <f t="shared" si="3"/>
        <v>85</v>
      </c>
      <c r="L8" s="31">
        <f t="shared" si="3"/>
        <v>179</v>
      </c>
      <c r="M8" s="31">
        <f t="shared" si="3"/>
        <v>128</v>
      </c>
      <c r="N8" s="31">
        <f t="shared" si="3"/>
        <v>51</v>
      </c>
      <c r="O8" s="31">
        <f t="shared" si="3"/>
        <v>197</v>
      </c>
      <c r="P8" s="31">
        <f t="shared" si="3"/>
        <v>1373</v>
      </c>
      <c r="Q8" s="31">
        <f t="shared" si="3"/>
        <v>2259</v>
      </c>
      <c r="R8" s="31">
        <f t="shared" si="3"/>
        <v>56</v>
      </c>
      <c r="S8" s="31">
        <f t="shared" si="3"/>
        <v>177</v>
      </c>
      <c r="T8" s="31">
        <f t="shared" si="3"/>
        <v>12</v>
      </c>
      <c r="U8" s="31">
        <f t="shared" si="3"/>
        <v>74</v>
      </c>
      <c r="V8" s="31">
        <f t="shared" si="3"/>
        <v>252</v>
      </c>
      <c r="W8" s="31">
        <f t="shared" si="3"/>
        <v>526</v>
      </c>
      <c r="X8" s="31">
        <f t="shared" si="3"/>
        <v>940</v>
      </c>
      <c r="Y8" s="31">
        <f t="shared" si="3"/>
        <v>18</v>
      </c>
      <c r="Z8" s="31">
        <f t="shared" si="3"/>
        <v>47</v>
      </c>
      <c r="AA8" s="31">
        <f t="shared" si="3"/>
        <v>414</v>
      </c>
    </row>
    <row r="9" spans="1:27" s="5" customFormat="1" ht="12" customHeight="1">
      <c r="A9" s="42" t="s">
        <v>175</v>
      </c>
      <c r="B9" s="68">
        <f t="shared" si="2"/>
        <v>4.31233747471829</v>
      </c>
      <c r="C9" s="69">
        <f aca="true" t="shared" si="4" ref="C9:C45">SUM(D9:AA9)</f>
        <v>597</v>
      </c>
      <c r="D9" s="31">
        <v>43</v>
      </c>
      <c r="E9" s="31">
        <v>20</v>
      </c>
      <c r="F9" s="31">
        <v>6</v>
      </c>
      <c r="G9" s="31">
        <v>11</v>
      </c>
      <c r="H9" s="31">
        <v>7</v>
      </c>
      <c r="I9" s="31">
        <v>2</v>
      </c>
      <c r="J9" s="31">
        <v>21</v>
      </c>
      <c r="K9" s="31">
        <v>11</v>
      </c>
      <c r="L9" s="31">
        <v>11</v>
      </c>
      <c r="M9" s="31">
        <v>13</v>
      </c>
      <c r="N9" s="31">
        <v>3</v>
      </c>
      <c r="O9" s="31">
        <v>23</v>
      </c>
      <c r="P9" s="31">
        <v>100</v>
      </c>
      <c r="Q9" s="31">
        <v>147</v>
      </c>
      <c r="R9" s="31">
        <v>5</v>
      </c>
      <c r="S9" s="31">
        <v>20</v>
      </c>
      <c r="T9" s="31">
        <v>2</v>
      </c>
      <c r="U9" s="31">
        <v>12</v>
      </c>
      <c r="V9" s="31">
        <v>19</v>
      </c>
      <c r="W9" s="31">
        <v>35</v>
      </c>
      <c r="X9" s="31">
        <v>58</v>
      </c>
      <c r="Y9" s="31">
        <v>0</v>
      </c>
      <c r="Z9" s="31">
        <v>3</v>
      </c>
      <c r="AA9" s="31">
        <v>25</v>
      </c>
    </row>
    <row r="10" spans="1:27" s="5" customFormat="1" ht="12" customHeight="1">
      <c r="A10" s="44" t="s">
        <v>302</v>
      </c>
      <c r="B10" s="68">
        <f t="shared" si="2"/>
        <v>0.007223345853799481</v>
      </c>
      <c r="C10" s="69">
        <f t="shared" si="4"/>
        <v>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1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</row>
    <row r="11" spans="1:27" s="5" customFormat="1" ht="12" customHeight="1">
      <c r="A11" s="44" t="s">
        <v>303</v>
      </c>
      <c r="B11" s="68">
        <f t="shared" si="2"/>
        <v>3.0338052585957813</v>
      </c>
      <c r="C11" s="69">
        <f t="shared" si="4"/>
        <v>420</v>
      </c>
      <c r="D11" s="31">
        <v>21</v>
      </c>
      <c r="E11" s="31">
        <v>20</v>
      </c>
      <c r="F11" s="31">
        <v>3</v>
      </c>
      <c r="G11" s="31">
        <v>4</v>
      </c>
      <c r="H11" s="31">
        <v>1</v>
      </c>
      <c r="I11" s="31">
        <v>7</v>
      </c>
      <c r="J11" s="31">
        <v>15</v>
      </c>
      <c r="K11" s="31">
        <v>6</v>
      </c>
      <c r="L11" s="31">
        <v>8</v>
      </c>
      <c r="M11" s="31">
        <v>9</v>
      </c>
      <c r="N11" s="31">
        <v>1</v>
      </c>
      <c r="O11" s="31">
        <v>10</v>
      </c>
      <c r="P11" s="31">
        <v>71</v>
      </c>
      <c r="Q11" s="31">
        <v>116</v>
      </c>
      <c r="R11" s="31">
        <v>0</v>
      </c>
      <c r="S11" s="31">
        <v>11</v>
      </c>
      <c r="T11" s="31">
        <v>0</v>
      </c>
      <c r="U11" s="31">
        <v>8</v>
      </c>
      <c r="V11" s="31">
        <v>11</v>
      </c>
      <c r="W11" s="31">
        <v>30</v>
      </c>
      <c r="X11" s="31">
        <v>49</v>
      </c>
      <c r="Y11" s="31">
        <v>0</v>
      </c>
      <c r="Z11" s="31">
        <v>4</v>
      </c>
      <c r="AA11" s="31">
        <v>15</v>
      </c>
    </row>
    <row r="12" spans="1:27" s="5" customFormat="1" ht="12" customHeight="1">
      <c r="A12" s="44" t="s">
        <v>304</v>
      </c>
      <c r="B12" s="68">
        <f t="shared" si="2"/>
        <v>0.4984108639121641</v>
      </c>
      <c r="C12" s="69">
        <f t="shared" si="4"/>
        <v>69</v>
      </c>
      <c r="D12" s="31">
        <v>5</v>
      </c>
      <c r="E12" s="31">
        <v>0</v>
      </c>
      <c r="F12" s="31">
        <v>2</v>
      </c>
      <c r="G12" s="31">
        <v>2</v>
      </c>
      <c r="H12" s="31">
        <v>2</v>
      </c>
      <c r="I12" s="31">
        <v>0</v>
      </c>
      <c r="J12" s="31">
        <v>3</v>
      </c>
      <c r="K12" s="31">
        <v>0</v>
      </c>
      <c r="L12" s="31">
        <v>2</v>
      </c>
      <c r="M12" s="31">
        <v>2</v>
      </c>
      <c r="N12" s="31">
        <v>1</v>
      </c>
      <c r="O12" s="31">
        <v>1</v>
      </c>
      <c r="P12" s="31">
        <v>11</v>
      </c>
      <c r="Q12" s="31">
        <v>19</v>
      </c>
      <c r="R12" s="31">
        <v>0</v>
      </c>
      <c r="S12" s="31">
        <v>3</v>
      </c>
      <c r="T12" s="31">
        <v>0</v>
      </c>
      <c r="U12" s="31">
        <v>1</v>
      </c>
      <c r="V12" s="31">
        <v>2</v>
      </c>
      <c r="W12" s="31">
        <v>7</v>
      </c>
      <c r="X12" s="31">
        <v>3</v>
      </c>
      <c r="Y12" s="31">
        <v>0</v>
      </c>
      <c r="Z12" s="31">
        <v>0</v>
      </c>
      <c r="AA12" s="31">
        <v>3</v>
      </c>
    </row>
    <row r="13" spans="1:27" s="5" customFormat="1" ht="12" customHeight="1">
      <c r="A13" s="44" t="s">
        <v>305</v>
      </c>
      <c r="B13" s="68">
        <f t="shared" si="2"/>
        <v>0.6139843975729558</v>
      </c>
      <c r="C13" s="69">
        <f t="shared" si="4"/>
        <v>85</v>
      </c>
      <c r="D13" s="31">
        <v>3</v>
      </c>
      <c r="E13" s="31">
        <v>2</v>
      </c>
      <c r="F13" s="31">
        <v>1</v>
      </c>
      <c r="G13" s="31">
        <v>1</v>
      </c>
      <c r="H13" s="31">
        <v>0</v>
      </c>
      <c r="I13" s="31">
        <v>1</v>
      </c>
      <c r="J13" s="31">
        <v>5</v>
      </c>
      <c r="K13" s="31">
        <v>1</v>
      </c>
      <c r="L13" s="31">
        <v>3</v>
      </c>
      <c r="M13" s="31">
        <v>0</v>
      </c>
      <c r="N13" s="31">
        <v>0</v>
      </c>
      <c r="O13" s="31">
        <v>1</v>
      </c>
      <c r="P13" s="31">
        <v>18</v>
      </c>
      <c r="Q13" s="31">
        <v>26</v>
      </c>
      <c r="R13" s="31">
        <v>0</v>
      </c>
      <c r="S13" s="31">
        <v>0</v>
      </c>
      <c r="T13" s="31">
        <v>0</v>
      </c>
      <c r="U13" s="31">
        <v>0</v>
      </c>
      <c r="V13" s="31">
        <v>5</v>
      </c>
      <c r="W13" s="31">
        <v>5</v>
      </c>
      <c r="X13" s="31">
        <v>9</v>
      </c>
      <c r="Y13" s="31">
        <v>0</v>
      </c>
      <c r="Z13" s="31">
        <v>0</v>
      </c>
      <c r="AA13" s="31">
        <v>4</v>
      </c>
    </row>
    <row r="14" spans="1:27" s="5" customFormat="1" ht="12" customHeight="1">
      <c r="A14" s="42" t="s">
        <v>176</v>
      </c>
      <c r="B14" s="68">
        <f t="shared" si="2"/>
        <v>0.5200809014735626</v>
      </c>
      <c r="C14" s="69">
        <f t="shared" si="4"/>
        <v>72</v>
      </c>
      <c r="D14" s="31">
        <v>3</v>
      </c>
      <c r="E14" s="31">
        <v>2</v>
      </c>
      <c r="F14" s="31">
        <v>3</v>
      </c>
      <c r="G14" s="31">
        <v>3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1</v>
      </c>
      <c r="N14" s="31">
        <v>0</v>
      </c>
      <c r="O14" s="31">
        <v>2</v>
      </c>
      <c r="P14" s="31">
        <v>11</v>
      </c>
      <c r="Q14" s="31">
        <v>23</v>
      </c>
      <c r="R14" s="31">
        <v>3</v>
      </c>
      <c r="S14" s="31">
        <v>3</v>
      </c>
      <c r="T14" s="31">
        <v>0</v>
      </c>
      <c r="U14" s="31">
        <v>0</v>
      </c>
      <c r="V14" s="31">
        <v>2</v>
      </c>
      <c r="W14" s="31">
        <v>5</v>
      </c>
      <c r="X14" s="31">
        <v>7</v>
      </c>
      <c r="Y14" s="31">
        <v>0</v>
      </c>
      <c r="Z14" s="31">
        <v>0</v>
      </c>
      <c r="AA14" s="31">
        <v>4</v>
      </c>
    </row>
    <row r="15" spans="1:27" s="5" customFormat="1" ht="12" customHeight="1">
      <c r="A15" s="44" t="s">
        <v>306</v>
      </c>
      <c r="B15" s="68">
        <f t="shared" si="2"/>
        <v>0.6573244726957527</v>
      </c>
      <c r="C15" s="69">
        <f t="shared" si="4"/>
        <v>91</v>
      </c>
      <c r="D15" s="31">
        <v>5</v>
      </c>
      <c r="E15" s="31">
        <v>2</v>
      </c>
      <c r="F15" s="31">
        <v>1</v>
      </c>
      <c r="G15" s="31">
        <v>2</v>
      </c>
      <c r="H15" s="31">
        <v>0</v>
      </c>
      <c r="I15" s="31">
        <v>2</v>
      </c>
      <c r="J15" s="31">
        <v>2</v>
      </c>
      <c r="K15" s="31">
        <v>0</v>
      </c>
      <c r="L15" s="31">
        <v>2</v>
      </c>
      <c r="M15" s="31">
        <v>1</v>
      </c>
      <c r="N15" s="31">
        <v>1</v>
      </c>
      <c r="O15" s="31">
        <v>2</v>
      </c>
      <c r="P15" s="31">
        <v>25</v>
      </c>
      <c r="Q15" s="31">
        <v>32</v>
      </c>
      <c r="R15" s="31">
        <v>0</v>
      </c>
      <c r="S15" s="31">
        <v>1</v>
      </c>
      <c r="T15" s="31">
        <v>0</v>
      </c>
      <c r="U15" s="31">
        <v>1</v>
      </c>
      <c r="V15" s="31">
        <v>0</v>
      </c>
      <c r="W15" s="31">
        <v>2</v>
      </c>
      <c r="X15" s="31">
        <v>8</v>
      </c>
      <c r="Y15" s="31">
        <v>1</v>
      </c>
      <c r="Z15" s="31">
        <v>0</v>
      </c>
      <c r="AA15" s="31">
        <v>1</v>
      </c>
    </row>
    <row r="16" spans="1:27" s="5" customFormat="1" ht="12" customHeight="1">
      <c r="A16" s="44" t="s">
        <v>307</v>
      </c>
      <c r="B16" s="68">
        <f t="shared" si="2"/>
        <v>1.5530193585668883</v>
      </c>
      <c r="C16" s="69">
        <f t="shared" si="4"/>
        <v>215</v>
      </c>
      <c r="D16" s="31">
        <v>12</v>
      </c>
      <c r="E16" s="31">
        <v>3</v>
      </c>
      <c r="F16" s="31">
        <v>1</v>
      </c>
      <c r="G16" s="31">
        <v>2</v>
      </c>
      <c r="H16" s="31">
        <v>1</v>
      </c>
      <c r="I16" s="31">
        <v>0</v>
      </c>
      <c r="J16" s="31">
        <v>3</v>
      </c>
      <c r="K16" s="31">
        <v>5</v>
      </c>
      <c r="L16" s="31">
        <v>4</v>
      </c>
      <c r="M16" s="31">
        <v>2</v>
      </c>
      <c r="N16" s="31">
        <v>3</v>
      </c>
      <c r="O16" s="31">
        <v>5</v>
      </c>
      <c r="P16" s="31">
        <v>44</v>
      </c>
      <c r="Q16" s="31">
        <v>56</v>
      </c>
      <c r="R16" s="31">
        <v>1</v>
      </c>
      <c r="S16" s="31">
        <v>6</v>
      </c>
      <c r="T16" s="31">
        <v>1</v>
      </c>
      <c r="U16" s="31">
        <v>3</v>
      </c>
      <c r="V16" s="31">
        <v>2</v>
      </c>
      <c r="W16" s="31">
        <v>26</v>
      </c>
      <c r="X16" s="31">
        <v>23</v>
      </c>
      <c r="Y16" s="31">
        <v>0</v>
      </c>
      <c r="Z16" s="31">
        <v>1</v>
      </c>
      <c r="AA16" s="31">
        <v>11</v>
      </c>
    </row>
    <row r="17" spans="1:27" s="5" customFormat="1" ht="12" customHeight="1">
      <c r="A17" s="44" t="s">
        <v>308</v>
      </c>
      <c r="B17" s="68">
        <f t="shared" si="2"/>
        <v>0.49118751805836464</v>
      </c>
      <c r="C17" s="69">
        <f t="shared" si="4"/>
        <v>68</v>
      </c>
      <c r="D17" s="31">
        <v>1</v>
      </c>
      <c r="E17" s="31">
        <v>1</v>
      </c>
      <c r="F17" s="31">
        <v>4</v>
      </c>
      <c r="G17" s="31">
        <v>0</v>
      </c>
      <c r="H17" s="31">
        <v>0</v>
      </c>
      <c r="I17" s="31">
        <v>0</v>
      </c>
      <c r="J17" s="31">
        <v>2</v>
      </c>
      <c r="K17" s="31">
        <v>0</v>
      </c>
      <c r="L17" s="31">
        <v>1</v>
      </c>
      <c r="M17" s="31">
        <v>0</v>
      </c>
      <c r="N17" s="31">
        <v>0</v>
      </c>
      <c r="O17" s="31">
        <v>5</v>
      </c>
      <c r="P17" s="31">
        <v>19</v>
      </c>
      <c r="Q17" s="31">
        <v>19</v>
      </c>
      <c r="R17" s="31">
        <v>0</v>
      </c>
      <c r="S17" s="31">
        <v>0</v>
      </c>
      <c r="T17" s="31">
        <v>0</v>
      </c>
      <c r="U17" s="31">
        <v>1</v>
      </c>
      <c r="V17" s="31">
        <v>3</v>
      </c>
      <c r="W17" s="31">
        <v>1</v>
      </c>
      <c r="X17" s="31">
        <v>9</v>
      </c>
      <c r="Y17" s="31">
        <v>0</v>
      </c>
      <c r="Z17" s="31">
        <v>2</v>
      </c>
      <c r="AA17" s="31">
        <v>0</v>
      </c>
    </row>
    <row r="18" spans="1:27" s="5" customFormat="1" ht="12" customHeight="1">
      <c r="A18" s="44" t="s">
        <v>309</v>
      </c>
      <c r="B18" s="68">
        <f t="shared" si="2"/>
        <v>1.5457960127130888</v>
      </c>
      <c r="C18" s="69">
        <f t="shared" si="4"/>
        <v>214</v>
      </c>
      <c r="D18" s="31">
        <v>7</v>
      </c>
      <c r="E18" s="31">
        <v>24</v>
      </c>
      <c r="F18" s="31">
        <v>8</v>
      </c>
      <c r="G18" s="31">
        <v>3</v>
      </c>
      <c r="H18" s="31">
        <v>0</v>
      </c>
      <c r="I18" s="31">
        <v>1</v>
      </c>
      <c r="J18" s="31">
        <v>8</v>
      </c>
      <c r="K18" s="31">
        <v>0</v>
      </c>
      <c r="L18" s="31">
        <v>4</v>
      </c>
      <c r="M18" s="31">
        <v>5</v>
      </c>
      <c r="N18" s="31">
        <v>0</v>
      </c>
      <c r="O18" s="31">
        <v>4</v>
      </c>
      <c r="P18" s="31">
        <v>33</v>
      </c>
      <c r="Q18" s="31">
        <v>32</v>
      </c>
      <c r="R18" s="31">
        <v>3</v>
      </c>
      <c r="S18" s="31">
        <v>12</v>
      </c>
      <c r="T18" s="31">
        <v>1</v>
      </c>
      <c r="U18" s="31">
        <v>3</v>
      </c>
      <c r="V18" s="31">
        <v>8</v>
      </c>
      <c r="W18" s="31">
        <v>17</v>
      </c>
      <c r="X18" s="31">
        <v>18</v>
      </c>
      <c r="Y18" s="31">
        <v>3</v>
      </c>
      <c r="Z18" s="31">
        <v>9</v>
      </c>
      <c r="AA18" s="31">
        <v>11</v>
      </c>
    </row>
    <row r="19" spans="1:27" s="5" customFormat="1" ht="12" customHeight="1">
      <c r="A19" s="44" t="s">
        <v>310</v>
      </c>
      <c r="B19" s="68">
        <f t="shared" si="2"/>
        <v>0.9679283444091302</v>
      </c>
      <c r="C19" s="69">
        <f t="shared" si="4"/>
        <v>134</v>
      </c>
      <c r="D19" s="31">
        <v>4</v>
      </c>
      <c r="E19" s="31">
        <v>17</v>
      </c>
      <c r="F19" s="31">
        <v>3</v>
      </c>
      <c r="G19" s="31">
        <v>2</v>
      </c>
      <c r="H19" s="31">
        <v>0</v>
      </c>
      <c r="I19" s="31">
        <v>0</v>
      </c>
      <c r="J19" s="31">
        <v>2</v>
      </c>
      <c r="K19" s="31">
        <v>2</v>
      </c>
      <c r="L19" s="31">
        <v>3</v>
      </c>
      <c r="M19" s="31">
        <v>2</v>
      </c>
      <c r="N19" s="31">
        <v>2</v>
      </c>
      <c r="O19" s="31">
        <v>8</v>
      </c>
      <c r="P19" s="31">
        <v>18</v>
      </c>
      <c r="Q19" s="31">
        <v>33</v>
      </c>
      <c r="R19" s="31">
        <v>1</v>
      </c>
      <c r="S19" s="31">
        <v>3</v>
      </c>
      <c r="T19" s="31">
        <v>0</v>
      </c>
      <c r="U19" s="31">
        <v>0</v>
      </c>
      <c r="V19" s="31">
        <v>7</v>
      </c>
      <c r="W19" s="31">
        <v>7</v>
      </c>
      <c r="X19" s="31">
        <v>17</v>
      </c>
      <c r="Y19" s="31">
        <v>0</v>
      </c>
      <c r="Z19" s="31">
        <v>0</v>
      </c>
      <c r="AA19" s="31">
        <v>3</v>
      </c>
    </row>
    <row r="20" spans="1:27" s="5" customFormat="1" ht="15" customHeight="1">
      <c r="A20" s="42" t="s">
        <v>177</v>
      </c>
      <c r="B20" s="68">
        <f t="shared" si="2"/>
        <v>0.0361167292689974</v>
      </c>
      <c r="C20" s="69">
        <f t="shared" si="4"/>
        <v>5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2</v>
      </c>
      <c r="N20" s="31">
        <v>0</v>
      </c>
      <c r="O20" s="31">
        <v>0</v>
      </c>
      <c r="P20" s="31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1</v>
      </c>
      <c r="X20" s="31">
        <v>1</v>
      </c>
      <c r="Y20" s="31">
        <v>0</v>
      </c>
      <c r="Z20" s="31">
        <v>0</v>
      </c>
      <c r="AA20" s="31">
        <v>0</v>
      </c>
    </row>
    <row r="21" spans="1:27" s="5" customFormat="1" ht="12" customHeight="1">
      <c r="A21" s="42" t="s">
        <v>178</v>
      </c>
      <c r="B21" s="68">
        <f t="shared" si="2"/>
        <v>1.5602427044206877</v>
      </c>
      <c r="C21" s="69">
        <f t="shared" si="4"/>
        <v>216</v>
      </c>
      <c r="D21" s="31">
        <v>12</v>
      </c>
      <c r="E21" s="31">
        <v>10</v>
      </c>
      <c r="F21" s="31">
        <v>0</v>
      </c>
      <c r="G21" s="31">
        <v>8</v>
      </c>
      <c r="H21" s="31">
        <v>0</v>
      </c>
      <c r="I21" s="31">
        <v>3</v>
      </c>
      <c r="J21" s="31">
        <v>3</v>
      </c>
      <c r="K21" s="31">
        <v>4</v>
      </c>
      <c r="L21" s="31">
        <v>8</v>
      </c>
      <c r="M21" s="31">
        <v>7</v>
      </c>
      <c r="N21" s="31">
        <v>0</v>
      </c>
      <c r="O21" s="31">
        <v>5</v>
      </c>
      <c r="P21" s="31">
        <v>35</v>
      </c>
      <c r="Q21" s="31">
        <v>63</v>
      </c>
      <c r="R21" s="31">
        <v>0</v>
      </c>
      <c r="S21" s="31">
        <v>1</v>
      </c>
      <c r="T21" s="31">
        <v>0</v>
      </c>
      <c r="U21" s="31">
        <v>1</v>
      </c>
      <c r="V21" s="31">
        <v>6</v>
      </c>
      <c r="W21" s="31">
        <v>14</v>
      </c>
      <c r="X21" s="31">
        <v>22</v>
      </c>
      <c r="Y21" s="31">
        <v>1</v>
      </c>
      <c r="Z21" s="31">
        <v>4</v>
      </c>
      <c r="AA21" s="31">
        <v>9</v>
      </c>
    </row>
    <row r="22" spans="1:27" s="5" customFormat="1" ht="12" customHeight="1">
      <c r="A22" s="44" t="s">
        <v>311</v>
      </c>
      <c r="B22" s="68">
        <f t="shared" si="2"/>
        <v>2.6798613117596073</v>
      </c>
      <c r="C22" s="69">
        <f t="shared" si="4"/>
        <v>371</v>
      </c>
      <c r="D22" s="31">
        <v>17</v>
      </c>
      <c r="E22" s="31">
        <v>17</v>
      </c>
      <c r="F22" s="31">
        <v>3</v>
      </c>
      <c r="G22" s="31">
        <v>4</v>
      </c>
      <c r="H22" s="31">
        <v>3</v>
      </c>
      <c r="I22" s="31">
        <v>0</v>
      </c>
      <c r="J22" s="31">
        <v>13</v>
      </c>
      <c r="K22" s="31">
        <v>7</v>
      </c>
      <c r="L22" s="31">
        <v>4</v>
      </c>
      <c r="M22" s="31">
        <v>6</v>
      </c>
      <c r="N22" s="31">
        <v>1</v>
      </c>
      <c r="O22" s="31">
        <v>5</v>
      </c>
      <c r="P22" s="31">
        <v>69</v>
      </c>
      <c r="Q22" s="31">
        <v>123</v>
      </c>
      <c r="R22" s="31">
        <v>4</v>
      </c>
      <c r="S22" s="31">
        <v>15</v>
      </c>
      <c r="T22" s="31">
        <v>1</v>
      </c>
      <c r="U22" s="31">
        <v>1</v>
      </c>
      <c r="V22" s="31">
        <v>8</v>
      </c>
      <c r="W22" s="31">
        <v>17</v>
      </c>
      <c r="X22" s="31">
        <v>39</v>
      </c>
      <c r="Y22" s="31">
        <v>1</v>
      </c>
      <c r="Z22" s="31">
        <v>0</v>
      </c>
      <c r="AA22" s="31">
        <v>13</v>
      </c>
    </row>
    <row r="23" spans="1:27" s="5" customFormat="1" ht="12" customHeight="1">
      <c r="A23" s="44" t="s">
        <v>312</v>
      </c>
      <c r="B23" s="68">
        <f t="shared" si="2"/>
        <v>2.9976885293267843</v>
      </c>
      <c r="C23" s="69">
        <f t="shared" si="4"/>
        <v>415</v>
      </c>
      <c r="D23" s="31">
        <v>24</v>
      </c>
      <c r="E23" s="31">
        <v>23</v>
      </c>
      <c r="F23" s="31">
        <v>8</v>
      </c>
      <c r="G23" s="31">
        <v>4</v>
      </c>
      <c r="H23" s="31">
        <v>2</v>
      </c>
      <c r="I23" s="31">
        <v>1</v>
      </c>
      <c r="J23" s="31">
        <v>10</v>
      </c>
      <c r="K23" s="31">
        <v>2</v>
      </c>
      <c r="L23" s="31">
        <v>19</v>
      </c>
      <c r="M23" s="31">
        <v>10</v>
      </c>
      <c r="N23" s="31">
        <v>3</v>
      </c>
      <c r="O23" s="31">
        <v>5</v>
      </c>
      <c r="P23" s="31">
        <v>90</v>
      </c>
      <c r="Q23" s="31">
        <v>82</v>
      </c>
      <c r="R23" s="31">
        <v>2</v>
      </c>
      <c r="S23" s="31">
        <v>17</v>
      </c>
      <c r="T23" s="31">
        <v>1</v>
      </c>
      <c r="U23" s="31">
        <v>2</v>
      </c>
      <c r="V23" s="31">
        <v>9</v>
      </c>
      <c r="W23" s="31">
        <v>26</v>
      </c>
      <c r="X23" s="31">
        <v>61</v>
      </c>
      <c r="Y23" s="31">
        <v>0</v>
      </c>
      <c r="Z23" s="31">
        <v>3</v>
      </c>
      <c r="AA23" s="31">
        <v>11</v>
      </c>
    </row>
    <row r="24" spans="1:27" s="5" customFormat="1" ht="12" customHeight="1">
      <c r="A24" s="44" t="s">
        <v>313</v>
      </c>
      <c r="B24" s="68">
        <f t="shared" si="2"/>
        <v>4.117307136665704</v>
      </c>
      <c r="C24" s="69">
        <f t="shared" si="4"/>
        <v>570</v>
      </c>
      <c r="D24" s="31">
        <v>29</v>
      </c>
      <c r="E24" s="31">
        <v>25</v>
      </c>
      <c r="F24" s="31">
        <v>15</v>
      </c>
      <c r="G24" s="31">
        <v>13</v>
      </c>
      <c r="H24" s="31">
        <v>2</v>
      </c>
      <c r="I24" s="31">
        <v>9</v>
      </c>
      <c r="J24" s="31">
        <v>6</v>
      </c>
      <c r="K24" s="31">
        <v>11</v>
      </c>
      <c r="L24" s="31">
        <v>13</v>
      </c>
      <c r="M24" s="31">
        <v>12</v>
      </c>
      <c r="N24" s="31">
        <v>5</v>
      </c>
      <c r="O24" s="31">
        <v>19</v>
      </c>
      <c r="P24" s="31">
        <v>70</v>
      </c>
      <c r="Q24" s="31">
        <v>133</v>
      </c>
      <c r="R24" s="31">
        <v>5</v>
      </c>
      <c r="S24" s="31">
        <v>11</v>
      </c>
      <c r="T24" s="31">
        <v>0</v>
      </c>
      <c r="U24" s="31">
        <v>7</v>
      </c>
      <c r="V24" s="31">
        <v>14</v>
      </c>
      <c r="W24" s="31">
        <v>66</v>
      </c>
      <c r="X24" s="31">
        <v>81</v>
      </c>
      <c r="Y24" s="31">
        <v>0</v>
      </c>
      <c r="Z24" s="31">
        <v>4</v>
      </c>
      <c r="AA24" s="31">
        <v>20</v>
      </c>
    </row>
    <row r="25" spans="1:27" s="5" customFormat="1" ht="12" customHeight="1">
      <c r="A25" s="44" t="s">
        <v>314</v>
      </c>
      <c r="B25" s="68">
        <f t="shared" si="2"/>
        <v>6.3854377347587405</v>
      </c>
      <c r="C25" s="69">
        <f t="shared" si="4"/>
        <v>884</v>
      </c>
      <c r="D25" s="31">
        <v>31</v>
      </c>
      <c r="E25" s="31">
        <v>37</v>
      </c>
      <c r="F25" s="31">
        <v>10</v>
      </c>
      <c r="G25" s="31">
        <v>14</v>
      </c>
      <c r="H25" s="31">
        <v>3</v>
      </c>
      <c r="I25" s="31">
        <v>7</v>
      </c>
      <c r="J25" s="31">
        <v>20</v>
      </c>
      <c r="K25" s="31">
        <v>13</v>
      </c>
      <c r="L25" s="31">
        <v>23</v>
      </c>
      <c r="M25" s="31">
        <v>9</v>
      </c>
      <c r="N25" s="31">
        <v>3</v>
      </c>
      <c r="O25" s="31">
        <v>12</v>
      </c>
      <c r="P25" s="31">
        <v>169</v>
      </c>
      <c r="Q25" s="31">
        <v>320</v>
      </c>
      <c r="R25" s="31">
        <v>6</v>
      </c>
      <c r="S25" s="31">
        <v>13</v>
      </c>
      <c r="T25" s="31">
        <v>1</v>
      </c>
      <c r="U25" s="31">
        <v>8</v>
      </c>
      <c r="V25" s="31">
        <v>23</v>
      </c>
      <c r="W25" s="31">
        <v>46</v>
      </c>
      <c r="X25" s="31">
        <v>86</v>
      </c>
      <c r="Y25" s="31">
        <v>3</v>
      </c>
      <c r="Z25" s="31">
        <v>2</v>
      </c>
      <c r="AA25" s="31">
        <v>25</v>
      </c>
    </row>
    <row r="26" spans="1:27" s="5" customFormat="1" ht="12" customHeight="1">
      <c r="A26" s="44" t="s">
        <v>315</v>
      </c>
      <c r="B26" s="68">
        <f t="shared" si="2"/>
        <v>5.7859000288933835</v>
      </c>
      <c r="C26" s="69">
        <f t="shared" si="4"/>
        <v>801</v>
      </c>
      <c r="D26" s="31">
        <v>46</v>
      </c>
      <c r="E26" s="31">
        <v>33</v>
      </c>
      <c r="F26" s="31">
        <v>6</v>
      </c>
      <c r="G26" s="31">
        <v>11</v>
      </c>
      <c r="H26" s="31">
        <v>1</v>
      </c>
      <c r="I26" s="31">
        <v>4</v>
      </c>
      <c r="J26" s="31">
        <v>17</v>
      </c>
      <c r="K26" s="31">
        <v>4</v>
      </c>
      <c r="L26" s="31">
        <v>20</v>
      </c>
      <c r="M26" s="31">
        <v>6</v>
      </c>
      <c r="N26" s="31">
        <v>6</v>
      </c>
      <c r="O26" s="31">
        <v>11</v>
      </c>
      <c r="P26" s="31">
        <v>150</v>
      </c>
      <c r="Q26" s="31">
        <v>262</v>
      </c>
      <c r="R26" s="31">
        <v>2</v>
      </c>
      <c r="S26" s="31">
        <v>15</v>
      </c>
      <c r="T26" s="31">
        <v>1</v>
      </c>
      <c r="U26" s="31">
        <v>5</v>
      </c>
      <c r="V26" s="31">
        <v>21</v>
      </c>
      <c r="W26" s="31">
        <v>45</v>
      </c>
      <c r="X26" s="31">
        <v>90</v>
      </c>
      <c r="Y26" s="31">
        <v>2</v>
      </c>
      <c r="Z26" s="31">
        <v>2</v>
      </c>
      <c r="AA26" s="31">
        <v>41</v>
      </c>
    </row>
    <row r="27" spans="1:27" s="5" customFormat="1" ht="12" customHeight="1">
      <c r="A27" s="44" t="s">
        <v>316</v>
      </c>
      <c r="B27" s="68">
        <f t="shared" si="2"/>
        <v>2.6365212366368103</v>
      </c>
      <c r="C27" s="69">
        <f t="shared" si="4"/>
        <v>365</v>
      </c>
      <c r="D27" s="31">
        <v>17</v>
      </c>
      <c r="E27" s="31">
        <v>15</v>
      </c>
      <c r="F27" s="31">
        <v>6</v>
      </c>
      <c r="G27" s="31">
        <v>16</v>
      </c>
      <c r="H27" s="31">
        <v>1</v>
      </c>
      <c r="I27" s="31">
        <v>0</v>
      </c>
      <c r="J27" s="31">
        <v>5</v>
      </c>
      <c r="K27" s="31">
        <v>3</v>
      </c>
      <c r="L27" s="31">
        <v>2</v>
      </c>
      <c r="M27" s="31">
        <v>6</v>
      </c>
      <c r="N27" s="31">
        <v>2</v>
      </c>
      <c r="O27" s="31">
        <v>17</v>
      </c>
      <c r="P27" s="31">
        <v>59</v>
      </c>
      <c r="Q27" s="31">
        <v>77</v>
      </c>
      <c r="R27" s="31">
        <v>2</v>
      </c>
      <c r="S27" s="31">
        <v>11</v>
      </c>
      <c r="T27" s="31">
        <v>1</v>
      </c>
      <c r="U27" s="31">
        <v>2</v>
      </c>
      <c r="V27" s="31">
        <v>19</v>
      </c>
      <c r="W27" s="31">
        <v>25</v>
      </c>
      <c r="X27" s="31">
        <v>42</v>
      </c>
      <c r="Y27" s="31">
        <v>1</v>
      </c>
      <c r="Z27" s="31">
        <v>2</v>
      </c>
      <c r="AA27" s="31">
        <v>34</v>
      </c>
    </row>
    <row r="28" spans="1:27" s="5" customFormat="1" ht="12" customHeight="1">
      <c r="A28" s="44" t="s">
        <v>317</v>
      </c>
      <c r="B28" s="68">
        <f t="shared" si="2"/>
        <v>9.072522392372147</v>
      </c>
      <c r="C28" s="69">
        <f t="shared" si="4"/>
        <v>1256</v>
      </c>
      <c r="D28" s="31">
        <v>86</v>
      </c>
      <c r="E28" s="31">
        <v>71</v>
      </c>
      <c r="F28" s="31">
        <v>15</v>
      </c>
      <c r="G28" s="31">
        <v>20</v>
      </c>
      <c r="H28" s="31">
        <v>2</v>
      </c>
      <c r="I28" s="31">
        <v>2</v>
      </c>
      <c r="J28" s="31">
        <v>17</v>
      </c>
      <c r="K28" s="31">
        <v>11</v>
      </c>
      <c r="L28" s="31">
        <v>28</v>
      </c>
      <c r="M28" s="31">
        <v>17</v>
      </c>
      <c r="N28" s="31">
        <v>8</v>
      </c>
      <c r="O28" s="31">
        <v>33</v>
      </c>
      <c r="P28" s="31">
        <v>186</v>
      </c>
      <c r="Q28" s="31">
        <v>268</v>
      </c>
      <c r="R28" s="31">
        <v>11</v>
      </c>
      <c r="S28" s="31">
        <v>19</v>
      </c>
      <c r="T28" s="31">
        <v>2</v>
      </c>
      <c r="U28" s="31">
        <v>11</v>
      </c>
      <c r="V28" s="31">
        <v>58</v>
      </c>
      <c r="W28" s="31">
        <v>81</v>
      </c>
      <c r="X28" s="31">
        <v>174</v>
      </c>
      <c r="Y28" s="31">
        <v>2</v>
      </c>
      <c r="Z28" s="31">
        <v>8</v>
      </c>
      <c r="AA28" s="31">
        <v>126</v>
      </c>
    </row>
    <row r="29" spans="1:27" s="5" customFormat="1" ht="12" customHeight="1">
      <c r="A29" s="44" t="s">
        <v>318</v>
      </c>
      <c r="B29" s="68">
        <f t="shared" si="2"/>
        <v>2.6076278532216124</v>
      </c>
      <c r="C29" s="69">
        <f t="shared" si="4"/>
        <v>361</v>
      </c>
      <c r="D29" s="31">
        <v>14</v>
      </c>
      <c r="E29" s="31">
        <v>18</v>
      </c>
      <c r="F29" s="31">
        <v>4</v>
      </c>
      <c r="G29" s="31">
        <v>6</v>
      </c>
      <c r="H29" s="31">
        <v>1</v>
      </c>
      <c r="I29" s="31">
        <v>1</v>
      </c>
      <c r="J29" s="31">
        <v>4</v>
      </c>
      <c r="K29" s="31">
        <v>1</v>
      </c>
      <c r="L29" s="31">
        <v>10</v>
      </c>
      <c r="M29" s="31">
        <v>5</v>
      </c>
      <c r="N29" s="31">
        <v>2</v>
      </c>
      <c r="O29" s="31">
        <v>8</v>
      </c>
      <c r="P29" s="31">
        <v>63</v>
      </c>
      <c r="Q29" s="31">
        <v>108</v>
      </c>
      <c r="R29" s="31">
        <v>2</v>
      </c>
      <c r="S29" s="31">
        <v>4</v>
      </c>
      <c r="T29" s="31">
        <v>0</v>
      </c>
      <c r="U29" s="31">
        <v>4</v>
      </c>
      <c r="V29" s="31">
        <v>12</v>
      </c>
      <c r="W29" s="31">
        <v>29</v>
      </c>
      <c r="X29" s="31">
        <v>42</v>
      </c>
      <c r="Y29" s="31">
        <v>4</v>
      </c>
      <c r="Z29" s="31">
        <v>0</v>
      </c>
      <c r="AA29" s="31">
        <v>19</v>
      </c>
    </row>
    <row r="30" spans="1:27" s="5" customFormat="1" ht="12" customHeight="1">
      <c r="A30" s="44" t="s">
        <v>319</v>
      </c>
      <c r="B30" s="68">
        <f t="shared" si="2"/>
        <v>4.637388038139266</v>
      </c>
      <c r="C30" s="69">
        <f t="shared" si="4"/>
        <v>642</v>
      </c>
      <c r="D30" s="31">
        <v>39</v>
      </c>
      <c r="E30" s="31">
        <v>31</v>
      </c>
      <c r="F30" s="31">
        <v>7</v>
      </c>
      <c r="G30" s="31">
        <v>14</v>
      </c>
      <c r="H30" s="31">
        <v>0</v>
      </c>
      <c r="I30" s="31">
        <v>5</v>
      </c>
      <c r="J30" s="31">
        <v>13</v>
      </c>
      <c r="K30" s="31">
        <v>3</v>
      </c>
      <c r="L30" s="31">
        <v>8</v>
      </c>
      <c r="M30" s="31">
        <v>12</v>
      </c>
      <c r="N30" s="31">
        <v>9</v>
      </c>
      <c r="O30" s="31">
        <v>17</v>
      </c>
      <c r="P30" s="31">
        <v>85</v>
      </c>
      <c r="Q30" s="31">
        <v>239</v>
      </c>
      <c r="R30" s="31">
        <v>6</v>
      </c>
      <c r="S30" s="31">
        <v>7</v>
      </c>
      <c r="T30" s="31">
        <v>1</v>
      </c>
      <c r="U30" s="31">
        <v>1</v>
      </c>
      <c r="V30" s="31">
        <v>13</v>
      </c>
      <c r="W30" s="31">
        <v>32</v>
      </c>
      <c r="X30" s="31">
        <v>73</v>
      </c>
      <c r="Y30" s="31">
        <v>0</v>
      </c>
      <c r="Z30" s="31">
        <v>3</v>
      </c>
      <c r="AA30" s="31">
        <v>24</v>
      </c>
    </row>
    <row r="31" spans="1:27" s="5" customFormat="1" ht="12" customHeight="1">
      <c r="A31" s="44" t="s">
        <v>320</v>
      </c>
      <c r="B31" s="68">
        <f t="shared" si="2"/>
        <v>0.8306847731869402</v>
      </c>
      <c r="C31" s="69">
        <f t="shared" si="4"/>
        <v>115</v>
      </c>
      <c r="D31" s="31">
        <v>5</v>
      </c>
      <c r="E31" s="31">
        <v>6</v>
      </c>
      <c r="F31" s="31">
        <v>3</v>
      </c>
      <c r="G31" s="31">
        <v>2</v>
      </c>
      <c r="H31" s="31">
        <v>0</v>
      </c>
      <c r="I31" s="31">
        <v>0</v>
      </c>
      <c r="J31" s="31">
        <v>2</v>
      </c>
      <c r="K31" s="31">
        <v>1</v>
      </c>
      <c r="L31" s="31">
        <v>0</v>
      </c>
      <c r="M31" s="31">
        <v>0</v>
      </c>
      <c r="N31" s="31">
        <v>0</v>
      </c>
      <c r="O31" s="31">
        <v>2</v>
      </c>
      <c r="P31" s="31">
        <v>22</v>
      </c>
      <c r="Q31" s="31">
        <v>36</v>
      </c>
      <c r="R31" s="31">
        <v>0</v>
      </c>
      <c r="S31" s="31">
        <v>2</v>
      </c>
      <c r="T31" s="31">
        <v>0</v>
      </c>
      <c r="U31" s="31">
        <v>2</v>
      </c>
      <c r="V31" s="31">
        <v>5</v>
      </c>
      <c r="W31" s="31">
        <v>7</v>
      </c>
      <c r="X31" s="31">
        <v>14</v>
      </c>
      <c r="Y31" s="31">
        <v>0</v>
      </c>
      <c r="Z31" s="31">
        <v>0</v>
      </c>
      <c r="AA31" s="31">
        <v>6</v>
      </c>
    </row>
    <row r="32" spans="1:27" s="5" customFormat="1" ht="12" customHeight="1">
      <c r="A32" s="44" t="s">
        <v>321</v>
      </c>
      <c r="B32" s="68">
        <f t="shared" si="2"/>
        <v>0.9245882692863335</v>
      </c>
      <c r="C32" s="69">
        <f t="shared" si="4"/>
        <v>128</v>
      </c>
      <c r="D32" s="31">
        <v>4</v>
      </c>
      <c r="E32" s="31">
        <v>2</v>
      </c>
      <c r="F32" s="31">
        <v>1</v>
      </c>
      <c r="G32" s="31">
        <v>1</v>
      </c>
      <c r="H32" s="31">
        <v>0</v>
      </c>
      <c r="I32" s="31">
        <v>0</v>
      </c>
      <c r="J32" s="31">
        <v>5</v>
      </c>
      <c r="K32" s="31">
        <v>0</v>
      </c>
      <c r="L32" s="31">
        <v>6</v>
      </c>
      <c r="M32" s="31">
        <v>0</v>
      </c>
      <c r="N32" s="31">
        <v>1</v>
      </c>
      <c r="O32" s="31">
        <v>2</v>
      </c>
      <c r="P32" s="31">
        <v>24</v>
      </c>
      <c r="Q32" s="31">
        <v>45</v>
      </c>
      <c r="R32" s="31">
        <v>3</v>
      </c>
      <c r="S32" s="31">
        <v>3</v>
      </c>
      <c r="T32" s="31">
        <v>0</v>
      </c>
      <c r="U32" s="31">
        <v>1</v>
      </c>
      <c r="V32" s="31">
        <v>5</v>
      </c>
      <c r="W32" s="31">
        <v>2</v>
      </c>
      <c r="X32" s="31">
        <v>14</v>
      </c>
      <c r="Y32" s="31">
        <v>0</v>
      </c>
      <c r="Z32" s="31">
        <v>0</v>
      </c>
      <c r="AA32" s="31">
        <v>9</v>
      </c>
    </row>
    <row r="33" spans="1:27" s="5" customFormat="1" ht="15.75" customHeight="1">
      <c r="A33" s="43" t="s">
        <v>322</v>
      </c>
      <c r="B33" s="68">
        <f t="shared" si="2"/>
        <v>0.361167292689974</v>
      </c>
      <c r="C33" s="69">
        <f t="shared" si="4"/>
        <v>50</v>
      </c>
      <c r="D33" s="31">
        <v>5</v>
      </c>
      <c r="E33" s="31">
        <v>5</v>
      </c>
      <c r="F33" s="31">
        <v>3</v>
      </c>
      <c r="G33" s="31">
        <v>2</v>
      </c>
      <c r="H33" s="31">
        <v>1</v>
      </c>
      <c r="I33" s="31">
        <v>0</v>
      </c>
      <c r="J33" s="31">
        <v>1</v>
      </c>
      <c r="K33" s="31">
        <v>0</v>
      </c>
      <c r="L33" s="31">
        <v>1</v>
      </c>
      <c r="M33" s="31">
        <v>3</v>
      </c>
      <c r="N33" s="31">
        <v>2</v>
      </c>
      <c r="O33" s="31">
        <v>1</v>
      </c>
      <c r="P33" s="31">
        <v>6</v>
      </c>
      <c r="Q33" s="31">
        <v>4</v>
      </c>
      <c r="R33" s="31">
        <v>1</v>
      </c>
      <c r="S33" s="31">
        <v>0</v>
      </c>
      <c r="T33" s="31">
        <v>0</v>
      </c>
      <c r="U33" s="31">
        <v>1</v>
      </c>
      <c r="V33" s="31">
        <v>2</v>
      </c>
      <c r="W33" s="31">
        <v>4</v>
      </c>
      <c r="X33" s="31">
        <v>3</v>
      </c>
      <c r="Y33" s="31">
        <v>1</v>
      </c>
      <c r="Z33" s="31">
        <v>2</v>
      </c>
      <c r="AA33" s="31">
        <v>2</v>
      </c>
    </row>
    <row r="34" spans="1:27" s="5" customFormat="1" ht="12" customHeight="1">
      <c r="A34" s="43" t="s">
        <v>323</v>
      </c>
      <c r="B34" s="68">
        <f t="shared" si="2"/>
        <v>2.817104882981797</v>
      </c>
      <c r="C34" s="69">
        <f t="shared" si="4"/>
        <v>390</v>
      </c>
      <c r="D34" s="31">
        <v>33</v>
      </c>
      <c r="E34" s="31">
        <v>21</v>
      </c>
      <c r="F34" s="31">
        <v>7</v>
      </c>
      <c r="G34" s="31">
        <v>6</v>
      </c>
      <c r="H34" s="31">
        <v>2</v>
      </c>
      <c r="I34" s="31">
        <v>2</v>
      </c>
      <c r="J34" s="31">
        <v>7</v>
      </c>
      <c r="K34" s="31">
        <v>6</v>
      </c>
      <c r="L34" s="31">
        <v>11</v>
      </c>
      <c r="M34" s="31">
        <v>19</v>
      </c>
      <c r="N34" s="31">
        <v>11</v>
      </c>
      <c r="O34" s="31">
        <v>14</v>
      </c>
      <c r="P34" s="31">
        <v>28</v>
      </c>
      <c r="Q34" s="31">
        <v>66</v>
      </c>
      <c r="R34" s="31">
        <v>6</v>
      </c>
      <c r="S34" s="31">
        <v>9</v>
      </c>
      <c r="T34" s="31">
        <v>0</v>
      </c>
      <c r="U34" s="31">
        <v>6</v>
      </c>
      <c r="V34" s="31">
        <v>19</v>
      </c>
      <c r="W34" s="31">
        <v>37</v>
      </c>
      <c r="X34" s="31">
        <v>53</v>
      </c>
      <c r="Y34" s="31">
        <v>3</v>
      </c>
      <c r="Z34" s="31">
        <v>10</v>
      </c>
      <c r="AA34" s="31">
        <v>14</v>
      </c>
    </row>
    <row r="35" spans="1:27" s="5" customFormat="1" ht="12" customHeight="1">
      <c r="A35" s="43" t="s">
        <v>179</v>
      </c>
      <c r="B35" s="68">
        <f t="shared" si="2"/>
        <v>5.612539728402196</v>
      </c>
      <c r="C35" s="69">
        <f t="shared" si="4"/>
        <v>777</v>
      </c>
      <c r="D35" s="31">
        <v>59</v>
      </c>
      <c r="E35" s="31">
        <v>37</v>
      </c>
      <c r="F35" s="31">
        <v>9</v>
      </c>
      <c r="G35" s="31">
        <v>25</v>
      </c>
      <c r="H35" s="31">
        <v>4</v>
      </c>
      <c r="I35" s="31">
        <v>6</v>
      </c>
      <c r="J35" s="31">
        <v>16</v>
      </c>
      <c r="K35" s="31">
        <v>3</v>
      </c>
      <c r="L35" s="31">
        <v>22</v>
      </c>
      <c r="M35" s="31">
        <v>11</v>
      </c>
      <c r="N35" s="31">
        <v>6</v>
      </c>
      <c r="O35" s="31">
        <v>16</v>
      </c>
      <c r="P35" s="31">
        <v>133</v>
      </c>
      <c r="Q35" s="31">
        <v>124</v>
      </c>
      <c r="R35" s="31">
        <v>7</v>
      </c>
      <c r="S35" s="31">
        <v>13</v>
      </c>
      <c r="T35" s="31">
        <v>4</v>
      </c>
      <c r="U35" s="31">
        <v>7</v>
      </c>
      <c r="V35" s="31">
        <v>54</v>
      </c>
      <c r="W35" s="31">
        <v>53</v>
      </c>
      <c r="X35" s="31">
        <v>105</v>
      </c>
      <c r="Y35" s="31">
        <v>6</v>
      </c>
      <c r="Z35" s="31">
        <v>1</v>
      </c>
      <c r="AA35" s="31">
        <v>56</v>
      </c>
    </row>
    <row r="36" spans="1:27" s="5" customFormat="1" ht="12" customHeight="1">
      <c r="A36" s="43" t="s">
        <v>180</v>
      </c>
      <c r="B36" s="68">
        <f t="shared" si="2"/>
        <v>4.868535105460849</v>
      </c>
      <c r="C36" s="69">
        <f t="shared" si="4"/>
        <v>674</v>
      </c>
      <c r="D36" s="31">
        <v>31</v>
      </c>
      <c r="E36" s="31">
        <v>35</v>
      </c>
      <c r="F36" s="31">
        <v>7</v>
      </c>
      <c r="G36" s="31">
        <v>11</v>
      </c>
      <c r="H36" s="31">
        <v>2</v>
      </c>
      <c r="I36" s="31">
        <v>5</v>
      </c>
      <c r="J36" s="31">
        <v>21</v>
      </c>
      <c r="K36" s="31">
        <v>6</v>
      </c>
      <c r="L36" s="31">
        <v>18</v>
      </c>
      <c r="M36" s="31">
        <v>12</v>
      </c>
      <c r="N36" s="31">
        <v>5</v>
      </c>
      <c r="O36" s="31">
        <v>31</v>
      </c>
      <c r="P36" s="31">
        <v>138</v>
      </c>
      <c r="Q36" s="31">
        <v>126</v>
      </c>
      <c r="R36" s="31">
        <v>9</v>
      </c>
      <c r="S36" s="31">
        <v>19</v>
      </c>
      <c r="T36" s="31">
        <v>1</v>
      </c>
      <c r="U36" s="31">
        <v>6</v>
      </c>
      <c r="V36" s="31">
        <v>40</v>
      </c>
      <c r="W36" s="31">
        <v>48</v>
      </c>
      <c r="X36" s="31">
        <v>65</v>
      </c>
      <c r="Y36" s="31">
        <v>3</v>
      </c>
      <c r="Z36" s="31">
        <v>1</v>
      </c>
      <c r="AA36" s="31">
        <v>34</v>
      </c>
    </row>
    <row r="37" spans="1:27" s="5" customFormat="1" ht="12" customHeight="1">
      <c r="A37" s="43" t="s">
        <v>181</v>
      </c>
      <c r="B37" s="68">
        <f t="shared" si="2"/>
        <v>12.243571222190118</v>
      </c>
      <c r="C37" s="69">
        <f t="shared" si="4"/>
        <v>1695</v>
      </c>
      <c r="D37" s="31">
        <v>114</v>
      </c>
      <c r="E37" s="31">
        <v>74</v>
      </c>
      <c r="F37" s="31">
        <v>27</v>
      </c>
      <c r="G37" s="31">
        <v>65</v>
      </c>
      <c r="H37" s="31">
        <v>21</v>
      </c>
      <c r="I37" s="31">
        <v>13</v>
      </c>
      <c r="J37" s="31">
        <v>53</v>
      </c>
      <c r="K37" s="31">
        <v>4</v>
      </c>
      <c r="L37" s="31">
        <v>43</v>
      </c>
      <c r="M37" s="31">
        <v>74</v>
      </c>
      <c r="N37" s="31">
        <v>17</v>
      </c>
      <c r="O37" s="31">
        <v>85</v>
      </c>
      <c r="P37" s="31">
        <v>158</v>
      </c>
      <c r="Q37" s="31">
        <v>134</v>
      </c>
      <c r="R37" s="31">
        <v>9</v>
      </c>
      <c r="S37" s="31">
        <v>30</v>
      </c>
      <c r="T37" s="31">
        <v>2</v>
      </c>
      <c r="U37" s="31">
        <v>22</v>
      </c>
      <c r="V37" s="31">
        <v>153</v>
      </c>
      <c r="W37" s="31">
        <v>169</v>
      </c>
      <c r="X37" s="31">
        <v>345</v>
      </c>
      <c r="Y37" s="31">
        <v>4</v>
      </c>
      <c r="Z37" s="31">
        <v>12</v>
      </c>
      <c r="AA37" s="31">
        <v>67</v>
      </c>
    </row>
    <row r="38" spans="1:27" s="5" customFormat="1" ht="12" customHeight="1">
      <c r="A38" s="43" t="s">
        <v>182</v>
      </c>
      <c r="B38" s="68">
        <f t="shared" si="2"/>
        <v>2.2970239815082345</v>
      </c>
      <c r="C38" s="69">
        <f t="shared" si="4"/>
        <v>318</v>
      </c>
      <c r="D38" s="31">
        <v>26</v>
      </c>
      <c r="E38" s="31">
        <v>12</v>
      </c>
      <c r="F38" s="31">
        <v>10</v>
      </c>
      <c r="G38" s="31">
        <v>15</v>
      </c>
      <c r="H38" s="31">
        <v>7</v>
      </c>
      <c r="I38" s="31">
        <v>2</v>
      </c>
      <c r="J38" s="31">
        <v>10</v>
      </c>
      <c r="K38" s="31">
        <v>0</v>
      </c>
      <c r="L38" s="31">
        <v>6</v>
      </c>
      <c r="M38" s="31">
        <v>6</v>
      </c>
      <c r="N38" s="31">
        <v>3</v>
      </c>
      <c r="O38" s="31">
        <v>8</v>
      </c>
      <c r="P38" s="31">
        <v>36</v>
      </c>
      <c r="Q38" s="31">
        <v>16</v>
      </c>
      <c r="R38" s="31">
        <v>2</v>
      </c>
      <c r="S38" s="31">
        <v>8</v>
      </c>
      <c r="T38" s="31">
        <v>1</v>
      </c>
      <c r="U38" s="31">
        <v>5</v>
      </c>
      <c r="V38" s="31">
        <v>29</v>
      </c>
      <c r="W38" s="31">
        <v>52</v>
      </c>
      <c r="X38" s="31">
        <v>55</v>
      </c>
      <c r="Y38" s="31">
        <v>3</v>
      </c>
      <c r="Z38" s="31">
        <v>1</v>
      </c>
      <c r="AA38" s="31">
        <v>5</v>
      </c>
    </row>
    <row r="39" spans="1:27" s="5" customFormat="1" ht="12" customHeight="1">
      <c r="A39" s="43" t="s">
        <v>183</v>
      </c>
      <c r="B39" s="68">
        <f t="shared" si="2"/>
        <v>0.7801213522103438</v>
      </c>
      <c r="C39" s="69">
        <f t="shared" si="4"/>
        <v>108</v>
      </c>
      <c r="D39" s="31">
        <v>6</v>
      </c>
      <c r="E39" s="31">
        <v>3</v>
      </c>
      <c r="F39" s="31">
        <v>2</v>
      </c>
      <c r="G39" s="31">
        <v>0</v>
      </c>
      <c r="H39" s="31">
        <v>1</v>
      </c>
      <c r="I39" s="31">
        <v>1</v>
      </c>
      <c r="J39" s="31">
        <v>7</v>
      </c>
      <c r="K39" s="31">
        <v>0</v>
      </c>
      <c r="L39" s="31">
        <v>9</v>
      </c>
      <c r="M39" s="31">
        <v>3</v>
      </c>
      <c r="N39" s="31">
        <v>2</v>
      </c>
      <c r="O39" s="31">
        <v>4</v>
      </c>
      <c r="P39" s="31">
        <v>19</v>
      </c>
      <c r="Q39" s="31">
        <v>8</v>
      </c>
      <c r="R39" s="31">
        <v>0</v>
      </c>
      <c r="S39" s="31">
        <v>2</v>
      </c>
      <c r="T39" s="31">
        <v>0</v>
      </c>
      <c r="U39" s="31">
        <v>3</v>
      </c>
      <c r="V39" s="31">
        <v>2</v>
      </c>
      <c r="W39" s="31">
        <v>23</v>
      </c>
      <c r="X39" s="31">
        <v>8</v>
      </c>
      <c r="Y39" s="31">
        <v>0</v>
      </c>
      <c r="Z39" s="31">
        <v>1</v>
      </c>
      <c r="AA39" s="31">
        <v>4</v>
      </c>
    </row>
    <row r="40" spans="1:27" s="5" customFormat="1" ht="12" customHeight="1">
      <c r="A40" s="43" t="s">
        <v>184</v>
      </c>
      <c r="B40" s="68">
        <f t="shared" si="2"/>
        <v>0.3683906385437735</v>
      </c>
      <c r="C40" s="69">
        <f t="shared" si="4"/>
        <v>51</v>
      </c>
      <c r="D40" s="31">
        <v>5</v>
      </c>
      <c r="E40" s="31">
        <v>1</v>
      </c>
      <c r="F40" s="31">
        <v>2</v>
      </c>
      <c r="G40" s="31">
        <v>0</v>
      </c>
      <c r="H40" s="31">
        <v>0</v>
      </c>
      <c r="I40" s="31">
        <v>1</v>
      </c>
      <c r="J40" s="31">
        <v>2</v>
      </c>
      <c r="K40" s="31">
        <v>0</v>
      </c>
      <c r="L40" s="31">
        <v>0</v>
      </c>
      <c r="M40" s="31">
        <v>2</v>
      </c>
      <c r="N40" s="31">
        <v>0</v>
      </c>
      <c r="O40" s="31">
        <v>1</v>
      </c>
      <c r="P40" s="31">
        <v>9</v>
      </c>
      <c r="Q40" s="31">
        <v>6</v>
      </c>
      <c r="R40" s="31">
        <v>0</v>
      </c>
      <c r="S40" s="31">
        <v>0</v>
      </c>
      <c r="T40" s="31">
        <v>1</v>
      </c>
      <c r="U40" s="31">
        <v>1</v>
      </c>
      <c r="V40" s="31">
        <v>2</v>
      </c>
      <c r="W40" s="31">
        <v>5</v>
      </c>
      <c r="X40" s="31">
        <v>6</v>
      </c>
      <c r="Y40" s="31">
        <v>0</v>
      </c>
      <c r="Z40" s="31">
        <v>0</v>
      </c>
      <c r="AA40" s="31">
        <v>7</v>
      </c>
    </row>
    <row r="41" spans="1:27" s="5" customFormat="1" ht="12" customHeight="1">
      <c r="A41" s="43" t="s">
        <v>324</v>
      </c>
      <c r="B41" s="68">
        <f t="shared" si="2"/>
        <v>0.014446691707598961</v>
      </c>
      <c r="C41" s="69">
        <f t="shared" si="4"/>
        <v>2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1</v>
      </c>
      <c r="T41" s="31">
        <v>0</v>
      </c>
      <c r="U41" s="31">
        <v>0</v>
      </c>
      <c r="V41" s="31">
        <v>0</v>
      </c>
      <c r="W41" s="31">
        <v>0</v>
      </c>
      <c r="X41" s="31">
        <v>1</v>
      </c>
      <c r="Y41" s="31">
        <v>0</v>
      </c>
      <c r="Z41" s="31">
        <v>0</v>
      </c>
      <c r="AA41" s="31">
        <v>0</v>
      </c>
    </row>
    <row r="42" spans="1:27" s="5" customFormat="1" ht="12" customHeight="1">
      <c r="A42" s="43" t="s">
        <v>185</v>
      </c>
      <c r="B42" s="68">
        <f t="shared" si="2"/>
        <v>4.066743715689107</v>
      </c>
      <c r="C42" s="69">
        <f t="shared" si="4"/>
        <v>563</v>
      </c>
      <c r="D42" s="31">
        <v>48</v>
      </c>
      <c r="E42" s="31">
        <v>25</v>
      </c>
      <c r="F42" s="31">
        <v>7</v>
      </c>
      <c r="G42" s="31">
        <v>18</v>
      </c>
      <c r="H42" s="31">
        <v>2</v>
      </c>
      <c r="I42" s="31">
        <v>4</v>
      </c>
      <c r="J42" s="31">
        <v>20</v>
      </c>
      <c r="K42" s="31">
        <v>9</v>
      </c>
      <c r="L42" s="31">
        <v>18</v>
      </c>
      <c r="M42" s="31">
        <v>11</v>
      </c>
      <c r="N42" s="31">
        <v>3</v>
      </c>
      <c r="O42" s="31">
        <v>10</v>
      </c>
      <c r="P42" s="31">
        <v>62</v>
      </c>
      <c r="Q42" s="31">
        <v>85</v>
      </c>
      <c r="R42" s="31">
        <v>6</v>
      </c>
      <c r="S42" s="31">
        <v>5</v>
      </c>
      <c r="T42" s="31">
        <v>0</v>
      </c>
      <c r="U42" s="31">
        <v>6</v>
      </c>
      <c r="V42" s="31">
        <v>38</v>
      </c>
      <c r="W42" s="31">
        <v>22</v>
      </c>
      <c r="X42" s="31">
        <v>72</v>
      </c>
      <c r="Y42" s="31">
        <v>14</v>
      </c>
      <c r="Z42" s="31">
        <v>23</v>
      </c>
      <c r="AA42" s="31">
        <v>55</v>
      </c>
    </row>
    <row r="43" spans="1:27" s="5" customFormat="1" ht="12" customHeight="1">
      <c r="A43" s="43" t="s">
        <v>186</v>
      </c>
      <c r="B43" s="68">
        <f t="shared" si="2"/>
        <v>1.4880092458826928</v>
      </c>
      <c r="C43" s="69">
        <f t="shared" si="4"/>
        <v>206</v>
      </c>
      <c r="D43" s="31">
        <v>11</v>
      </c>
      <c r="E43" s="31">
        <v>13</v>
      </c>
      <c r="F43" s="31">
        <v>3</v>
      </c>
      <c r="G43" s="31">
        <v>7</v>
      </c>
      <c r="H43" s="31">
        <v>0</v>
      </c>
      <c r="I43" s="31">
        <v>3</v>
      </c>
      <c r="J43" s="31">
        <v>8</v>
      </c>
      <c r="K43" s="31">
        <v>4</v>
      </c>
      <c r="L43" s="31">
        <v>4</v>
      </c>
      <c r="M43" s="31">
        <v>4</v>
      </c>
      <c r="N43" s="31">
        <v>4</v>
      </c>
      <c r="O43" s="31">
        <v>10</v>
      </c>
      <c r="P43" s="31">
        <v>24</v>
      </c>
      <c r="Q43" s="31">
        <v>18</v>
      </c>
      <c r="R43" s="31">
        <v>1</v>
      </c>
      <c r="S43" s="31">
        <v>5</v>
      </c>
      <c r="T43" s="31">
        <v>0</v>
      </c>
      <c r="U43" s="31">
        <v>5</v>
      </c>
      <c r="V43" s="31">
        <v>17</v>
      </c>
      <c r="W43" s="31">
        <v>23</v>
      </c>
      <c r="X43" s="31">
        <v>20</v>
      </c>
      <c r="Y43" s="31">
        <v>1</v>
      </c>
      <c r="Z43" s="31">
        <v>7</v>
      </c>
      <c r="AA43" s="31">
        <v>14</v>
      </c>
    </row>
    <row r="44" spans="1:27" s="5" customFormat="1" ht="12" customHeight="1">
      <c r="A44" s="43" t="s">
        <v>325</v>
      </c>
      <c r="B44" s="68">
        <f t="shared" si="2"/>
        <v>4.146200520080901</v>
      </c>
      <c r="C44" s="69">
        <f t="shared" si="4"/>
        <v>574</v>
      </c>
      <c r="D44" s="31">
        <v>50</v>
      </c>
      <c r="E44" s="31">
        <v>39</v>
      </c>
      <c r="F44" s="31">
        <v>10</v>
      </c>
      <c r="G44" s="31">
        <v>13</v>
      </c>
      <c r="H44" s="31">
        <v>5</v>
      </c>
      <c r="I44" s="31">
        <v>3</v>
      </c>
      <c r="J44" s="31">
        <v>18</v>
      </c>
      <c r="K44" s="31">
        <v>1</v>
      </c>
      <c r="L44" s="31">
        <v>15</v>
      </c>
      <c r="M44" s="31">
        <v>19</v>
      </c>
      <c r="N44" s="31">
        <v>7</v>
      </c>
      <c r="O44" s="31">
        <v>21</v>
      </c>
      <c r="P44" s="31">
        <v>64</v>
      </c>
      <c r="Q44" s="31">
        <v>60</v>
      </c>
      <c r="R44" s="31">
        <v>3</v>
      </c>
      <c r="S44" s="31">
        <v>12</v>
      </c>
      <c r="T44" s="31">
        <v>1</v>
      </c>
      <c r="U44" s="31">
        <v>11</v>
      </c>
      <c r="V44" s="31">
        <v>39</v>
      </c>
      <c r="W44" s="31">
        <v>71</v>
      </c>
      <c r="X44" s="31">
        <v>69</v>
      </c>
      <c r="Y44" s="31">
        <v>4</v>
      </c>
      <c r="Z44" s="31">
        <v>2</v>
      </c>
      <c r="AA44" s="31">
        <v>37</v>
      </c>
    </row>
    <row r="45" spans="1:27" s="5" customFormat="1" ht="12" customHeight="1" thickBot="1">
      <c r="A45" s="70" t="s">
        <v>326</v>
      </c>
      <c r="B45" s="68">
        <f t="shared" si="2"/>
        <v>2.2392372146778388</v>
      </c>
      <c r="C45" s="69">
        <f t="shared" si="4"/>
        <v>310</v>
      </c>
      <c r="D45" s="69">
        <v>34</v>
      </c>
      <c r="E45" s="69">
        <v>9</v>
      </c>
      <c r="F45" s="69">
        <v>9</v>
      </c>
      <c r="G45" s="69">
        <v>8</v>
      </c>
      <c r="H45" s="69">
        <v>6</v>
      </c>
      <c r="I45" s="69">
        <v>0</v>
      </c>
      <c r="J45" s="69">
        <v>7</v>
      </c>
      <c r="K45" s="69">
        <v>3</v>
      </c>
      <c r="L45" s="69">
        <v>12</v>
      </c>
      <c r="M45" s="69">
        <v>11</v>
      </c>
      <c r="N45" s="69">
        <v>1</v>
      </c>
      <c r="O45" s="69">
        <v>11</v>
      </c>
      <c r="P45" s="69">
        <v>35</v>
      </c>
      <c r="Q45" s="69">
        <v>23</v>
      </c>
      <c r="R45" s="69">
        <v>4</v>
      </c>
      <c r="S45" s="69">
        <v>6</v>
      </c>
      <c r="T45" s="69">
        <v>0</v>
      </c>
      <c r="U45" s="69">
        <v>7</v>
      </c>
      <c r="V45" s="69">
        <v>28</v>
      </c>
      <c r="W45" s="69">
        <v>31</v>
      </c>
      <c r="X45" s="69">
        <v>47</v>
      </c>
      <c r="Y45" s="69">
        <v>2</v>
      </c>
      <c r="Z45" s="69">
        <v>5</v>
      </c>
      <c r="AA45" s="69">
        <v>11</v>
      </c>
    </row>
    <row r="46" spans="1:27" s="5" customFormat="1" ht="15" customHeight="1">
      <c r="A46" s="5" t="s">
        <v>188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  <row r="47" s="5" customFormat="1" ht="12" customHeight="1">
      <c r="A47" s="5" t="s">
        <v>189</v>
      </c>
    </row>
    <row r="48" s="5" customFormat="1" ht="12" customHeight="1"/>
    <row r="49" spans="1:27" s="5" customFormat="1" ht="13.5" customHeight="1">
      <c r="A49" s="76" t="s">
        <v>453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6" t="s">
        <v>454</v>
      </c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</sheetData>
  <mergeCells count="6">
    <mergeCell ref="A49:K49"/>
    <mergeCell ref="L49:AA49"/>
    <mergeCell ref="A1:K1"/>
    <mergeCell ref="A2:K2"/>
    <mergeCell ref="L1:AA1"/>
    <mergeCell ref="L2:Y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2007-06-28T07:55:59Z</cp:lastPrinted>
  <dcterms:created xsi:type="dcterms:W3CDTF">2000-07-04T10:20:00Z</dcterms:created>
  <dcterms:modified xsi:type="dcterms:W3CDTF">2007-06-28T07:56:05Z</dcterms:modified>
  <cp:category/>
  <cp:version/>
  <cp:contentType/>
  <cp:contentStatus/>
</cp:coreProperties>
</file>