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39" activeTab="0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032(3-10)" sheetId="10" r:id="rId10"/>
  </sheets>
  <definedNames/>
  <calcPr fullCalcOnLoad="1"/>
</workbook>
</file>

<file path=xl/sharedStrings.xml><?xml version="1.0" encoding="utf-8"?>
<sst xmlns="http://schemas.openxmlformats.org/spreadsheetml/2006/main" count="926" uniqueCount="362">
  <si>
    <t>單位：座次</t>
  </si>
  <si>
    <t>種        類          別</t>
  </si>
  <si>
    <t>總    計</t>
  </si>
  <si>
    <t>計</t>
  </si>
  <si>
    <t>台 北 市</t>
  </si>
  <si>
    <t>高 雄 市</t>
  </si>
  <si>
    <t>加    工
出口區</t>
  </si>
  <si>
    <t>科學工
業園區</t>
  </si>
  <si>
    <t>固定式起重機</t>
  </si>
  <si>
    <t>移動式起重機</t>
  </si>
  <si>
    <t>人字臂起重桿</t>
  </si>
  <si>
    <t xml:space="preserve"> -120-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</si>
  <si>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</si>
  <si>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</si>
  <si>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</si>
  <si>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</si>
  <si>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</si>
  <si>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</si>
  <si>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</si>
  <si>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</si>
  <si>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</si>
  <si>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</si>
  <si>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</si>
  <si>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</si>
  <si>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</si>
  <si>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</si>
  <si>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</si>
  <si>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科學工業
園      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</si>
  <si>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</si>
  <si>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</si>
  <si>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</si>
  <si>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</si>
  <si>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</si>
  <si>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</si>
  <si>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</si>
  <si>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</si>
  <si>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</si>
  <si>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</si>
  <si>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</si>
  <si>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</si>
  <si>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</si>
  <si>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</si>
  <si>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</si>
  <si>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</si>
  <si>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</si>
  <si>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</si>
  <si>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</si>
  <si>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</si>
  <si>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</si>
  <si>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</si>
  <si>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</si>
  <si>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</si>
  <si>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</si>
  <si>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</si>
  <si>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</si>
  <si>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</si>
  <si>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</si>
  <si>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</si>
  <si>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</si>
  <si>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</si>
  <si>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</si>
  <si>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</si>
  <si>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</si>
  <si>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</si>
  <si>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</si>
  <si>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</si>
  <si>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</si>
  <si>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</si>
  <si>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</si>
  <si>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</si>
  <si>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</si>
  <si>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</si>
  <si>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</t>
    </r>
    <r>
      <rPr>
        <sz val="9"/>
        <rFont val="新細明體"/>
        <family val="1"/>
      </rPr>
      <t>-126-</t>
    </r>
  </si>
  <si>
    <t xml:space="preserve"> -127-</t>
  </si>
  <si>
    <t xml:space="preserve"> -128-</t>
  </si>
  <si>
    <t xml:space="preserve"> -129-</t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</si>
  <si>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</si>
  <si>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</si>
  <si>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</si>
  <si>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</si>
  <si>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</si>
  <si>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</si>
  <si>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</si>
  <si>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</si>
  <si>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</si>
  <si>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</si>
  <si>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</si>
  <si>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</si>
  <si>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</si>
  <si>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  學  工
業  園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</si>
  <si>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</si>
  <si>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</si>
  <si>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</si>
  <si>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</si>
  <si>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</si>
  <si>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</si>
  <si>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</si>
  <si>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</si>
  <si>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</si>
  <si>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</si>
  <si>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</si>
  <si>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</si>
  <si>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</si>
  <si>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</si>
  <si>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</si>
  <si>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</si>
  <si>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</si>
  <si>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</si>
  <si>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</si>
  <si>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</si>
  <si>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</si>
  <si>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</si>
  <si>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</si>
  <si>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</si>
  <si>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</si>
  <si>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</si>
  <si>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</si>
  <si>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</si>
  <si>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</si>
  <si>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</si>
  <si>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</si>
  <si>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</si>
  <si>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</si>
  <si>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</si>
  <si>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r>
      <t xml:space="preserve"> </t>
    </r>
    <r>
      <rPr>
        <sz val="9"/>
        <rFont val="新細明體"/>
        <family val="1"/>
      </rPr>
      <t>-130-</t>
    </r>
  </si>
  <si>
    <t xml:space="preserve"> -131-</t>
  </si>
  <si>
    <t xml:space="preserve"> -132-</t>
  </si>
  <si>
    <t xml:space="preserve"> -133-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</si>
  <si>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</si>
  <si>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</si>
  <si>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</si>
  <si>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</si>
  <si>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</si>
  <si>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</si>
  <si>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</si>
  <si>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</si>
  <si>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</si>
  <si>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</si>
  <si>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</si>
  <si>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</si>
  <si>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</si>
  <si>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</si>
  <si>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</si>
  <si>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</si>
  <si>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</si>
  <si>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</si>
  <si>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</si>
  <si>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</si>
  <si>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</si>
  <si>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</si>
  <si>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</si>
  <si>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</si>
  <si>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</si>
  <si>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</si>
  <si>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</si>
  <si>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</si>
  <si>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</si>
  <si>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</si>
  <si>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</si>
  <si>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</si>
  <si>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</si>
  <si>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</si>
  <si>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</si>
  <si>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</si>
  <si>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</si>
  <si>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</si>
  <si>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</si>
  <si>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</si>
  <si>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</si>
  <si>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</si>
  <si>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</si>
  <si>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</si>
  <si>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</si>
  <si>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</si>
  <si>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</si>
  <si>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</si>
  <si>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</si>
  <si>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</si>
  <si>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</si>
  <si>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</si>
  <si>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</si>
  <si>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</si>
  <si>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</si>
  <si>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</si>
  <si>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</si>
  <si>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</si>
  <si>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</si>
  <si>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</si>
  <si>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</si>
  <si>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</si>
  <si>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</si>
  <si>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</si>
  <si>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</si>
  <si>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</si>
  <si>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</si>
  <si>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</si>
  <si>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</si>
  <si>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</si>
  <si>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</si>
  <si>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</si>
  <si>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</si>
  <si>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</si>
  <si>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</si>
  <si>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</si>
  <si>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</si>
  <si>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</si>
  <si>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</si>
  <si>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</si>
  <si>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</si>
  <si>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</si>
  <si>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</si>
  <si>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</si>
  <si>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</si>
  <si>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</si>
  <si>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</si>
  <si>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</si>
  <si>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</si>
  <si>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</si>
  <si>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</si>
  <si>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</si>
  <si>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</si>
  <si>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</si>
  <si>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</si>
  <si>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</si>
  <si>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</si>
  <si>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</si>
  <si>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</si>
  <si>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</si>
  <si>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</si>
  <si>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</si>
  <si>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</si>
  <si>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</si>
  <si>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</si>
  <si>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</si>
  <si>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</si>
  <si>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</si>
  <si>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</si>
  <si>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</si>
  <si>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</si>
  <si>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</si>
  <si>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</si>
  <si>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</si>
  <si>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</si>
  <si>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</si>
  <si>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</si>
  <si>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</si>
  <si>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</si>
  <si>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</si>
  <si>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</si>
  <si>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住宿及餐飲業</t>
  </si>
  <si>
    <t>運輸、倉儲及通信業</t>
  </si>
  <si>
    <t>金融及保險業</t>
  </si>
  <si>
    <t xml:space="preserve"> -118-</t>
  </si>
  <si>
    <t xml:space="preserve"> -119-</t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</si>
  <si>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</si>
  <si>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</si>
  <si>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</si>
  <si>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</si>
  <si>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</si>
  <si>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</si>
  <si>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</si>
  <si>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</si>
  <si>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</si>
  <si>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</si>
  <si>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</si>
  <si>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</si>
  <si>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</si>
  <si>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</si>
  <si>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</si>
  <si>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</si>
  <si>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</si>
  <si>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</si>
  <si>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</si>
  <si>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</si>
  <si>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</si>
  <si>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</si>
  <si>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</si>
  <si>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</si>
  <si>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</si>
  <si>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</si>
  <si>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</si>
  <si>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</si>
  <si>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t xml:space="preserve"> -121-</t>
  </si>
  <si>
    <t xml:space="preserve"> -122-</t>
  </si>
  <si>
    <t>-123-</t>
  </si>
  <si>
    <t xml:space="preserve"> -124-</t>
  </si>
  <si>
    <t xml:space="preserve"> -125-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</si>
  <si>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</si>
  <si>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</si>
  <si>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</si>
  <si>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</si>
  <si>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</si>
  <si>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</si>
  <si>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</si>
  <si>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-137-</t>
  </si>
  <si>
    <t xml:space="preserve"> -138-</t>
  </si>
  <si>
    <t xml:space="preserve"> -139-</t>
  </si>
  <si>
    <t xml:space="preserve"> -140-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</si>
  <si>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</si>
  <si>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</si>
  <si>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</si>
  <si>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</si>
  <si>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</si>
  <si>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</si>
  <si>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</si>
  <si>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</si>
  <si>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</si>
  <si>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</si>
  <si>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</si>
  <si>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</si>
  <si>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</si>
  <si>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</si>
  <si>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</si>
  <si>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</si>
  <si>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</si>
  <si>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</si>
  <si>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</si>
  <si>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</si>
  <si>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</si>
  <si>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</si>
  <si>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</si>
  <si>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</si>
  <si>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</si>
  <si>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</si>
  <si>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</si>
  <si>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-134-</t>
  </si>
  <si>
    <t xml:space="preserve"> -135-</t>
  </si>
  <si>
    <t xml:space="preserve"> -136-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</si>
  <si>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</si>
  <si>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</si>
  <si>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r>
      <t xml:space="preserve"> </t>
    </r>
    <r>
      <rPr>
        <sz val="9"/>
        <rFont val="新細明體"/>
        <family val="1"/>
      </rPr>
      <t>-142-</t>
    </r>
  </si>
  <si>
    <t xml:space="preserve"> -143-</t>
  </si>
  <si>
    <t xml:space="preserve"> -144-</t>
  </si>
  <si>
    <t xml:space="preserve"> -145-</t>
  </si>
  <si>
    <r>
      <t xml:space="preserve"> </t>
    </r>
    <r>
      <rPr>
        <sz val="9"/>
        <rFont val="新細明體"/>
        <family val="1"/>
      </rPr>
      <t>-146-</t>
    </r>
  </si>
  <si>
    <t xml:space="preserve"> -147-</t>
  </si>
  <si>
    <t xml:space="preserve"> -148-</t>
  </si>
  <si>
    <t xml:space="preserve"> -149-</t>
  </si>
  <si>
    <r>
      <t xml:space="preserve"> </t>
    </r>
    <r>
      <rPr>
        <sz val="9"/>
        <rFont val="新細明體"/>
        <family val="1"/>
      </rPr>
      <t>-150-</t>
    </r>
  </si>
  <si>
    <t xml:space="preserve"> -151-</t>
  </si>
  <si>
    <t xml:space="preserve"> -152-</t>
  </si>
  <si>
    <t xml:space="preserve"> -153-</t>
  </si>
  <si>
    <r>
      <t xml:space="preserve"> </t>
    </r>
    <r>
      <rPr>
        <sz val="9"/>
        <rFont val="新細明體"/>
        <family val="1"/>
      </rPr>
      <t>-154-</t>
    </r>
  </si>
  <si>
    <t xml:space="preserve"> -155-</t>
  </si>
  <si>
    <t xml:space="preserve"> -156-</t>
  </si>
  <si>
    <t xml:space="preserve"> -157-</t>
  </si>
  <si>
    <r>
      <t xml:space="preserve"> </t>
    </r>
    <r>
      <rPr>
        <sz val="9"/>
        <rFont val="新細明體"/>
        <family val="1"/>
      </rPr>
      <t>-158-</t>
    </r>
  </si>
  <si>
    <t xml:space="preserve"> -159-</t>
  </si>
  <si>
    <t xml:space="preserve"> -160-</t>
  </si>
  <si>
    <t xml:space="preserve"> -161-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</si>
  <si>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</si>
  <si>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說明：*係表示該行業僅部分適用勞工安全衛生法，詳如附錄3。</t>
  </si>
  <si>
    <t>公共行政業*</t>
  </si>
  <si>
    <t>其 他 服 務 業*</t>
  </si>
  <si>
    <t>文化、運動及休閒服務業*</t>
  </si>
  <si>
    <t>醫療保健及社會福利服務業*</t>
  </si>
  <si>
    <t>教 育 服 務 業*</t>
  </si>
  <si>
    <t>專業、科學及技術服務業*</t>
  </si>
  <si>
    <t>不動產及租賃業*</t>
  </si>
  <si>
    <t>批發及零售業*</t>
  </si>
  <si>
    <t>98年                                                                                                                                                                                  單位 : 座次</t>
  </si>
  <si>
    <t>98年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</si>
</sst>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2" fontId="1" fillId="0" borderId="0" xfId="19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19" customWidth="1"/>
    <col min="2" max="3" width="9.25390625" style="19" customWidth="1"/>
    <col min="4" max="4" width="9.125" style="19" customWidth="1"/>
    <col min="5" max="5" width="9.00390625" style="19" customWidth="1"/>
    <col min="6" max="7" width="8.875" style="19" customWidth="1"/>
    <col min="8" max="13" width="13.375" style="19" customWidth="1"/>
    <col min="14" max="16384" width="8.875" style="19" customWidth="1"/>
  </cols>
  <sheetData>
    <row r="1" spans="1:13" ht="48" customHeight="1">
      <c r="A1" s="82" t="s">
        <v>201</v>
      </c>
      <c r="B1" s="82"/>
      <c r="C1" s="82"/>
      <c r="D1" s="82"/>
      <c r="E1" s="82"/>
      <c r="F1" s="82"/>
      <c r="G1" s="82"/>
      <c r="H1" s="83" t="s">
        <v>202</v>
      </c>
      <c r="I1" s="83"/>
      <c r="J1" s="83"/>
      <c r="K1" s="83"/>
      <c r="L1" s="83"/>
      <c r="M1" s="83"/>
    </row>
    <row r="2" spans="1:15" ht="12.75" customHeight="1" thickBot="1">
      <c r="A2" s="84" t="s">
        <v>16</v>
      </c>
      <c r="B2" s="84"/>
      <c r="C2" s="84"/>
      <c r="D2" s="84"/>
      <c r="E2" s="84"/>
      <c r="F2" s="84"/>
      <c r="G2" s="84"/>
      <c r="H2" s="85" t="s">
        <v>360</v>
      </c>
      <c r="I2" s="85"/>
      <c r="J2" s="85"/>
      <c r="K2" s="85"/>
      <c r="L2" s="85"/>
      <c r="M2" s="85"/>
      <c r="N2" s="53"/>
      <c r="O2" s="53"/>
    </row>
    <row r="3" spans="1:15" s="5" customFormat="1" ht="18" customHeight="1">
      <c r="A3" s="76" t="s">
        <v>203</v>
      </c>
      <c r="B3" s="78" t="s">
        <v>204</v>
      </c>
      <c r="C3" s="79"/>
      <c r="D3" s="79"/>
      <c r="E3" s="79"/>
      <c r="F3" s="79"/>
      <c r="G3" s="79"/>
      <c r="H3" s="52" t="s">
        <v>205</v>
      </c>
      <c r="I3" s="80" t="s">
        <v>206</v>
      </c>
      <c r="J3" s="79"/>
      <c r="K3" s="79"/>
      <c r="L3" s="79"/>
      <c r="M3" s="79"/>
      <c r="N3" s="54"/>
      <c r="O3" s="54"/>
    </row>
    <row r="4" spans="1:13" ht="36" customHeight="1" thickBot="1">
      <c r="A4" s="77"/>
      <c r="B4" s="55" t="s">
        <v>207</v>
      </c>
      <c r="C4" s="17" t="s">
        <v>208</v>
      </c>
      <c r="D4" s="13" t="s">
        <v>209</v>
      </c>
      <c r="E4" s="14" t="s">
        <v>210</v>
      </c>
      <c r="F4" s="13" t="s">
        <v>211</v>
      </c>
      <c r="G4" s="13" t="s">
        <v>212</v>
      </c>
      <c r="H4" s="14" t="s">
        <v>213</v>
      </c>
      <c r="I4" s="56" t="s">
        <v>214</v>
      </c>
      <c r="J4" s="57" t="s">
        <v>215</v>
      </c>
      <c r="K4" s="57" t="s">
        <v>216</v>
      </c>
      <c r="L4" s="17" t="s">
        <v>217</v>
      </c>
      <c r="M4" s="17" t="s">
        <v>218</v>
      </c>
    </row>
    <row r="5" spans="1:13" ht="18" customHeight="1">
      <c r="A5" s="58" t="s">
        <v>219</v>
      </c>
      <c r="B5" s="48">
        <f aca="true" t="shared" si="0" ref="B5:M5">SUM(B6+B7+B8,B33:B45)</f>
        <v>43867</v>
      </c>
      <c r="C5" s="48">
        <f t="shared" si="0"/>
        <v>23507</v>
      </c>
      <c r="D5" s="48">
        <f t="shared" si="0"/>
        <v>10589</v>
      </c>
      <c r="E5" s="48">
        <f t="shared" si="0"/>
        <v>0</v>
      </c>
      <c r="F5" s="48">
        <f t="shared" si="0"/>
        <v>8980</v>
      </c>
      <c r="G5" s="48">
        <f t="shared" si="0"/>
        <v>50</v>
      </c>
      <c r="H5" s="48">
        <f t="shared" si="0"/>
        <v>741</v>
      </c>
      <c r="I5" s="48">
        <f t="shared" si="0"/>
        <v>62838</v>
      </c>
      <c r="J5" s="48">
        <f t="shared" si="0"/>
        <v>6688</v>
      </c>
      <c r="K5" s="48">
        <f t="shared" si="0"/>
        <v>26099</v>
      </c>
      <c r="L5" s="48">
        <f t="shared" si="0"/>
        <v>24714</v>
      </c>
      <c r="M5" s="48">
        <f t="shared" si="0"/>
        <v>5337</v>
      </c>
    </row>
    <row r="6" spans="1:13" ht="12" customHeight="1">
      <c r="A6" s="58" t="s">
        <v>220</v>
      </c>
      <c r="B6" s="48">
        <f>SUM(C6:H6)</f>
        <v>15</v>
      </c>
      <c r="C6" s="48">
        <v>0</v>
      </c>
      <c r="D6" s="48">
        <v>9</v>
      </c>
      <c r="E6" s="48">
        <v>0</v>
      </c>
      <c r="F6" s="48">
        <v>6</v>
      </c>
      <c r="G6" s="48">
        <v>0</v>
      </c>
      <c r="H6" s="48">
        <v>0</v>
      </c>
      <c r="I6" s="48">
        <f>SUM(J6:M6)</f>
        <v>159</v>
      </c>
      <c r="J6" s="48">
        <v>49</v>
      </c>
      <c r="K6" s="48">
        <v>100</v>
      </c>
      <c r="L6" s="48">
        <v>10</v>
      </c>
      <c r="M6" s="48">
        <v>0</v>
      </c>
    </row>
    <row r="7" spans="1:13" ht="12" customHeight="1">
      <c r="A7" s="58" t="s">
        <v>221</v>
      </c>
      <c r="B7" s="48">
        <f>SUM(C7:H7)</f>
        <v>56</v>
      </c>
      <c r="C7" s="48">
        <v>38</v>
      </c>
      <c r="D7" s="48">
        <v>9</v>
      </c>
      <c r="E7" s="48">
        <v>0</v>
      </c>
      <c r="F7" s="48">
        <v>9</v>
      </c>
      <c r="G7" s="48">
        <v>0</v>
      </c>
      <c r="H7" s="48">
        <v>0</v>
      </c>
      <c r="I7" s="48">
        <f>SUM(J7:M7)</f>
        <v>166</v>
      </c>
      <c r="J7" s="48">
        <v>9</v>
      </c>
      <c r="K7" s="48">
        <v>59</v>
      </c>
      <c r="L7" s="48">
        <v>95</v>
      </c>
      <c r="M7" s="48">
        <v>3</v>
      </c>
    </row>
    <row r="8" spans="1:13" ht="19.5" customHeight="1">
      <c r="A8" s="58" t="s">
        <v>222</v>
      </c>
      <c r="B8" s="48">
        <f aca="true" t="shared" si="1" ref="B8:M8">SUM(B9:B32)</f>
        <v>27305</v>
      </c>
      <c r="C8" s="48">
        <f t="shared" si="1"/>
        <v>18749</v>
      </c>
      <c r="D8" s="48">
        <f t="shared" si="1"/>
        <v>1097</v>
      </c>
      <c r="E8" s="48">
        <f t="shared" si="1"/>
        <v>0</v>
      </c>
      <c r="F8" s="48">
        <f t="shared" si="1"/>
        <v>7363</v>
      </c>
      <c r="G8" s="48">
        <f t="shared" si="1"/>
        <v>0</v>
      </c>
      <c r="H8" s="48">
        <f t="shared" si="1"/>
        <v>96</v>
      </c>
      <c r="I8" s="48">
        <f t="shared" si="1"/>
        <v>54309</v>
      </c>
      <c r="J8" s="48">
        <f t="shared" si="1"/>
        <v>5636</v>
      </c>
      <c r="K8" s="48">
        <f t="shared" si="1"/>
        <v>22554</v>
      </c>
      <c r="L8" s="48">
        <f t="shared" si="1"/>
        <v>22088</v>
      </c>
      <c r="M8" s="48">
        <f t="shared" si="1"/>
        <v>4031</v>
      </c>
    </row>
    <row r="9" spans="1:13" ht="12" customHeight="1">
      <c r="A9" s="58" t="s">
        <v>223</v>
      </c>
      <c r="B9" s="48">
        <f aca="true" t="shared" si="2" ref="B9:B45">SUM(C9:H9)</f>
        <v>692</v>
      </c>
      <c r="C9" s="48">
        <v>35</v>
      </c>
      <c r="D9" s="48">
        <v>3</v>
      </c>
      <c r="E9" s="48">
        <v>0</v>
      </c>
      <c r="F9" s="48">
        <v>653</v>
      </c>
      <c r="G9" s="48">
        <v>0</v>
      </c>
      <c r="H9" s="48">
        <v>1</v>
      </c>
      <c r="I9" s="48">
        <f aca="true" t="shared" si="3" ref="I9:I45">SUM(J9:M9)</f>
        <v>2241</v>
      </c>
      <c r="J9" s="48">
        <v>754</v>
      </c>
      <c r="K9" s="48">
        <v>1231</v>
      </c>
      <c r="L9" s="48">
        <v>256</v>
      </c>
      <c r="M9" s="48">
        <v>0</v>
      </c>
    </row>
    <row r="10" spans="1:13" ht="12" customHeight="1">
      <c r="A10" s="58" t="s">
        <v>224</v>
      </c>
      <c r="B10" s="48">
        <f t="shared" si="2"/>
        <v>82</v>
      </c>
      <c r="C10" s="48">
        <v>3</v>
      </c>
      <c r="D10" s="48">
        <v>0</v>
      </c>
      <c r="E10" s="48">
        <v>0</v>
      </c>
      <c r="F10" s="48">
        <v>79</v>
      </c>
      <c r="G10" s="48">
        <v>0</v>
      </c>
      <c r="H10" s="48">
        <v>0</v>
      </c>
      <c r="I10" s="48">
        <f t="shared" si="3"/>
        <v>108</v>
      </c>
      <c r="J10" s="48">
        <v>15</v>
      </c>
      <c r="K10" s="48">
        <v>70</v>
      </c>
      <c r="L10" s="48">
        <v>23</v>
      </c>
      <c r="M10" s="48">
        <v>0</v>
      </c>
    </row>
    <row r="11" spans="1:13" ht="12" customHeight="1">
      <c r="A11" s="58" t="s">
        <v>225</v>
      </c>
      <c r="B11" s="48">
        <f t="shared" si="2"/>
        <v>686</v>
      </c>
      <c r="C11" s="48">
        <v>76</v>
      </c>
      <c r="D11" s="48">
        <v>0</v>
      </c>
      <c r="E11" s="48">
        <v>0</v>
      </c>
      <c r="F11" s="48">
        <v>610</v>
      </c>
      <c r="G11" s="48">
        <v>0</v>
      </c>
      <c r="H11" s="48">
        <v>0</v>
      </c>
      <c r="I11" s="48">
        <f t="shared" si="3"/>
        <v>7394</v>
      </c>
      <c r="J11" s="48">
        <v>1397</v>
      </c>
      <c r="K11" s="48">
        <v>5770</v>
      </c>
      <c r="L11" s="48">
        <v>227</v>
      </c>
      <c r="M11" s="48">
        <v>0</v>
      </c>
    </row>
    <row r="12" spans="1:13" ht="12" customHeight="1">
      <c r="A12" s="58" t="s">
        <v>226</v>
      </c>
      <c r="B12" s="48">
        <f t="shared" si="2"/>
        <v>72</v>
      </c>
      <c r="C12" s="48">
        <v>0</v>
      </c>
      <c r="D12" s="48">
        <v>0</v>
      </c>
      <c r="E12" s="48">
        <v>0</v>
      </c>
      <c r="F12" s="48">
        <v>72</v>
      </c>
      <c r="G12" s="48">
        <v>0</v>
      </c>
      <c r="H12" s="48">
        <v>0</v>
      </c>
      <c r="I12" s="48">
        <f t="shared" si="3"/>
        <v>268</v>
      </c>
      <c r="J12" s="48">
        <v>49</v>
      </c>
      <c r="K12" s="48">
        <v>217</v>
      </c>
      <c r="L12" s="48">
        <v>2</v>
      </c>
      <c r="M12" s="48">
        <v>0</v>
      </c>
    </row>
    <row r="13" spans="1:13" ht="12" customHeight="1">
      <c r="A13" s="58" t="s">
        <v>227</v>
      </c>
      <c r="B13" s="48">
        <f t="shared" si="2"/>
        <v>32</v>
      </c>
      <c r="C13" s="48">
        <v>4</v>
      </c>
      <c r="D13" s="48">
        <v>1</v>
      </c>
      <c r="E13" s="48">
        <v>0</v>
      </c>
      <c r="F13" s="48">
        <v>27</v>
      </c>
      <c r="G13" s="48">
        <v>0</v>
      </c>
      <c r="H13" s="48">
        <v>0</v>
      </c>
      <c r="I13" s="48">
        <f t="shared" si="3"/>
        <v>82</v>
      </c>
      <c r="J13" s="48">
        <v>67</v>
      </c>
      <c r="K13" s="48">
        <v>13</v>
      </c>
      <c r="L13" s="48">
        <v>2</v>
      </c>
      <c r="M13" s="48">
        <v>0</v>
      </c>
    </row>
    <row r="14" spans="1:13" ht="12" customHeight="1">
      <c r="A14" s="58" t="s">
        <v>228</v>
      </c>
      <c r="B14" s="48">
        <f t="shared" si="2"/>
        <v>50</v>
      </c>
      <c r="C14" s="48">
        <v>39</v>
      </c>
      <c r="D14" s="48">
        <v>2</v>
      </c>
      <c r="E14" s="48">
        <v>0</v>
      </c>
      <c r="F14" s="48">
        <v>9</v>
      </c>
      <c r="G14" s="48">
        <v>0</v>
      </c>
      <c r="H14" s="48">
        <v>0</v>
      </c>
      <c r="I14" s="48">
        <f t="shared" si="3"/>
        <v>61</v>
      </c>
      <c r="J14" s="48">
        <v>53</v>
      </c>
      <c r="K14" s="48">
        <v>7</v>
      </c>
      <c r="L14" s="48">
        <v>1</v>
      </c>
      <c r="M14" s="48">
        <v>0</v>
      </c>
    </row>
    <row r="15" spans="1:13" ht="12" customHeight="1">
      <c r="A15" s="58" t="s">
        <v>229</v>
      </c>
      <c r="B15" s="48">
        <f t="shared" si="2"/>
        <v>63</v>
      </c>
      <c r="C15" s="48">
        <v>34</v>
      </c>
      <c r="D15" s="48">
        <v>3</v>
      </c>
      <c r="E15" s="48">
        <v>0</v>
      </c>
      <c r="F15" s="48">
        <v>26</v>
      </c>
      <c r="G15" s="48">
        <v>0</v>
      </c>
      <c r="H15" s="48">
        <v>0</v>
      </c>
      <c r="I15" s="48">
        <f t="shared" si="3"/>
        <v>40</v>
      </c>
      <c r="J15" s="48">
        <v>4</v>
      </c>
      <c r="K15" s="48">
        <v>0</v>
      </c>
      <c r="L15" s="48">
        <v>36</v>
      </c>
      <c r="M15" s="48">
        <v>0</v>
      </c>
    </row>
    <row r="16" spans="1:13" ht="12" customHeight="1">
      <c r="A16" s="58" t="s">
        <v>230</v>
      </c>
      <c r="B16" s="48">
        <f t="shared" si="2"/>
        <v>393</v>
      </c>
      <c r="C16" s="48">
        <v>317</v>
      </c>
      <c r="D16" s="48">
        <v>1</v>
      </c>
      <c r="E16" s="48">
        <v>0</v>
      </c>
      <c r="F16" s="48">
        <v>75</v>
      </c>
      <c r="G16" s="48">
        <v>0</v>
      </c>
      <c r="H16" s="48">
        <v>0</v>
      </c>
      <c r="I16" s="48">
        <f t="shared" si="3"/>
        <v>782</v>
      </c>
      <c r="J16" s="48">
        <v>261</v>
      </c>
      <c r="K16" s="48">
        <v>208</v>
      </c>
      <c r="L16" s="48">
        <v>55</v>
      </c>
      <c r="M16" s="48">
        <v>258</v>
      </c>
    </row>
    <row r="17" spans="1:13" ht="12" customHeight="1">
      <c r="A17" s="58" t="s">
        <v>231</v>
      </c>
      <c r="B17" s="48">
        <f t="shared" si="2"/>
        <v>84</v>
      </c>
      <c r="C17" s="48">
        <v>4</v>
      </c>
      <c r="D17" s="48">
        <v>1</v>
      </c>
      <c r="E17" s="48">
        <v>0</v>
      </c>
      <c r="F17" s="48">
        <v>78</v>
      </c>
      <c r="G17" s="48">
        <v>0</v>
      </c>
      <c r="H17" s="48">
        <v>1</v>
      </c>
      <c r="I17" s="48">
        <f t="shared" si="3"/>
        <v>33</v>
      </c>
      <c r="J17" s="48">
        <v>20</v>
      </c>
      <c r="K17" s="48">
        <v>4</v>
      </c>
      <c r="L17" s="48">
        <v>9</v>
      </c>
      <c r="M17" s="48">
        <v>0</v>
      </c>
    </row>
    <row r="18" spans="1:13" ht="12" customHeight="1">
      <c r="A18" s="58" t="s">
        <v>232</v>
      </c>
      <c r="B18" s="48">
        <f t="shared" si="2"/>
        <v>996</v>
      </c>
      <c r="C18" s="48">
        <v>561</v>
      </c>
      <c r="D18" s="48">
        <v>9</v>
      </c>
      <c r="E18" s="48">
        <v>0</v>
      </c>
      <c r="F18" s="48">
        <v>426</v>
      </c>
      <c r="G18" s="48">
        <v>0</v>
      </c>
      <c r="H18" s="48">
        <v>0</v>
      </c>
      <c r="I18" s="48">
        <f t="shared" si="3"/>
        <v>20421</v>
      </c>
      <c r="J18" s="48">
        <v>1023</v>
      </c>
      <c r="K18" s="48">
        <v>6945</v>
      </c>
      <c r="L18" s="48">
        <v>9288</v>
      </c>
      <c r="M18" s="48">
        <v>3165</v>
      </c>
    </row>
    <row r="19" spans="1:13" ht="12" customHeight="1">
      <c r="A19" s="58" t="s">
        <v>233</v>
      </c>
      <c r="B19" s="48">
        <f t="shared" si="2"/>
        <v>253</v>
      </c>
      <c r="C19" s="48">
        <v>27</v>
      </c>
      <c r="D19" s="48">
        <v>12</v>
      </c>
      <c r="E19" s="48">
        <v>0</v>
      </c>
      <c r="F19" s="48">
        <v>214</v>
      </c>
      <c r="G19" s="48">
        <v>0</v>
      </c>
      <c r="H19" s="48">
        <v>0</v>
      </c>
      <c r="I19" s="48">
        <f t="shared" si="3"/>
        <v>2409</v>
      </c>
      <c r="J19" s="48">
        <v>277</v>
      </c>
      <c r="K19" s="48">
        <v>1006</v>
      </c>
      <c r="L19" s="48">
        <v>1019</v>
      </c>
      <c r="M19" s="48">
        <v>107</v>
      </c>
    </row>
    <row r="20" spans="1:13" ht="12" customHeight="1">
      <c r="A20" s="58" t="s">
        <v>234</v>
      </c>
      <c r="B20" s="48">
        <f t="shared" si="2"/>
        <v>389</v>
      </c>
      <c r="C20" s="48">
        <v>344</v>
      </c>
      <c r="D20" s="48">
        <v>17</v>
      </c>
      <c r="E20" s="48">
        <v>0</v>
      </c>
      <c r="F20" s="48">
        <v>27</v>
      </c>
      <c r="G20" s="48">
        <v>0</v>
      </c>
      <c r="H20" s="48">
        <v>1</v>
      </c>
      <c r="I20" s="48">
        <f t="shared" si="3"/>
        <v>13092</v>
      </c>
      <c r="J20" s="48">
        <v>232</v>
      </c>
      <c r="K20" s="48">
        <v>5505</v>
      </c>
      <c r="L20" s="48">
        <v>6970</v>
      </c>
      <c r="M20" s="48">
        <v>385</v>
      </c>
    </row>
    <row r="21" spans="1:13" ht="20.25" customHeight="1">
      <c r="A21" s="58" t="s">
        <v>235</v>
      </c>
      <c r="B21" s="48">
        <f t="shared" si="2"/>
        <v>260</v>
      </c>
      <c r="C21" s="48">
        <v>172</v>
      </c>
      <c r="D21" s="48">
        <v>6</v>
      </c>
      <c r="E21" s="48">
        <v>0</v>
      </c>
      <c r="F21" s="48">
        <v>82</v>
      </c>
      <c r="G21" s="48">
        <v>0</v>
      </c>
      <c r="H21" s="48">
        <v>0</v>
      </c>
      <c r="I21" s="48">
        <f t="shared" si="3"/>
        <v>586</v>
      </c>
      <c r="J21" s="48">
        <v>191</v>
      </c>
      <c r="K21" s="48">
        <v>294</v>
      </c>
      <c r="L21" s="48">
        <v>101</v>
      </c>
      <c r="M21" s="48">
        <v>0</v>
      </c>
    </row>
    <row r="22" spans="1:13" ht="12" customHeight="1">
      <c r="A22" s="58" t="s">
        <v>236</v>
      </c>
      <c r="B22" s="48">
        <f t="shared" si="2"/>
        <v>912</v>
      </c>
      <c r="C22" s="48">
        <v>535</v>
      </c>
      <c r="D22" s="48">
        <v>6</v>
      </c>
      <c r="E22" s="48">
        <v>0</v>
      </c>
      <c r="F22" s="48">
        <v>371</v>
      </c>
      <c r="G22" s="48">
        <v>0</v>
      </c>
      <c r="H22" s="48">
        <v>0</v>
      </c>
      <c r="I22" s="48">
        <f t="shared" si="3"/>
        <v>671</v>
      </c>
      <c r="J22" s="48">
        <v>283</v>
      </c>
      <c r="K22" s="48">
        <v>207</v>
      </c>
      <c r="L22" s="48">
        <v>181</v>
      </c>
      <c r="M22" s="48">
        <v>0</v>
      </c>
    </row>
    <row r="23" spans="1:13" ht="12" customHeight="1">
      <c r="A23" s="58" t="s">
        <v>237</v>
      </c>
      <c r="B23" s="48">
        <f t="shared" si="2"/>
        <v>1164</v>
      </c>
      <c r="C23" s="48">
        <v>1003</v>
      </c>
      <c r="D23" s="48">
        <v>39</v>
      </c>
      <c r="E23" s="48">
        <v>0</v>
      </c>
      <c r="F23" s="48">
        <v>120</v>
      </c>
      <c r="G23" s="48">
        <v>0</v>
      </c>
      <c r="H23" s="48">
        <v>2</v>
      </c>
      <c r="I23" s="48">
        <f t="shared" si="3"/>
        <v>333</v>
      </c>
      <c r="J23" s="48">
        <v>117</v>
      </c>
      <c r="K23" s="48">
        <v>60</v>
      </c>
      <c r="L23" s="48">
        <v>155</v>
      </c>
      <c r="M23" s="48">
        <v>1</v>
      </c>
    </row>
    <row r="24" spans="1:13" ht="12" customHeight="1">
      <c r="A24" s="58" t="s">
        <v>238</v>
      </c>
      <c r="B24" s="48">
        <f t="shared" si="2"/>
        <v>5569</v>
      </c>
      <c r="C24" s="48">
        <v>5359</v>
      </c>
      <c r="D24" s="48">
        <v>49</v>
      </c>
      <c r="E24" s="48">
        <v>0</v>
      </c>
      <c r="F24" s="48">
        <v>151</v>
      </c>
      <c r="G24" s="48">
        <v>0</v>
      </c>
      <c r="H24" s="48">
        <v>10</v>
      </c>
      <c r="I24" s="48">
        <f t="shared" si="3"/>
        <v>1269</v>
      </c>
      <c r="J24" s="48">
        <v>108</v>
      </c>
      <c r="K24" s="48">
        <v>195</v>
      </c>
      <c r="L24" s="48">
        <v>960</v>
      </c>
      <c r="M24" s="48">
        <v>6</v>
      </c>
    </row>
    <row r="25" spans="1:13" ht="12" customHeight="1">
      <c r="A25" s="58" t="s">
        <v>239</v>
      </c>
      <c r="B25" s="48">
        <f t="shared" si="2"/>
        <v>3296</v>
      </c>
      <c r="C25" s="48">
        <v>2971</v>
      </c>
      <c r="D25" s="48">
        <v>95</v>
      </c>
      <c r="E25" s="48">
        <v>0</v>
      </c>
      <c r="F25" s="48">
        <v>227</v>
      </c>
      <c r="G25" s="48">
        <v>0</v>
      </c>
      <c r="H25" s="48">
        <v>3</v>
      </c>
      <c r="I25" s="48">
        <f t="shared" si="3"/>
        <v>674</v>
      </c>
      <c r="J25" s="48">
        <v>49</v>
      </c>
      <c r="K25" s="48">
        <v>16</v>
      </c>
      <c r="L25" s="48">
        <v>598</v>
      </c>
      <c r="M25" s="48">
        <v>11</v>
      </c>
    </row>
    <row r="26" spans="1:13" ht="12" customHeight="1">
      <c r="A26" s="58" t="s">
        <v>240</v>
      </c>
      <c r="B26" s="48">
        <f t="shared" si="2"/>
        <v>5086</v>
      </c>
      <c r="C26" s="48">
        <v>4282</v>
      </c>
      <c r="D26" s="48">
        <v>351</v>
      </c>
      <c r="E26" s="48">
        <v>0</v>
      </c>
      <c r="F26" s="48">
        <v>390</v>
      </c>
      <c r="G26" s="48">
        <v>0</v>
      </c>
      <c r="H26" s="48">
        <v>63</v>
      </c>
      <c r="I26" s="48">
        <f t="shared" si="3"/>
        <v>429</v>
      </c>
      <c r="J26" s="48">
        <v>53</v>
      </c>
      <c r="K26" s="48">
        <v>37</v>
      </c>
      <c r="L26" s="48">
        <v>298</v>
      </c>
      <c r="M26" s="48">
        <v>41</v>
      </c>
    </row>
    <row r="27" spans="1:13" ht="12" customHeight="1">
      <c r="A27" s="58" t="s">
        <v>241</v>
      </c>
      <c r="B27" s="48">
        <f t="shared" si="2"/>
        <v>334</v>
      </c>
      <c r="C27" s="48">
        <v>83</v>
      </c>
      <c r="D27" s="48">
        <v>7</v>
      </c>
      <c r="E27" s="48">
        <v>0</v>
      </c>
      <c r="F27" s="48">
        <v>244</v>
      </c>
      <c r="G27" s="48">
        <v>0</v>
      </c>
      <c r="H27" s="48">
        <v>0</v>
      </c>
      <c r="I27" s="48">
        <f t="shared" si="3"/>
        <v>131</v>
      </c>
      <c r="J27" s="48">
        <v>32</v>
      </c>
      <c r="K27" s="48">
        <v>6</v>
      </c>
      <c r="L27" s="48">
        <v>93</v>
      </c>
      <c r="M27" s="48">
        <v>0</v>
      </c>
    </row>
    <row r="28" spans="1:13" ht="12" customHeight="1">
      <c r="A28" s="58" t="s">
        <v>242</v>
      </c>
      <c r="B28" s="48">
        <f t="shared" si="2"/>
        <v>2561</v>
      </c>
      <c r="C28" s="48">
        <v>375</v>
      </c>
      <c r="D28" s="48">
        <v>32</v>
      </c>
      <c r="E28" s="48">
        <v>0</v>
      </c>
      <c r="F28" s="48">
        <v>2151</v>
      </c>
      <c r="G28" s="48">
        <v>0</v>
      </c>
      <c r="H28" s="48">
        <v>3</v>
      </c>
      <c r="I28" s="48">
        <f t="shared" si="3"/>
        <v>1923</v>
      </c>
      <c r="J28" s="48">
        <v>385</v>
      </c>
      <c r="K28" s="48">
        <v>335</v>
      </c>
      <c r="L28" s="48">
        <v>1201</v>
      </c>
      <c r="M28" s="48">
        <v>2</v>
      </c>
    </row>
    <row r="29" spans="1:13" ht="12" customHeight="1">
      <c r="A29" s="58" t="s">
        <v>243</v>
      </c>
      <c r="B29" s="48">
        <f t="shared" si="2"/>
        <v>981</v>
      </c>
      <c r="C29" s="48">
        <v>359</v>
      </c>
      <c r="D29" s="48">
        <v>173</v>
      </c>
      <c r="E29" s="48">
        <v>0</v>
      </c>
      <c r="F29" s="48">
        <v>448</v>
      </c>
      <c r="G29" s="48">
        <v>0</v>
      </c>
      <c r="H29" s="48">
        <v>1</v>
      </c>
      <c r="I29" s="48">
        <f t="shared" si="3"/>
        <v>316</v>
      </c>
      <c r="J29" s="48">
        <v>59</v>
      </c>
      <c r="K29" s="48">
        <v>25</v>
      </c>
      <c r="L29" s="48">
        <v>228</v>
      </c>
      <c r="M29" s="48">
        <v>4</v>
      </c>
    </row>
    <row r="30" spans="1:13" ht="12" customHeight="1">
      <c r="A30" s="58" t="s">
        <v>244</v>
      </c>
      <c r="B30" s="48">
        <f t="shared" si="2"/>
        <v>1482</v>
      </c>
      <c r="C30" s="48">
        <v>1101</v>
      </c>
      <c r="D30" s="48">
        <v>152</v>
      </c>
      <c r="E30" s="48">
        <v>0</v>
      </c>
      <c r="F30" s="48">
        <v>222</v>
      </c>
      <c r="G30" s="48">
        <v>0</v>
      </c>
      <c r="H30" s="48">
        <v>7</v>
      </c>
      <c r="I30" s="48">
        <f t="shared" si="3"/>
        <v>236</v>
      </c>
      <c r="J30" s="48">
        <v>47</v>
      </c>
      <c r="K30" s="48">
        <v>9</v>
      </c>
      <c r="L30" s="48">
        <v>148</v>
      </c>
      <c r="M30" s="48">
        <v>32</v>
      </c>
    </row>
    <row r="31" spans="1:13" ht="12" customHeight="1">
      <c r="A31" s="58" t="s">
        <v>245</v>
      </c>
      <c r="B31" s="48">
        <f t="shared" si="2"/>
        <v>410</v>
      </c>
      <c r="C31" s="48">
        <v>138</v>
      </c>
      <c r="D31" s="48">
        <v>2</v>
      </c>
      <c r="E31" s="48">
        <v>0</v>
      </c>
      <c r="F31" s="48">
        <v>270</v>
      </c>
      <c r="G31" s="48">
        <v>0</v>
      </c>
      <c r="H31" s="48">
        <v>0</v>
      </c>
      <c r="I31" s="48">
        <f t="shared" si="3"/>
        <v>112</v>
      </c>
      <c r="J31" s="48">
        <v>26</v>
      </c>
      <c r="K31" s="48">
        <v>23</v>
      </c>
      <c r="L31" s="48">
        <v>63</v>
      </c>
      <c r="M31" s="48">
        <v>0</v>
      </c>
    </row>
    <row r="32" spans="1:13" ht="12" customHeight="1">
      <c r="A32" s="58" t="s">
        <v>246</v>
      </c>
      <c r="B32" s="48">
        <f t="shared" si="2"/>
        <v>1458</v>
      </c>
      <c r="C32" s="48">
        <v>927</v>
      </c>
      <c r="D32" s="48">
        <v>136</v>
      </c>
      <c r="E32" s="48">
        <v>0</v>
      </c>
      <c r="F32" s="48">
        <v>391</v>
      </c>
      <c r="G32" s="48">
        <v>0</v>
      </c>
      <c r="H32" s="48">
        <v>4</v>
      </c>
      <c r="I32" s="48">
        <f t="shared" si="3"/>
        <v>698</v>
      </c>
      <c r="J32" s="48">
        <v>134</v>
      </c>
      <c r="K32" s="48">
        <v>371</v>
      </c>
      <c r="L32" s="48">
        <v>174</v>
      </c>
      <c r="M32" s="48">
        <v>19</v>
      </c>
    </row>
    <row r="33" spans="1:13" ht="19.5" customHeight="1">
      <c r="A33" s="58" t="s">
        <v>247</v>
      </c>
      <c r="B33" s="48">
        <f t="shared" si="2"/>
        <v>1781</v>
      </c>
      <c r="C33" s="48">
        <v>1109</v>
      </c>
      <c r="D33" s="48">
        <v>349</v>
      </c>
      <c r="E33" s="48">
        <v>0</v>
      </c>
      <c r="F33" s="48">
        <v>315</v>
      </c>
      <c r="G33" s="48">
        <v>0</v>
      </c>
      <c r="H33" s="48">
        <v>8</v>
      </c>
      <c r="I33" s="48">
        <f t="shared" si="3"/>
        <v>3095</v>
      </c>
      <c r="J33" s="48">
        <v>189</v>
      </c>
      <c r="K33" s="48">
        <v>768</v>
      </c>
      <c r="L33" s="48">
        <v>1691</v>
      </c>
      <c r="M33" s="48">
        <v>447</v>
      </c>
    </row>
    <row r="34" spans="1:13" ht="12" customHeight="1">
      <c r="A34" s="58" t="s">
        <v>248</v>
      </c>
      <c r="B34" s="48">
        <f t="shared" si="2"/>
        <v>3651</v>
      </c>
      <c r="C34" s="48">
        <v>453</v>
      </c>
      <c r="D34" s="48">
        <v>2969</v>
      </c>
      <c r="E34" s="48">
        <v>0</v>
      </c>
      <c r="F34" s="48">
        <v>173</v>
      </c>
      <c r="G34" s="48">
        <v>35</v>
      </c>
      <c r="H34" s="48">
        <v>21</v>
      </c>
      <c r="I34" s="48">
        <f t="shared" si="3"/>
        <v>69</v>
      </c>
      <c r="J34" s="48">
        <v>13</v>
      </c>
      <c r="K34" s="48">
        <v>29</v>
      </c>
      <c r="L34" s="48">
        <v>16</v>
      </c>
      <c r="M34" s="48">
        <v>11</v>
      </c>
    </row>
    <row r="35" spans="1:13" ht="12" customHeight="1">
      <c r="A35" s="58" t="s">
        <v>359</v>
      </c>
      <c r="B35" s="48">
        <f t="shared" si="2"/>
        <v>1582</v>
      </c>
      <c r="C35" s="48">
        <v>718</v>
      </c>
      <c r="D35" s="48">
        <v>499</v>
      </c>
      <c r="E35" s="48">
        <v>0</v>
      </c>
      <c r="F35" s="48">
        <v>268</v>
      </c>
      <c r="G35" s="48">
        <v>0</v>
      </c>
      <c r="H35" s="48">
        <v>97</v>
      </c>
      <c r="I35" s="48">
        <f t="shared" si="3"/>
        <v>510</v>
      </c>
      <c r="J35" s="48">
        <v>69</v>
      </c>
      <c r="K35" s="48">
        <v>47</v>
      </c>
      <c r="L35" s="48">
        <v>186</v>
      </c>
      <c r="M35" s="48">
        <v>208</v>
      </c>
    </row>
    <row r="36" spans="1:13" ht="12" customHeight="1">
      <c r="A36" s="58" t="s">
        <v>249</v>
      </c>
      <c r="B36" s="48">
        <f t="shared" si="2"/>
        <v>18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16</v>
      </c>
      <c r="I36" s="48">
        <f t="shared" si="3"/>
        <v>263</v>
      </c>
      <c r="J36" s="48">
        <v>107</v>
      </c>
      <c r="K36" s="48">
        <v>138</v>
      </c>
      <c r="L36" s="48">
        <v>18</v>
      </c>
      <c r="M36" s="48">
        <v>0</v>
      </c>
    </row>
    <row r="37" spans="1:13" ht="12" customHeight="1">
      <c r="A37" s="58" t="s">
        <v>250</v>
      </c>
      <c r="B37" s="48">
        <f t="shared" si="2"/>
        <v>3495</v>
      </c>
      <c r="C37" s="48">
        <v>592</v>
      </c>
      <c r="D37" s="48">
        <v>2680</v>
      </c>
      <c r="E37" s="48">
        <v>0</v>
      </c>
      <c r="F37" s="48">
        <v>218</v>
      </c>
      <c r="G37" s="48">
        <v>0</v>
      </c>
      <c r="H37" s="48">
        <v>5</v>
      </c>
      <c r="I37" s="48">
        <f t="shared" si="3"/>
        <v>649</v>
      </c>
      <c r="J37" s="48">
        <v>16</v>
      </c>
      <c r="K37" s="48">
        <v>6</v>
      </c>
      <c r="L37" s="48">
        <v>49</v>
      </c>
      <c r="M37" s="48">
        <v>578</v>
      </c>
    </row>
    <row r="38" spans="1:13" ht="12" customHeight="1">
      <c r="A38" s="58" t="s">
        <v>251</v>
      </c>
      <c r="B38" s="48">
        <f t="shared" si="2"/>
        <v>56</v>
      </c>
      <c r="C38" s="48">
        <v>0</v>
      </c>
      <c r="D38" s="48">
        <v>0</v>
      </c>
      <c r="E38" s="48">
        <v>0</v>
      </c>
      <c r="F38" s="48">
        <v>14</v>
      </c>
      <c r="G38" s="48">
        <v>0</v>
      </c>
      <c r="H38" s="48">
        <v>42</v>
      </c>
      <c r="I38" s="48">
        <f t="shared" si="3"/>
        <v>0</v>
      </c>
      <c r="J38" s="48">
        <v>0</v>
      </c>
      <c r="K38" s="48">
        <v>0</v>
      </c>
      <c r="L38" s="48">
        <v>0</v>
      </c>
      <c r="M38" s="48">
        <v>0</v>
      </c>
    </row>
    <row r="39" spans="1:13" ht="12" customHeight="1">
      <c r="A39" s="58" t="s">
        <v>358</v>
      </c>
      <c r="B39" s="48">
        <f t="shared" si="2"/>
        <v>2974</v>
      </c>
      <c r="C39" s="48">
        <v>134</v>
      </c>
      <c r="D39" s="48">
        <v>2615</v>
      </c>
      <c r="E39" s="48">
        <v>0</v>
      </c>
      <c r="F39" s="48">
        <v>58</v>
      </c>
      <c r="G39" s="48">
        <v>15</v>
      </c>
      <c r="H39" s="48">
        <v>152</v>
      </c>
      <c r="I39" s="48">
        <f t="shared" si="3"/>
        <v>35</v>
      </c>
      <c r="J39" s="48">
        <v>3</v>
      </c>
      <c r="K39" s="48">
        <v>1</v>
      </c>
      <c r="L39" s="48">
        <v>4</v>
      </c>
      <c r="M39" s="48">
        <v>27</v>
      </c>
    </row>
    <row r="40" spans="1:13" ht="12" customHeight="1">
      <c r="A40" s="58" t="s">
        <v>357</v>
      </c>
      <c r="B40" s="48">
        <f t="shared" si="2"/>
        <v>386</v>
      </c>
      <c r="C40" s="48">
        <v>133</v>
      </c>
      <c r="D40" s="48">
        <v>116</v>
      </c>
      <c r="E40" s="48">
        <v>0</v>
      </c>
      <c r="F40" s="48">
        <v>73</v>
      </c>
      <c r="G40" s="48">
        <v>0</v>
      </c>
      <c r="H40" s="48">
        <v>64</v>
      </c>
      <c r="I40" s="48">
        <f t="shared" si="3"/>
        <v>244</v>
      </c>
      <c r="J40" s="48">
        <v>34</v>
      </c>
      <c r="K40" s="48">
        <v>142</v>
      </c>
      <c r="L40" s="48">
        <v>68</v>
      </c>
      <c r="M40" s="48">
        <v>0</v>
      </c>
    </row>
    <row r="41" spans="1:13" ht="12" customHeight="1">
      <c r="A41" s="58" t="s">
        <v>356</v>
      </c>
      <c r="B41" s="48">
        <f t="shared" si="2"/>
        <v>80</v>
      </c>
      <c r="C41" s="48">
        <v>45</v>
      </c>
      <c r="D41" s="48">
        <v>1</v>
      </c>
      <c r="E41" s="48">
        <v>0</v>
      </c>
      <c r="F41" s="48">
        <v>34</v>
      </c>
      <c r="G41" s="48">
        <v>0</v>
      </c>
      <c r="H41" s="48">
        <v>0</v>
      </c>
      <c r="I41" s="48">
        <f t="shared" si="3"/>
        <v>257</v>
      </c>
      <c r="J41" s="48">
        <v>59</v>
      </c>
      <c r="K41" s="48">
        <v>167</v>
      </c>
      <c r="L41" s="48">
        <v>31</v>
      </c>
      <c r="M41" s="48">
        <v>0</v>
      </c>
    </row>
    <row r="42" spans="1:13" ht="12" customHeight="1">
      <c r="A42" s="58" t="s">
        <v>355</v>
      </c>
      <c r="B42" s="48">
        <f t="shared" si="2"/>
        <v>34</v>
      </c>
      <c r="C42" s="48">
        <v>0</v>
      </c>
      <c r="D42" s="48">
        <v>0</v>
      </c>
      <c r="E42" s="48">
        <v>0</v>
      </c>
      <c r="F42" s="48">
        <v>28</v>
      </c>
      <c r="G42" s="48">
        <v>0</v>
      </c>
      <c r="H42" s="48">
        <v>6</v>
      </c>
      <c r="I42" s="48">
        <f t="shared" si="3"/>
        <v>2140</v>
      </c>
      <c r="J42" s="48">
        <v>220</v>
      </c>
      <c r="K42" s="48">
        <v>1624</v>
      </c>
      <c r="L42" s="48">
        <v>296</v>
      </c>
      <c r="M42" s="48">
        <v>0</v>
      </c>
    </row>
    <row r="43" spans="1:13" ht="12" customHeight="1">
      <c r="A43" s="58" t="s">
        <v>354</v>
      </c>
      <c r="B43" s="48">
        <f t="shared" si="2"/>
        <v>14</v>
      </c>
      <c r="C43" s="48">
        <v>2</v>
      </c>
      <c r="D43" s="48">
        <v>0</v>
      </c>
      <c r="E43" s="48">
        <v>0</v>
      </c>
      <c r="F43" s="48">
        <v>11</v>
      </c>
      <c r="G43" s="48">
        <v>0</v>
      </c>
      <c r="H43" s="48">
        <v>1</v>
      </c>
      <c r="I43" s="48">
        <f t="shared" si="3"/>
        <v>15</v>
      </c>
      <c r="J43" s="48">
        <v>6</v>
      </c>
      <c r="K43" s="48">
        <v>2</v>
      </c>
      <c r="L43" s="48">
        <v>7</v>
      </c>
      <c r="M43" s="48">
        <v>0</v>
      </c>
    </row>
    <row r="44" spans="1:13" ht="12" customHeight="1">
      <c r="A44" s="58" t="s">
        <v>353</v>
      </c>
      <c r="B44" s="48">
        <f t="shared" si="2"/>
        <v>863</v>
      </c>
      <c r="C44" s="48">
        <v>377</v>
      </c>
      <c r="D44" s="48">
        <v>96</v>
      </c>
      <c r="E44" s="48">
        <v>0</v>
      </c>
      <c r="F44" s="48">
        <v>179</v>
      </c>
      <c r="G44" s="48">
        <v>0</v>
      </c>
      <c r="H44" s="48">
        <v>211</v>
      </c>
      <c r="I44" s="48">
        <f t="shared" si="3"/>
        <v>368</v>
      </c>
      <c r="J44" s="48">
        <v>109</v>
      </c>
      <c r="K44" s="48">
        <v>225</v>
      </c>
      <c r="L44" s="48">
        <v>27</v>
      </c>
      <c r="M44" s="48">
        <v>7</v>
      </c>
    </row>
    <row r="45" spans="1:13" ht="12" customHeight="1" thickBot="1">
      <c r="A45" s="59" t="s">
        <v>352</v>
      </c>
      <c r="B45" s="48">
        <f t="shared" si="2"/>
        <v>1557</v>
      </c>
      <c r="C45" s="48">
        <v>1157</v>
      </c>
      <c r="D45" s="48">
        <v>148</v>
      </c>
      <c r="E45" s="48">
        <v>0</v>
      </c>
      <c r="F45" s="48">
        <v>230</v>
      </c>
      <c r="G45" s="48">
        <v>0</v>
      </c>
      <c r="H45" s="48">
        <v>22</v>
      </c>
      <c r="I45" s="48">
        <f t="shared" si="3"/>
        <v>559</v>
      </c>
      <c r="J45" s="48">
        <v>169</v>
      </c>
      <c r="K45" s="48">
        <v>237</v>
      </c>
      <c r="L45" s="48">
        <v>128</v>
      </c>
      <c r="M45" s="48">
        <v>25</v>
      </c>
    </row>
    <row r="46" spans="1:13" ht="12" customHeight="1">
      <c r="A46" s="22" t="s">
        <v>351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6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10.5" customHeight="1">
      <c r="A48" s="81" t="s">
        <v>252</v>
      </c>
      <c r="B48" s="81"/>
      <c r="C48" s="81"/>
      <c r="D48" s="81"/>
      <c r="E48" s="81"/>
      <c r="F48" s="81"/>
      <c r="G48" s="81"/>
      <c r="H48" s="81" t="s">
        <v>253</v>
      </c>
      <c r="I48" s="81"/>
      <c r="J48" s="81"/>
      <c r="K48" s="81"/>
      <c r="L48" s="81"/>
      <c r="M48" s="81"/>
    </row>
  </sheetData>
  <mergeCells count="9">
    <mergeCell ref="A1:G1"/>
    <mergeCell ref="H1:M1"/>
    <mergeCell ref="A2:G2"/>
    <mergeCell ref="H2:M2"/>
    <mergeCell ref="A3:A4"/>
    <mergeCell ref="B3:G3"/>
    <mergeCell ref="I3:M3"/>
    <mergeCell ref="A48:G48"/>
    <mergeCell ref="H48:M48"/>
  </mergeCells>
  <dataValidations count="1">
    <dataValidation type="whole" allowBlank="1" showInputMessage="1" showErrorMessage="1" errorTitle="嘿嘿！你粉混喔" error="數字必須素整數而且不得小於 0 也應該不會大於 50000000 吧" sqref="C45:H45 J45:M4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25390625" style="46" customWidth="1"/>
    <col min="3" max="3" width="8.75390625" style="46" customWidth="1"/>
    <col min="4" max="5" width="8.875" style="46" customWidth="1"/>
    <col min="6" max="7" width="8.50390625" style="46" customWidth="1"/>
    <col min="8" max="8" width="8.125" style="46" customWidth="1"/>
    <col min="9" max="9" width="11.375" style="46" customWidth="1"/>
    <col min="10" max="15" width="11.003906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184</v>
      </c>
      <c r="B1" s="88"/>
      <c r="C1" s="88"/>
      <c r="D1" s="88"/>
      <c r="E1" s="88"/>
      <c r="F1" s="88"/>
      <c r="G1" s="88"/>
      <c r="H1" s="88"/>
      <c r="I1" s="95" t="s">
        <v>77</v>
      </c>
      <c r="J1" s="95"/>
      <c r="K1" s="95"/>
      <c r="L1" s="95"/>
      <c r="M1" s="95"/>
      <c r="N1" s="95"/>
      <c r="O1" s="95"/>
      <c r="P1" s="88" t="s">
        <v>184</v>
      </c>
      <c r="Q1" s="88"/>
      <c r="R1" s="88"/>
      <c r="S1" s="88"/>
      <c r="T1" s="88"/>
      <c r="U1" s="88"/>
      <c r="V1" s="88"/>
      <c r="W1" s="88"/>
      <c r="X1" s="95" t="s">
        <v>78</v>
      </c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29" customFormat="1" ht="12.75" customHeight="1" thickBot="1">
      <c r="A2" s="114" t="s">
        <v>16</v>
      </c>
      <c r="B2" s="114"/>
      <c r="C2" s="114"/>
      <c r="D2" s="114"/>
      <c r="E2" s="114"/>
      <c r="F2" s="114"/>
      <c r="G2" s="114"/>
      <c r="H2" s="114"/>
      <c r="I2" s="47" t="s">
        <v>361</v>
      </c>
      <c r="J2" s="47"/>
      <c r="K2" s="47"/>
      <c r="L2" s="47"/>
      <c r="M2" s="47"/>
      <c r="N2" s="47"/>
      <c r="O2" s="27" t="s">
        <v>0</v>
      </c>
      <c r="P2" s="114" t="s">
        <v>16</v>
      </c>
      <c r="Q2" s="114"/>
      <c r="R2" s="114"/>
      <c r="S2" s="114"/>
      <c r="T2" s="114"/>
      <c r="U2" s="114"/>
      <c r="V2" s="114"/>
      <c r="W2" s="114"/>
      <c r="X2" s="47" t="s">
        <v>361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98" t="s">
        <v>79</v>
      </c>
      <c r="B3" s="113" t="s">
        <v>80</v>
      </c>
      <c r="C3" s="74" t="s">
        <v>81</v>
      </c>
      <c r="D3" s="120" t="s">
        <v>185</v>
      </c>
      <c r="E3" s="101"/>
      <c r="F3" s="101"/>
      <c r="G3" s="101"/>
      <c r="H3" s="101"/>
      <c r="I3" s="103" t="s">
        <v>186</v>
      </c>
      <c r="J3" s="104"/>
      <c r="K3" s="104"/>
      <c r="L3" s="104"/>
      <c r="M3" s="104"/>
      <c r="N3" s="104"/>
      <c r="O3" s="104"/>
      <c r="P3" s="98" t="s">
        <v>83</v>
      </c>
      <c r="Q3" s="100" t="s">
        <v>187</v>
      </c>
      <c r="R3" s="101"/>
      <c r="S3" s="101"/>
      <c r="T3" s="101"/>
      <c r="U3" s="101"/>
      <c r="V3" s="101"/>
      <c r="W3" s="101"/>
      <c r="X3" s="103" t="s">
        <v>23</v>
      </c>
      <c r="Y3" s="104"/>
      <c r="Z3" s="104"/>
      <c r="AA3" s="104"/>
      <c r="AB3" s="105"/>
      <c r="AC3" s="72" t="s">
        <v>86</v>
      </c>
      <c r="AD3" s="72" t="s">
        <v>87</v>
      </c>
      <c r="AE3" s="74" t="s">
        <v>88</v>
      </c>
      <c r="AF3" s="74" t="s">
        <v>89</v>
      </c>
      <c r="AG3" s="118" t="s">
        <v>197</v>
      </c>
      <c r="AH3" s="96" t="s">
        <v>90</v>
      </c>
    </row>
    <row r="4" spans="1:34" s="32" customFormat="1" ht="48" customHeight="1" thickBot="1">
      <c r="A4" s="99"/>
      <c r="B4" s="106"/>
      <c r="C4" s="73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9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73"/>
      <c r="AD4" s="73"/>
      <c r="AE4" s="73"/>
      <c r="AF4" s="73"/>
      <c r="AG4" s="119"/>
      <c r="AH4" s="97"/>
    </row>
    <row r="5" spans="1:34" s="38" customFormat="1" ht="48" customHeight="1">
      <c r="A5" s="36" t="s">
        <v>142</v>
      </c>
      <c r="B5" s="48">
        <f>SUM(B7:B15)</f>
        <v>5337</v>
      </c>
      <c r="C5" s="66"/>
      <c r="D5" s="48">
        <f>SUM(D7:D15)</f>
        <v>4712</v>
      </c>
      <c r="E5" s="48">
        <f>SUM(E7:E15)</f>
        <v>61</v>
      </c>
      <c r="F5" s="48">
        <f aca="true" t="shared" si="0" ref="F5:K5">SUM(F7:F15)</f>
        <v>6</v>
      </c>
      <c r="G5" s="48">
        <f t="shared" si="0"/>
        <v>1065</v>
      </c>
      <c r="H5" s="48">
        <f t="shared" si="0"/>
        <v>59</v>
      </c>
      <c r="I5" s="48">
        <f t="shared" si="0"/>
        <v>79</v>
      </c>
      <c r="J5" s="48">
        <f t="shared" si="0"/>
        <v>87</v>
      </c>
      <c r="K5" s="48">
        <f t="shared" si="0"/>
        <v>180</v>
      </c>
      <c r="L5" s="48">
        <f>SUM(L7:L15)</f>
        <v>11</v>
      </c>
      <c r="M5" s="48">
        <f>SUM(M7:M15)</f>
        <v>74</v>
      </c>
      <c r="N5" s="48">
        <f>SUM(N7:N15)</f>
        <v>49</v>
      </c>
      <c r="O5" s="48">
        <f>SUM(O7:O15)</f>
        <v>323</v>
      </c>
      <c r="P5" s="36" t="s">
        <v>142</v>
      </c>
      <c r="Q5" s="48">
        <f>SUM(Q7:Q15)</f>
        <v>2038</v>
      </c>
      <c r="R5" s="48">
        <f aca="true" t="shared" si="1" ref="R5:AH5">SUM(R7:R15)</f>
        <v>18</v>
      </c>
      <c r="S5" s="48">
        <f t="shared" si="1"/>
        <v>10</v>
      </c>
      <c r="T5" s="48">
        <f t="shared" si="1"/>
        <v>15</v>
      </c>
      <c r="U5" s="48">
        <f t="shared" si="1"/>
        <v>45</v>
      </c>
      <c r="V5" s="48">
        <f t="shared" si="1"/>
        <v>7</v>
      </c>
      <c r="W5" s="48">
        <f t="shared" si="1"/>
        <v>13</v>
      </c>
      <c r="X5" s="48">
        <f t="shared" si="1"/>
        <v>101</v>
      </c>
      <c r="Y5" s="48">
        <f t="shared" si="1"/>
        <v>34</v>
      </c>
      <c r="Z5" s="48">
        <f t="shared" si="1"/>
        <v>352</v>
      </c>
      <c r="AA5" s="48">
        <f t="shared" si="1"/>
        <v>58</v>
      </c>
      <c r="AB5" s="48">
        <f t="shared" si="1"/>
        <v>27</v>
      </c>
      <c r="AC5" s="48">
        <f t="shared" si="1"/>
        <v>129</v>
      </c>
      <c r="AD5" s="48">
        <f t="shared" si="1"/>
        <v>440</v>
      </c>
      <c r="AE5" s="48">
        <f t="shared" si="1"/>
        <v>50</v>
      </c>
      <c r="AF5" s="48">
        <f t="shared" si="1"/>
        <v>6</v>
      </c>
      <c r="AG5" s="48">
        <f>SUM(AG7:AG15)</f>
        <v>0</v>
      </c>
      <c r="AH5" s="48">
        <f t="shared" si="1"/>
        <v>0</v>
      </c>
    </row>
    <row r="6" spans="1:34" s="38" customFormat="1" ht="38.25" customHeight="1">
      <c r="A6" s="36" t="s">
        <v>143</v>
      </c>
      <c r="B6" s="64"/>
      <c r="C6" s="21">
        <f>SUM(C7:C15)</f>
        <v>100</v>
      </c>
      <c r="D6" s="21">
        <f>IF(D5&gt;$B$5,999,IF($B$5=0,0,D5/$B$5*100))</f>
        <v>88.28930110548997</v>
      </c>
      <c r="E6" s="21">
        <f aca="true" t="shared" si="2" ref="E6:Q6">IF(E5&gt;$B$5,999,IF($B$5=0,0,E5/$B$5*100))</f>
        <v>1.1429642121041785</v>
      </c>
      <c r="F6" s="21">
        <f t="shared" si="2"/>
        <v>0.11242270938729623</v>
      </c>
      <c r="G6" s="21">
        <f t="shared" si="2"/>
        <v>19.955030916245082</v>
      </c>
      <c r="H6" s="21">
        <f t="shared" si="2"/>
        <v>1.1054899756417464</v>
      </c>
      <c r="I6" s="21">
        <f t="shared" si="2"/>
        <v>1.480232340266067</v>
      </c>
      <c r="J6" s="21">
        <f t="shared" si="2"/>
        <v>1.6301292861157952</v>
      </c>
      <c r="K6" s="21">
        <f t="shared" si="2"/>
        <v>3.372681281618887</v>
      </c>
      <c r="L6" s="21">
        <f t="shared" si="2"/>
        <v>0.20610830054337642</v>
      </c>
      <c r="M6" s="21">
        <f t="shared" si="2"/>
        <v>1.3865467491099868</v>
      </c>
      <c r="N6" s="21">
        <f t="shared" si="2"/>
        <v>0.9181187933295859</v>
      </c>
      <c r="O6" s="21">
        <f t="shared" si="2"/>
        <v>6.052089188682781</v>
      </c>
      <c r="P6" s="36" t="s">
        <v>143</v>
      </c>
      <c r="Q6" s="21">
        <f t="shared" si="2"/>
        <v>38.18624695521829</v>
      </c>
      <c r="R6" s="21">
        <f aca="true" t="shared" si="3" ref="R6:AH6">IF(R5&gt;$B$5,999,IF($B$5=0,0,R5/$B$5*100))</f>
        <v>0.33726812816188867</v>
      </c>
      <c r="S6" s="21">
        <f t="shared" si="3"/>
        <v>0.1873711823121604</v>
      </c>
      <c r="T6" s="21">
        <f t="shared" si="3"/>
        <v>0.2810567734682406</v>
      </c>
      <c r="U6" s="21">
        <f t="shared" si="3"/>
        <v>0.8431703204047217</v>
      </c>
      <c r="V6" s="21">
        <f t="shared" si="3"/>
        <v>0.13115982761851228</v>
      </c>
      <c r="W6" s="21">
        <f t="shared" si="3"/>
        <v>0.24358253700580854</v>
      </c>
      <c r="X6" s="21">
        <f t="shared" si="3"/>
        <v>1.89244894135282</v>
      </c>
      <c r="Y6" s="21">
        <f t="shared" si="3"/>
        <v>0.6370620198613454</v>
      </c>
      <c r="Z6" s="21">
        <f t="shared" si="3"/>
        <v>6.5954656173880455</v>
      </c>
      <c r="AA6" s="21">
        <f t="shared" si="3"/>
        <v>1.0867528574105303</v>
      </c>
      <c r="AB6" s="21">
        <f t="shared" si="3"/>
        <v>0.5059021922428331</v>
      </c>
      <c r="AC6" s="21">
        <f t="shared" si="3"/>
        <v>2.417088251826869</v>
      </c>
      <c r="AD6" s="21">
        <f t="shared" si="3"/>
        <v>8.244332021735056</v>
      </c>
      <c r="AE6" s="21">
        <f t="shared" si="3"/>
        <v>0.936855911560802</v>
      </c>
      <c r="AF6" s="21">
        <f t="shared" si="3"/>
        <v>0.11242270938729623</v>
      </c>
      <c r="AG6" s="21">
        <f t="shared" si="3"/>
        <v>0</v>
      </c>
      <c r="AH6" s="21">
        <f t="shared" si="3"/>
        <v>0</v>
      </c>
    </row>
    <row r="7" spans="1:34" s="38" customFormat="1" ht="45" customHeight="1">
      <c r="A7" s="36" t="s">
        <v>188</v>
      </c>
      <c r="B7" s="48">
        <f aca="true" t="shared" si="4" ref="B7:B15">SUM(D7,AC7:AH7)</f>
        <v>251</v>
      </c>
      <c r="C7" s="21">
        <f>B7/$B$5*100</f>
        <v>4.703016676035226</v>
      </c>
      <c r="D7" s="48">
        <f aca="true" t="shared" si="5" ref="D7:D15">SUM(E7:O7,Q7:AB7)</f>
        <v>212</v>
      </c>
      <c r="E7" s="48">
        <v>14</v>
      </c>
      <c r="F7" s="48">
        <v>0</v>
      </c>
      <c r="G7" s="48">
        <v>59</v>
      </c>
      <c r="H7" s="48">
        <v>3</v>
      </c>
      <c r="I7" s="48">
        <v>1</v>
      </c>
      <c r="J7" s="48">
        <v>24</v>
      </c>
      <c r="K7" s="48">
        <v>2</v>
      </c>
      <c r="L7" s="48">
        <v>0</v>
      </c>
      <c r="M7" s="48">
        <v>4</v>
      </c>
      <c r="N7" s="48">
        <v>1</v>
      </c>
      <c r="O7" s="48">
        <v>15</v>
      </c>
      <c r="P7" s="36" t="s">
        <v>188</v>
      </c>
      <c r="Q7" s="48">
        <v>61</v>
      </c>
      <c r="R7" s="48">
        <v>0</v>
      </c>
      <c r="S7" s="48">
        <v>1</v>
      </c>
      <c r="T7" s="48">
        <v>1</v>
      </c>
      <c r="U7" s="48">
        <v>0</v>
      </c>
      <c r="V7" s="48">
        <v>0</v>
      </c>
      <c r="W7" s="48">
        <v>2</v>
      </c>
      <c r="X7" s="48">
        <v>21</v>
      </c>
      <c r="Y7" s="48">
        <v>1</v>
      </c>
      <c r="Z7" s="48">
        <v>2</v>
      </c>
      <c r="AA7" s="48">
        <v>0</v>
      </c>
      <c r="AB7" s="48">
        <v>0</v>
      </c>
      <c r="AC7" s="48">
        <v>1</v>
      </c>
      <c r="AD7" s="48">
        <v>13</v>
      </c>
      <c r="AE7" s="48">
        <v>21</v>
      </c>
      <c r="AF7" s="48">
        <v>4</v>
      </c>
      <c r="AG7" s="48">
        <v>0</v>
      </c>
      <c r="AH7" s="48">
        <v>0</v>
      </c>
    </row>
    <row r="8" spans="1:34" s="38" customFormat="1" ht="42" customHeight="1">
      <c r="A8" s="39" t="s">
        <v>189</v>
      </c>
      <c r="B8" s="48">
        <f t="shared" si="4"/>
        <v>987</v>
      </c>
      <c r="C8" s="21">
        <f aca="true" t="shared" si="6" ref="C8:C15">B8/$B$5*100</f>
        <v>18.49353569421023</v>
      </c>
      <c r="D8" s="48">
        <f t="shared" si="5"/>
        <v>834</v>
      </c>
      <c r="E8" s="48">
        <v>39</v>
      </c>
      <c r="F8" s="48">
        <v>4</v>
      </c>
      <c r="G8" s="48">
        <v>126</v>
      </c>
      <c r="H8" s="48">
        <v>35</v>
      </c>
      <c r="I8" s="48">
        <v>77</v>
      </c>
      <c r="J8" s="48">
        <v>49</v>
      </c>
      <c r="K8" s="48">
        <v>32</v>
      </c>
      <c r="L8" s="48">
        <v>11</v>
      </c>
      <c r="M8" s="48">
        <v>51</v>
      </c>
      <c r="N8" s="48">
        <v>47</v>
      </c>
      <c r="O8" s="48">
        <v>23</v>
      </c>
      <c r="P8" s="39" t="s">
        <v>189</v>
      </c>
      <c r="Q8" s="48">
        <v>176</v>
      </c>
      <c r="R8" s="48">
        <v>11</v>
      </c>
      <c r="S8" s="48">
        <v>8</v>
      </c>
      <c r="T8" s="48">
        <v>4</v>
      </c>
      <c r="U8" s="48">
        <v>0</v>
      </c>
      <c r="V8" s="48">
        <v>7</v>
      </c>
      <c r="W8" s="48">
        <v>6</v>
      </c>
      <c r="X8" s="48">
        <v>57</v>
      </c>
      <c r="Y8" s="48">
        <v>31</v>
      </c>
      <c r="Z8" s="48">
        <v>34</v>
      </c>
      <c r="AA8" s="48">
        <v>6</v>
      </c>
      <c r="AB8" s="48">
        <v>0</v>
      </c>
      <c r="AC8" s="48">
        <v>21</v>
      </c>
      <c r="AD8" s="48">
        <v>125</v>
      </c>
      <c r="AE8" s="48">
        <v>7</v>
      </c>
      <c r="AF8" s="48">
        <v>0</v>
      </c>
      <c r="AG8" s="48">
        <v>0</v>
      </c>
      <c r="AH8" s="48">
        <v>0</v>
      </c>
    </row>
    <row r="9" spans="1:34" s="38" customFormat="1" ht="37.5" customHeight="1">
      <c r="A9" s="36" t="s">
        <v>190</v>
      </c>
      <c r="B9" s="48">
        <f t="shared" si="4"/>
        <v>768</v>
      </c>
      <c r="C9" s="21">
        <f t="shared" si="6"/>
        <v>14.390106801573918</v>
      </c>
      <c r="D9" s="48">
        <f t="shared" si="5"/>
        <v>757</v>
      </c>
      <c r="E9" s="48">
        <v>0</v>
      </c>
      <c r="F9" s="48">
        <v>0</v>
      </c>
      <c r="G9" s="48">
        <v>105</v>
      </c>
      <c r="H9" s="48">
        <v>13</v>
      </c>
      <c r="I9" s="48">
        <v>0</v>
      </c>
      <c r="J9" s="48">
        <v>0</v>
      </c>
      <c r="K9" s="48">
        <v>28</v>
      </c>
      <c r="L9" s="48">
        <v>0</v>
      </c>
      <c r="M9" s="48">
        <v>18</v>
      </c>
      <c r="N9" s="48">
        <v>0</v>
      </c>
      <c r="O9" s="48">
        <v>275</v>
      </c>
      <c r="P9" s="36" t="s">
        <v>190</v>
      </c>
      <c r="Q9" s="48">
        <v>64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10</v>
      </c>
      <c r="Y9" s="48">
        <v>0</v>
      </c>
      <c r="Z9" s="48">
        <v>244</v>
      </c>
      <c r="AA9" s="48">
        <v>0</v>
      </c>
      <c r="AB9" s="48">
        <v>0</v>
      </c>
      <c r="AC9" s="48">
        <v>0</v>
      </c>
      <c r="AD9" s="48">
        <v>8</v>
      </c>
      <c r="AE9" s="48">
        <v>3</v>
      </c>
      <c r="AF9" s="48">
        <v>0</v>
      </c>
      <c r="AG9" s="48">
        <v>0</v>
      </c>
      <c r="AH9" s="48">
        <v>0</v>
      </c>
    </row>
    <row r="10" spans="1:34" s="38" customFormat="1" ht="37.5" customHeight="1">
      <c r="A10" s="36" t="s">
        <v>191</v>
      </c>
      <c r="B10" s="48">
        <f t="shared" si="4"/>
        <v>77</v>
      </c>
      <c r="C10" s="21">
        <f t="shared" si="6"/>
        <v>1.442758103803635</v>
      </c>
      <c r="D10" s="48">
        <f t="shared" si="5"/>
        <v>75</v>
      </c>
      <c r="E10" s="48">
        <v>2</v>
      </c>
      <c r="F10" s="48">
        <v>0</v>
      </c>
      <c r="G10" s="48">
        <v>1</v>
      </c>
      <c r="H10" s="48">
        <v>2</v>
      </c>
      <c r="I10" s="48">
        <v>0</v>
      </c>
      <c r="J10" s="48">
        <v>1</v>
      </c>
      <c r="K10" s="48">
        <v>1</v>
      </c>
      <c r="L10" s="48">
        <v>0</v>
      </c>
      <c r="M10" s="48">
        <v>1</v>
      </c>
      <c r="N10" s="48">
        <v>0</v>
      </c>
      <c r="O10" s="48">
        <v>3</v>
      </c>
      <c r="P10" s="36" t="s">
        <v>191</v>
      </c>
      <c r="Q10" s="48">
        <v>50</v>
      </c>
      <c r="R10" s="48">
        <v>0</v>
      </c>
      <c r="S10" s="48">
        <v>0</v>
      </c>
      <c r="T10" s="48">
        <v>9</v>
      </c>
      <c r="U10" s="48">
        <v>0</v>
      </c>
      <c r="V10" s="48">
        <v>0</v>
      </c>
      <c r="W10" s="48">
        <v>4</v>
      </c>
      <c r="X10" s="48">
        <v>0</v>
      </c>
      <c r="Y10" s="48">
        <v>1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1</v>
      </c>
      <c r="AF10" s="48">
        <v>1</v>
      </c>
      <c r="AG10" s="48">
        <v>0</v>
      </c>
      <c r="AH10" s="48">
        <v>0</v>
      </c>
    </row>
    <row r="11" spans="1:34" s="38" customFormat="1" ht="37.5" customHeight="1">
      <c r="A11" s="36" t="s">
        <v>192</v>
      </c>
      <c r="B11" s="48">
        <f t="shared" si="4"/>
        <v>308</v>
      </c>
      <c r="C11" s="21">
        <f t="shared" si="6"/>
        <v>5.77103241521454</v>
      </c>
      <c r="D11" s="48">
        <f t="shared" si="5"/>
        <v>30</v>
      </c>
      <c r="E11" s="48">
        <v>1</v>
      </c>
      <c r="F11" s="48">
        <v>0</v>
      </c>
      <c r="G11" s="48">
        <v>3</v>
      </c>
      <c r="H11" s="48">
        <v>0</v>
      </c>
      <c r="I11" s="48">
        <v>1</v>
      </c>
      <c r="J11" s="48">
        <v>0</v>
      </c>
      <c r="K11" s="48">
        <v>14</v>
      </c>
      <c r="L11" s="48">
        <v>0</v>
      </c>
      <c r="M11" s="48">
        <v>0</v>
      </c>
      <c r="N11" s="48">
        <v>0</v>
      </c>
      <c r="O11" s="48">
        <v>2</v>
      </c>
      <c r="P11" s="36" t="s">
        <v>192</v>
      </c>
      <c r="Q11" s="48">
        <v>5</v>
      </c>
      <c r="R11" s="48">
        <v>2</v>
      </c>
      <c r="S11" s="48">
        <v>1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>
        <v>0</v>
      </c>
      <c r="AA11" s="48">
        <v>0</v>
      </c>
      <c r="AB11" s="48">
        <v>0</v>
      </c>
      <c r="AC11" s="48">
        <v>0</v>
      </c>
      <c r="AD11" s="48">
        <v>270</v>
      </c>
      <c r="AE11" s="48">
        <v>7</v>
      </c>
      <c r="AF11" s="48">
        <v>1</v>
      </c>
      <c r="AG11" s="48">
        <v>0</v>
      </c>
      <c r="AH11" s="48">
        <v>0</v>
      </c>
    </row>
    <row r="12" spans="1:34" s="38" customFormat="1" ht="37.5" customHeight="1">
      <c r="A12" s="36" t="s">
        <v>193</v>
      </c>
      <c r="B12" s="48">
        <f t="shared" si="4"/>
        <v>776</v>
      </c>
      <c r="C12" s="21">
        <f t="shared" si="6"/>
        <v>14.540003747423647</v>
      </c>
      <c r="D12" s="48">
        <f t="shared" si="5"/>
        <v>722</v>
      </c>
      <c r="E12" s="48">
        <v>0</v>
      </c>
      <c r="F12" s="48">
        <v>0</v>
      </c>
      <c r="G12" s="48">
        <v>42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36" t="s">
        <v>193</v>
      </c>
      <c r="Q12" s="48">
        <v>680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54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37.5" customHeight="1">
      <c r="A13" s="39" t="s">
        <v>194</v>
      </c>
      <c r="B13" s="48">
        <f t="shared" si="4"/>
        <v>0</v>
      </c>
      <c r="C13" s="21">
        <f t="shared" si="6"/>
        <v>0</v>
      </c>
      <c r="D13" s="48">
        <f t="shared" si="5"/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9" t="s">
        <v>194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37.5" customHeight="1">
      <c r="A14" s="36" t="s">
        <v>195</v>
      </c>
      <c r="B14" s="48">
        <f t="shared" si="4"/>
        <v>2</v>
      </c>
      <c r="C14" s="21">
        <f t="shared" si="6"/>
        <v>0.03747423646243208</v>
      </c>
      <c r="D14" s="48">
        <f t="shared" si="5"/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36" t="s">
        <v>195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2</v>
      </c>
      <c r="AE14" s="48">
        <v>0</v>
      </c>
      <c r="AF14" s="48">
        <v>0</v>
      </c>
      <c r="AG14" s="48">
        <v>0</v>
      </c>
      <c r="AH14" s="48">
        <v>0</v>
      </c>
    </row>
    <row r="15" spans="1:34" s="38" customFormat="1" ht="37.5" customHeight="1" thickBot="1">
      <c r="A15" s="36" t="s">
        <v>196</v>
      </c>
      <c r="B15" s="48">
        <f t="shared" si="4"/>
        <v>2168</v>
      </c>
      <c r="C15" s="21">
        <f t="shared" si="6"/>
        <v>40.62207232527637</v>
      </c>
      <c r="D15" s="48">
        <f t="shared" si="5"/>
        <v>2082</v>
      </c>
      <c r="E15" s="48">
        <v>5</v>
      </c>
      <c r="F15" s="48">
        <v>2</v>
      </c>
      <c r="G15" s="48">
        <v>729</v>
      </c>
      <c r="H15" s="48">
        <v>6</v>
      </c>
      <c r="I15" s="48">
        <v>0</v>
      </c>
      <c r="J15" s="48">
        <v>13</v>
      </c>
      <c r="K15" s="48">
        <v>103</v>
      </c>
      <c r="L15" s="48">
        <v>0</v>
      </c>
      <c r="M15" s="48">
        <v>0</v>
      </c>
      <c r="N15" s="48">
        <v>1</v>
      </c>
      <c r="O15" s="48">
        <v>5</v>
      </c>
      <c r="P15" s="36" t="s">
        <v>196</v>
      </c>
      <c r="Q15" s="48">
        <v>1002</v>
      </c>
      <c r="R15" s="48">
        <v>5</v>
      </c>
      <c r="S15" s="48">
        <v>0</v>
      </c>
      <c r="T15" s="48">
        <v>1</v>
      </c>
      <c r="U15" s="48">
        <v>45</v>
      </c>
      <c r="V15" s="48">
        <v>0</v>
      </c>
      <c r="W15" s="48">
        <v>1</v>
      </c>
      <c r="X15" s="48">
        <v>13</v>
      </c>
      <c r="Y15" s="48">
        <v>0</v>
      </c>
      <c r="Z15" s="48">
        <v>72</v>
      </c>
      <c r="AA15" s="48">
        <v>52</v>
      </c>
      <c r="AB15" s="48">
        <v>27</v>
      </c>
      <c r="AC15" s="48">
        <v>53</v>
      </c>
      <c r="AD15" s="48">
        <v>22</v>
      </c>
      <c r="AE15" s="48">
        <v>11</v>
      </c>
      <c r="AF15" s="48">
        <v>0</v>
      </c>
      <c r="AG15" s="48">
        <v>0</v>
      </c>
      <c r="AH15" s="48">
        <v>0</v>
      </c>
    </row>
    <row r="16" spans="1:34" s="29" customFormat="1" ht="22.5" customHeight="1">
      <c r="A16" s="112" t="s">
        <v>122</v>
      </c>
      <c r="B16" s="112"/>
      <c r="C16" s="112"/>
      <c r="D16" s="112"/>
      <c r="E16" s="112"/>
      <c r="F16" s="112"/>
      <c r="G16" s="112"/>
      <c r="H16" s="112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95.25" customHeight="1">
      <c r="A17" s="38" t="s">
        <v>123</v>
      </c>
    </row>
    <row r="18" spans="1:34" s="38" customFormat="1" ht="11.25" customHeight="1">
      <c r="A18" s="70" t="s">
        <v>346</v>
      </c>
      <c r="B18" s="71"/>
      <c r="C18" s="71"/>
      <c r="D18" s="71"/>
      <c r="E18" s="71"/>
      <c r="F18" s="71"/>
      <c r="G18" s="71"/>
      <c r="H18" s="71"/>
      <c r="I18" s="71" t="s">
        <v>347</v>
      </c>
      <c r="J18" s="71"/>
      <c r="K18" s="71"/>
      <c r="L18" s="71"/>
      <c r="M18" s="71"/>
      <c r="N18" s="71"/>
      <c r="O18" s="71"/>
      <c r="P18" s="71" t="s">
        <v>348</v>
      </c>
      <c r="Q18" s="71"/>
      <c r="R18" s="71"/>
      <c r="S18" s="71"/>
      <c r="T18" s="71"/>
      <c r="U18" s="71"/>
      <c r="V18" s="71"/>
      <c r="W18" s="71"/>
      <c r="X18" s="71" t="s">
        <v>349</v>
      </c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8:H18"/>
    <mergeCell ref="I18:O18"/>
    <mergeCell ref="P18:W18"/>
    <mergeCell ref="X18:AH18"/>
    <mergeCell ref="AG3:AG4"/>
    <mergeCell ref="AF3:AF4"/>
    <mergeCell ref="AH3:AH4"/>
    <mergeCell ref="A16:H16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10.125" style="25" customWidth="1"/>
    <col min="4" max="4" width="8.875" style="25" customWidth="1"/>
    <col min="5" max="5" width="8.375" style="25" customWidth="1"/>
    <col min="6" max="6" width="9.00390625" style="25" customWidth="1"/>
    <col min="7" max="7" width="9.125" style="25" customWidth="1"/>
    <col min="8" max="8" width="8.375" style="25" customWidth="1"/>
    <col min="9" max="10" width="8.125" style="25" customWidth="1"/>
    <col min="11" max="11" width="8.25390625" style="25" customWidth="1"/>
    <col min="12" max="15" width="8.125" style="25" customWidth="1"/>
    <col min="16" max="16" width="8.375" style="25" customWidth="1"/>
    <col min="17" max="17" width="8.125" style="25" customWidth="1"/>
    <col min="18" max="18" width="8.25390625" style="25" customWidth="1"/>
    <col min="19" max="19" width="18.625" style="25" customWidth="1"/>
    <col min="20" max="20" width="8.50390625" style="25" customWidth="1"/>
    <col min="21" max="27" width="7.625" style="25" customWidth="1"/>
    <col min="28" max="28" width="7.00390625" style="25" customWidth="1"/>
    <col min="29" max="29" width="6.75390625" style="25" customWidth="1"/>
    <col min="30" max="30" width="6.625" style="25" customWidth="1"/>
    <col min="31" max="31" width="6.50390625" style="25" customWidth="1"/>
    <col min="32" max="35" width="6.75390625" style="25" customWidth="1"/>
    <col min="36" max="36" width="6.625" style="25" customWidth="1"/>
    <col min="37" max="38" width="6.75390625" style="25" customWidth="1"/>
    <col min="39" max="39" width="6.375" style="25" customWidth="1"/>
    <col min="40" max="40" width="18.625" style="25" customWidth="1"/>
    <col min="41" max="41" width="8.125" style="25" customWidth="1"/>
    <col min="42" max="42" width="7.625" style="25" customWidth="1"/>
    <col min="43" max="44" width="7.50390625" style="25" customWidth="1"/>
    <col min="45" max="45" width="8.25390625" style="25" customWidth="1"/>
    <col min="46" max="46" width="7.75390625" style="25" customWidth="1"/>
    <col min="47" max="47" width="7.375" style="25" customWidth="1"/>
    <col min="48" max="48" width="7.50390625" style="25" customWidth="1"/>
    <col min="49" max="60" width="6.75390625" style="25" customWidth="1"/>
    <col min="61" max="16384" width="9.00390625" style="25" customWidth="1"/>
  </cols>
  <sheetData>
    <row r="1" spans="1:60" s="2" customFormat="1" ht="45" customHeight="1">
      <c r="A1" s="88" t="s">
        <v>254</v>
      </c>
      <c r="B1" s="88"/>
      <c r="C1" s="88"/>
      <c r="D1" s="88"/>
      <c r="E1" s="88"/>
      <c r="F1" s="88"/>
      <c r="G1" s="88"/>
      <c r="H1" s="88"/>
      <c r="I1" s="1" t="s">
        <v>255</v>
      </c>
      <c r="J1" s="61"/>
      <c r="L1" s="1"/>
      <c r="M1" s="1"/>
      <c r="N1" s="1"/>
      <c r="O1" s="1"/>
      <c r="P1" s="1"/>
      <c r="Q1" s="1"/>
      <c r="R1" s="1"/>
      <c r="S1" s="88" t="s">
        <v>254</v>
      </c>
      <c r="T1" s="88"/>
      <c r="U1" s="88"/>
      <c r="V1" s="88"/>
      <c r="W1" s="88"/>
      <c r="X1" s="88"/>
      <c r="Y1" s="88"/>
      <c r="Z1" s="88"/>
      <c r="AA1" s="88"/>
      <c r="AB1" s="95" t="s">
        <v>256</v>
      </c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88" t="s">
        <v>254</v>
      </c>
      <c r="AO1" s="88"/>
      <c r="AP1" s="88"/>
      <c r="AQ1" s="88"/>
      <c r="AR1" s="88"/>
      <c r="AS1" s="88"/>
      <c r="AT1" s="88"/>
      <c r="AU1" s="88"/>
      <c r="AV1" s="88"/>
      <c r="AW1" s="95" t="s">
        <v>257</v>
      </c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2:60" s="5" customFormat="1" ht="13.5" customHeight="1" thickBot="1">
      <c r="B2" s="60"/>
      <c r="C2" s="60"/>
      <c r="D2" s="60"/>
      <c r="E2" s="60"/>
      <c r="F2" s="60"/>
      <c r="G2" s="60"/>
      <c r="H2" s="60" t="s">
        <v>258</v>
      </c>
      <c r="I2" s="3" t="s">
        <v>361</v>
      </c>
      <c r="J2" s="60"/>
      <c r="L2" s="4"/>
      <c r="M2" s="4"/>
      <c r="N2" s="4"/>
      <c r="O2" s="4"/>
      <c r="P2" s="4"/>
      <c r="Q2" s="4"/>
      <c r="R2" s="4" t="s">
        <v>0</v>
      </c>
      <c r="U2" s="62"/>
      <c r="V2" s="62"/>
      <c r="W2" s="62"/>
      <c r="X2" s="62"/>
      <c r="Y2" s="62"/>
      <c r="Z2" s="62"/>
      <c r="AA2" s="62" t="s">
        <v>259</v>
      </c>
      <c r="AB2" s="7" t="s">
        <v>361</v>
      </c>
      <c r="AC2" s="62"/>
      <c r="AD2" s="62"/>
      <c r="AF2" s="8"/>
      <c r="AG2" s="3"/>
      <c r="AH2" s="3"/>
      <c r="AM2" s="6" t="s">
        <v>0</v>
      </c>
      <c r="AN2" s="87" t="s">
        <v>258</v>
      </c>
      <c r="AO2" s="87"/>
      <c r="AP2" s="87"/>
      <c r="AQ2" s="87"/>
      <c r="AR2" s="87"/>
      <c r="AS2" s="87"/>
      <c r="AT2" s="87"/>
      <c r="AU2" s="87"/>
      <c r="AV2" s="87"/>
      <c r="AW2" s="4" t="s">
        <v>361</v>
      </c>
      <c r="AX2" s="62"/>
      <c r="BB2" s="4"/>
      <c r="BC2" s="4"/>
      <c r="BD2" s="4"/>
      <c r="BE2" s="4"/>
      <c r="BF2" s="4"/>
      <c r="BG2" s="4"/>
      <c r="BH2" s="9" t="s">
        <v>0</v>
      </c>
    </row>
    <row r="3" spans="1:60" s="10" customFormat="1" ht="24" customHeight="1">
      <c r="A3" s="76" t="s">
        <v>1</v>
      </c>
      <c r="B3" s="86" t="s">
        <v>2</v>
      </c>
      <c r="C3" s="80" t="s">
        <v>260</v>
      </c>
      <c r="D3" s="79"/>
      <c r="E3" s="79"/>
      <c r="F3" s="79"/>
      <c r="G3" s="79"/>
      <c r="H3" s="79"/>
      <c r="I3" s="79"/>
      <c r="J3" s="86"/>
      <c r="K3" s="79" t="s">
        <v>261</v>
      </c>
      <c r="L3" s="91"/>
      <c r="M3" s="91"/>
      <c r="N3" s="91"/>
      <c r="O3" s="91"/>
      <c r="P3" s="91"/>
      <c r="Q3" s="91"/>
      <c r="R3" s="92"/>
      <c r="S3" s="76" t="s">
        <v>1</v>
      </c>
      <c r="T3" s="78" t="s">
        <v>262</v>
      </c>
      <c r="U3" s="93"/>
      <c r="V3" s="93"/>
      <c r="W3" s="93"/>
      <c r="X3" s="93"/>
      <c r="Y3" s="93"/>
      <c r="Z3" s="93"/>
      <c r="AA3" s="94"/>
      <c r="AB3" s="79" t="s">
        <v>263</v>
      </c>
      <c r="AC3" s="79"/>
      <c r="AD3" s="79"/>
      <c r="AE3" s="79"/>
      <c r="AF3" s="79"/>
      <c r="AG3" s="79"/>
      <c r="AH3" s="79"/>
      <c r="AI3" s="86"/>
      <c r="AJ3" s="67" t="s">
        <v>289</v>
      </c>
      <c r="AK3" s="68"/>
      <c r="AL3" s="68"/>
      <c r="AM3" s="68"/>
      <c r="AN3" s="76" t="s">
        <v>1</v>
      </c>
      <c r="AO3" s="78" t="s">
        <v>264</v>
      </c>
      <c r="AP3" s="79"/>
      <c r="AQ3" s="79"/>
      <c r="AR3" s="86"/>
      <c r="AS3" s="79" t="s">
        <v>290</v>
      </c>
      <c r="AT3" s="79"/>
      <c r="AU3" s="79"/>
      <c r="AV3" s="79"/>
      <c r="AW3" s="79"/>
      <c r="AX3" s="79"/>
      <c r="AY3" s="79"/>
      <c r="AZ3" s="86"/>
      <c r="BA3" s="80" t="s">
        <v>265</v>
      </c>
      <c r="BB3" s="79"/>
      <c r="BC3" s="79"/>
      <c r="BD3" s="79"/>
      <c r="BE3" s="79"/>
      <c r="BF3" s="79"/>
      <c r="BG3" s="79"/>
      <c r="BH3" s="79"/>
    </row>
    <row r="4" spans="1:60" s="10" customFormat="1" ht="48" customHeight="1" thickBot="1">
      <c r="A4" s="77"/>
      <c r="B4" s="90"/>
      <c r="C4" s="12" t="s">
        <v>3</v>
      </c>
      <c r="D4" s="12" t="s">
        <v>266</v>
      </c>
      <c r="E4" s="12" t="s">
        <v>4</v>
      </c>
      <c r="F4" s="12" t="s">
        <v>5</v>
      </c>
      <c r="G4" s="13" t="s">
        <v>6</v>
      </c>
      <c r="H4" s="14" t="s">
        <v>7</v>
      </c>
      <c r="I4" s="14" t="s">
        <v>267</v>
      </c>
      <c r="J4" s="13" t="s">
        <v>268</v>
      </c>
      <c r="K4" s="11" t="s">
        <v>3</v>
      </c>
      <c r="L4" s="15" t="s">
        <v>269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270</v>
      </c>
      <c r="R4" s="13" t="s">
        <v>271</v>
      </c>
      <c r="S4" s="77"/>
      <c r="T4" s="13" t="s">
        <v>272</v>
      </c>
      <c r="U4" s="12" t="s">
        <v>269</v>
      </c>
      <c r="V4" s="12" t="s">
        <v>4</v>
      </c>
      <c r="W4" s="11" t="s">
        <v>5</v>
      </c>
      <c r="X4" s="13" t="s">
        <v>6</v>
      </c>
      <c r="Y4" s="13" t="s">
        <v>7</v>
      </c>
      <c r="Z4" s="13" t="s">
        <v>270</v>
      </c>
      <c r="AA4" s="13" t="s">
        <v>271</v>
      </c>
      <c r="AB4" s="11" t="s">
        <v>3</v>
      </c>
      <c r="AC4" s="12" t="s">
        <v>288</v>
      </c>
      <c r="AD4" s="12" t="s">
        <v>4</v>
      </c>
      <c r="AE4" s="11" t="s">
        <v>5</v>
      </c>
      <c r="AF4" s="13" t="s">
        <v>6</v>
      </c>
      <c r="AG4" s="13" t="s">
        <v>7</v>
      </c>
      <c r="AH4" s="13" t="s">
        <v>270</v>
      </c>
      <c r="AI4" s="13" t="s">
        <v>271</v>
      </c>
      <c r="AJ4" s="11" t="s">
        <v>3</v>
      </c>
      <c r="AK4" s="12" t="s">
        <v>288</v>
      </c>
      <c r="AL4" s="12" t="s">
        <v>4</v>
      </c>
      <c r="AM4" s="11" t="s">
        <v>5</v>
      </c>
      <c r="AN4" s="77"/>
      <c r="AO4" s="13" t="s">
        <v>6</v>
      </c>
      <c r="AP4" s="13" t="s">
        <v>7</v>
      </c>
      <c r="AQ4" s="13" t="s">
        <v>270</v>
      </c>
      <c r="AR4" s="13" t="s">
        <v>271</v>
      </c>
      <c r="AS4" s="11" t="s">
        <v>273</v>
      </c>
      <c r="AT4" s="12" t="s">
        <v>274</v>
      </c>
      <c r="AU4" s="12" t="s">
        <v>4</v>
      </c>
      <c r="AV4" s="12" t="s">
        <v>5</v>
      </c>
      <c r="AW4" s="14" t="s">
        <v>6</v>
      </c>
      <c r="AX4" s="13" t="s">
        <v>7</v>
      </c>
      <c r="AY4" s="13" t="s">
        <v>270</v>
      </c>
      <c r="AZ4" s="13" t="s">
        <v>271</v>
      </c>
      <c r="BA4" s="11" t="s">
        <v>3</v>
      </c>
      <c r="BB4" s="12" t="s">
        <v>274</v>
      </c>
      <c r="BC4" s="12" t="s">
        <v>4</v>
      </c>
      <c r="BD4" s="12" t="s">
        <v>5</v>
      </c>
      <c r="BE4" s="13" t="s">
        <v>6</v>
      </c>
      <c r="BF4" s="13" t="s">
        <v>7</v>
      </c>
      <c r="BG4" s="13" t="s">
        <v>270</v>
      </c>
      <c r="BH4" s="17" t="s">
        <v>271</v>
      </c>
    </row>
    <row r="5" spans="1:60" s="19" customFormat="1" ht="24" customHeight="1">
      <c r="A5" s="18" t="s">
        <v>275</v>
      </c>
      <c r="B5" s="48">
        <f>SUM(B6+B13)</f>
        <v>33620</v>
      </c>
      <c r="C5" s="48">
        <f aca="true" t="shared" si="0" ref="C5:R5">SUM(C6+C13)</f>
        <v>73</v>
      </c>
      <c r="D5" s="48">
        <f t="shared" si="0"/>
        <v>47</v>
      </c>
      <c r="E5" s="48">
        <f t="shared" si="0"/>
        <v>0</v>
      </c>
      <c r="F5" s="48">
        <f t="shared" si="0"/>
        <v>1</v>
      </c>
      <c r="G5" s="48">
        <f>SUM(G6+G13)</f>
        <v>0</v>
      </c>
      <c r="H5" s="48">
        <f>SUM(H6+H13)</f>
        <v>0</v>
      </c>
      <c r="I5" s="48">
        <f>SUM(I6+I13)</f>
        <v>0</v>
      </c>
      <c r="J5" s="48">
        <f t="shared" si="0"/>
        <v>25</v>
      </c>
      <c r="K5" s="48">
        <f>SUM(K6+K13)</f>
        <v>407</v>
      </c>
      <c r="L5" s="48">
        <f t="shared" si="0"/>
        <v>265</v>
      </c>
      <c r="M5" s="48">
        <f t="shared" si="0"/>
        <v>115</v>
      </c>
      <c r="N5" s="48">
        <f t="shared" si="0"/>
        <v>27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275</v>
      </c>
      <c r="T5" s="48">
        <f>SUM(T6+T13)</f>
        <v>2533</v>
      </c>
      <c r="U5" s="48">
        <f aca="true" t="shared" si="1" ref="U5:AI5">SUM(U6+U13)</f>
        <v>2034</v>
      </c>
      <c r="V5" s="48">
        <f t="shared" si="1"/>
        <v>129</v>
      </c>
      <c r="W5" s="48">
        <f t="shared" si="1"/>
        <v>185</v>
      </c>
      <c r="X5" s="48">
        <f t="shared" si="1"/>
        <v>37</v>
      </c>
      <c r="Y5" s="48">
        <f t="shared" si="1"/>
        <v>79</v>
      </c>
      <c r="Z5" s="48">
        <f t="shared" si="1"/>
        <v>69</v>
      </c>
      <c r="AA5" s="48">
        <f t="shared" si="1"/>
        <v>0</v>
      </c>
      <c r="AB5" s="48">
        <f t="shared" si="1"/>
        <v>904</v>
      </c>
      <c r="AC5" s="48">
        <f t="shared" si="1"/>
        <v>836</v>
      </c>
      <c r="AD5" s="48">
        <f t="shared" si="1"/>
        <v>29</v>
      </c>
      <c r="AE5" s="48">
        <f t="shared" si="1"/>
        <v>39</v>
      </c>
      <c r="AF5" s="48">
        <f t="shared" si="1"/>
        <v>0</v>
      </c>
      <c r="AG5" s="48">
        <f t="shared" si="1"/>
        <v>0</v>
      </c>
      <c r="AH5" s="48">
        <f t="shared" si="1"/>
        <v>0</v>
      </c>
      <c r="AI5" s="48">
        <f t="shared" si="1"/>
        <v>0</v>
      </c>
      <c r="AJ5" s="48">
        <f>SUM(AJ6+AJ13)</f>
        <v>195</v>
      </c>
      <c r="AK5" s="48">
        <f>SUM(AK6+AK13)</f>
        <v>165</v>
      </c>
      <c r="AL5" s="48">
        <f>SUM(AL6+AL13)</f>
        <v>11</v>
      </c>
      <c r="AM5" s="48">
        <f>SUM(AM6+AM13)</f>
        <v>18</v>
      </c>
      <c r="AN5" s="18" t="s">
        <v>275</v>
      </c>
      <c r="AO5" s="48">
        <f>SUM(AO6+AO13)</f>
        <v>1</v>
      </c>
      <c r="AP5" s="48">
        <f>SUM(AP6+AP13)</f>
        <v>0</v>
      </c>
      <c r="AQ5" s="48">
        <f>SUM(AQ6+AQ13)</f>
        <v>0</v>
      </c>
      <c r="AR5" s="48">
        <f>SUM(AR6+AR13)</f>
        <v>0</v>
      </c>
      <c r="AS5" s="48">
        <f>SUM(AS6+AS13)</f>
        <v>187</v>
      </c>
      <c r="AT5" s="48">
        <f aca="true" t="shared" si="2" ref="AT5:BH5">SUM(AT6+AT13)</f>
        <v>140</v>
      </c>
      <c r="AU5" s="48">
        <f t="shared" si="2"/>
        <v>24</v>
      </c>
      <c r="AV5" s="48">
        <f t="shared" si="2"/>
        <v>22</v>
      </c>
      <c r="AW5" s="48">
        <f t="shared" si="2"/>
        <v>1</v>
      </c>
      <c r="AX5" s="48">
        <f t="shared" si="2"/>
        <v>0</v>
      </c>
      <c r="AY5" s="48">
        <f t="shared" si="2"/>
        <v>0</v>
      </c>
      <c r="AZ5" s="48">
        <f t="shared" si="2"/>
        <v>0</v>
      </c>
      <c r="BA5" s="48">
        <f t="shared" si="2"/>
        <v>29321</v>
      </c>
      <c r="BB5" s="48">
        <f t="shared" si="2"/>
        <v>24394</v>
      </c>
      <c r="BC5" s="48">
        <f t="shared" si="2"/>
        <v>1098</v>
      </c>
      <c r="BD5" s="48">
        <f t="shared" si="2"/>
        <v>2671</v>
      </c>
      <c r="BE5" s="48">
        <f t="shared" si="2"/>
        <v>328</v>
      </c>
      <c r="BF5" s="48">
        <f t="shared" si="2"/>
        <v>347</v>
      </c>
      <c r="BG5" s="48">
        <f t="shared" si="2"/>
        <v>109</v>
      </c>
      <c r="BH5" s="48">
        <f t="shared" si="2"/>
        <v>374</v>
      </c>
    </row>
    <row r="6" spans="1:60" s="19" customFormat="1" ht="36" customHeight="1">
      <c r="A6" s="18" t="s">
        <v>276</v>
      </c>
      <c r="B6" s="48">
        <f>SUM(B7:B12)</f>
        <v>31874</v>
      </c>
      <c r="C6" s="48">
        <f aca="true" t="shared" si="3" ref="C6:R6">SUM(C7:C12)</f>
        <v>52</v>
      </c>
      <c r="D6" s="48">
        <f t="shared" si="3"/>
        <v>28</v>
      </c>
      <c r="E6" s="48">
        <f t="shared" si="3"/>
        <v>0</v>
      </c>
      <c r="F6" s="48">
        <f t="shared" si="3"/>
        <v>1</v>
      </c>
      <c r="G6" s="48">
        <f>SUM(G7:G12)</f>
        <v>0</v>
      </c>
      <c r="H6" s="48">
        <f>SUM(H7:H12)</f>
        <v>0</v>
      </c>
      <c r="I6" s="48">
        <f>SUM(I7:I12)</f>
        <v>0</v>
      </c>
      <c r="J6" s="48">
        <f t="shared" si="3"/>
        <v>23</v>
      </c>
      <c r="K6" s="48">
        <f>SUM(K7:K12)</f>
        <v>333</v>
      </c>
      <c r="L6" s="48">
        <f t="shared" si="3"/>
        <v>222</v>
      </c>
      <c r="M6" s="48">
        <f t="shared" si="3"/>
        <v>93</v>
      </c>
      <c r="N6" s="48">
        <f t="shared" si="3"/>
        <v>18</v>
      </c>
      <c r="O6" s="48">
        <f t="shared" si="3"/>
        <v>0</v>
      </c>
      <c r="P6" s="48">
        <f t="shared" si="3"/>
        <v>0</v>
      </c>
      <c r="Q6" s="48">
        <f t="shared" si="3"/>
        <v>0</v>
      </c>
      <c r="R6" s="48">
        <f t="shared" si="3"/>
        <v>0</v>
      </c>
      <c r="S6" s="18" t="s">
        <v>276</v>
      </c>
      <c r="T6" s="48">
        <f>SUM(T7:T12)</f>
        <v>2040</v>
      </c>
      <c r="U6" s="48">
        <f aca="true" t="shared" si="4" ref="U6:AI6">SUM(U7:U12)</f>
        <v>1627</v>
      </c>
      <c r="V6" s="48">
        <f t="shared" si="4"/>
        <v>100</v>
      </c>
      <c r="W6" s="48">
        <f t="shared" si="4"/>
        <v>156</v>
      </c>
      <c r="X6" s="48">
        <f t="shared" si="4"/>
        <v>37</v>
      </c>
      <c r="Y6" s="48">
        <f t="shared" si="4"/>
        <v>51</v>
      </c>
      <c r="Z6" s="48">
        <f t="shared" si="4"/>
        <v>69</v>
      </c>
      <c r="AA6" s="48">
        <f t="shared" si="4"/>
        <v>0</v>
      </c>
      <c r="AB6" s="48">
        <f t="shared" si="4"/>
        <v>741</v>
      </c>
      <c r="AC6" s="48">
        <f t="shared" si="4"/>
        <v>683</v>
      </c>
      <c r="AD6" s="48">
        <f t="shared" si="4"/>
        <v>26</v>
      </c>
      <c r="AE6" s="48">
        <f t="shared" si="4"/>
        <v>32</v>
      </c>
      <c r="AF6" s="48">
        <f t="shared" si="4"/>
        <v>0</v>
      </c>
      <c r="AG6" s="48">
        <f t="shared" si="4"/>
        <v>0</v>
      </c>
      <c r="AH6" s="48">
        <f t="shared" si="4"/>
        <v>0</v>
      </c>
      <c r="AI6" s="48">
        <f t="shared" si="4"/>
        <v>0</v>
      </c>
      <c r="AJ6" s="48">
        <f>SUM(AJ7:AJ12)</f>
        <v>162</v>
      </c>
      <c r="AK6" s="48">
        <f>SUM(AK7:AK12)</f>
        <v>135</v>
      </c>
      <c r="AL6" s="48">
        <f>SUM(AL7:AL12)</f>
        <v>11</v>
      </c>
      <c r="AM6" s="48">
        <f>SUM(AM7:AM12)</f>
        <v>15</v>
      </c>
      <c r="AN6" s="18" t="s">
        <v>276</v>
      </c>
      <c r="AO6" s="48">
        <f>SUM(AO7:AO12)</f>
        <v>1</v>
      </c>
      <c r="AP6" s="48">
        <f>SUM(AP7:AP12)</f>
        <v>0</v>
      </c>
      <c r="AQ6" s="48">
        <f>SUM(AQ7:AQ12)</f>
        <v>0</v>
      </c>
      <c r="AR6" s="48">
        <f>SUM(AR7:AR12)</f>
        <v>0</v>
      </c>
      <c r="AS6" s="48">
        <f>SUM(AS7:AS12)</f>
        <v>170</v>
      </c>
      <c r="AT6" s="48">
        <f aca="true" t="shared" si="5" ref="AT6:BH6">SUM(AT7:AT12)</f>
        <v>130</v>
      </c>
      <c r="AU6" s="48">
        <f t="shared" si="5"/>
        <v>21</v>
      </c>
      <c r="AV6" s="48">
        <f t="shared" si="5"/>
        <v>18</v>
      </c>
      <c r="AW6" s="48">
        <f t="shared" si="5"/>
        <v>1</v>
      </c>
      <c r="AX6" s="48">
        <f t="shared" si="5"/>
        <v>0</v>
      </c>
      <c r="AY6" s="48">
        <f t="shared" si="5"/>
        <v>0</v>
      </c>
      <c r="AZ6" s="48">
        <f t="shared" si="5"/>
        <v>0</v>
      </c>
      <c r="BA6" s="48">
        <f t="shared" si="5"/>
        <v>28376</v>
      </c>
      <c r="BB6" s="48">
        <f t="shared" si="5"/>
        <v>23595</v>
      </c>
      <c r="BC6" s="48">
        <f t="shared" si="5"/>
        <v>1046</v>
      </c>
      <c r="BD6" s="48">
        <f t="shared" si="5"/>
        <v>2615</v>
      </c>
      <c r="BE6" s="48">
        <f t="shared" si="5"/>
        <v>318</v>
      </c>
      <c r="BF6" s="48">
        <f t="shared" si="5"/>
        <v>328</v>
      </c>
      <c r="BG6" s="48">
        <f t="shared" si="5"/>
        <v>106</v>
      </c>
      <c r="BH6" s="48">
        <f t="shared" si="5"/>
        <v>368</v>
      </c>
    </row>
    <row r="7" spans="1:60" s="19" customFormat="1" ht="36" customHeight="1">
      <c r="A7" s="18" t="s">
        <v>8</v>
      </c>
      <c r="B7" s="48">
        <f aca="true" t="shared" si="6" ref="B7:B12">SUM(C7+K7+T7+AB7+AJ7+AS7+BA7)</f>
        <v>16655</v>
      </c>
      <c r="C7" s="48">
        <f aca="true" t="shared" si="7" ref="C7:C12">SUM(D7:J7)</f>
        <v>32</v>
      </c>
      <c r="D7" s="48">
        <v>16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16</v>
      </c>
      <c r="K7" s="48">
        <f aca="true" t="shared" si="8" ref="K7:K12">SUM(L7:R7)</f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8</v>
      </c>
      <c r="T7" s="48">
        <f aca="true" t="shared" si="9" ref="T7:T12">SUM(U7:AA7)</f>
        <v>1399</v>
      </c>
      <c r="U7" s="48">
        <v>1198</v>
      </c>
      <c r="V7" s="48">
        <v>35</v>
      </c>
      <c r="W7" s="48">
        <v>124</v>
      </c>
      <c r="X7" s="48">
        <v>21</v>
      </c>
      <c r="Y7" s="48">
        <v>1</v>
      </c>
      <c r="Z7" s="48">
        <v>20</v>
      </c>
      <c r="AA7" s="48">
        <v>0</v>
      </c>
      <c r="AB7" s="48">
        <f aca="true" t="shared" si="10" ref="AB7:AB12">SUM(AC7:AI7)</f>
        <v>617</v>
      </c>
      <c r="AC7" s="48">
        <v>600</v>
      </c>
      <c r="AD7" s="48">
        <v>2</v>
      </c>
      <c r="AE7" s="48">
        <v>15</v>
      </c>
      <c r="AF7" s="48">
        <v>0</v>
      </c>
      <c r="AG7" s="48">
        <v>0</v>
      </c>
      <c r="AH7" s="48">
        <v>0</v>
      </c>
      <c r="AI7" s="48">
        <v>0</v>
      </c>
      <c r="AJ7" s="48">
        <f aca="true" t="shared" si="11" ref="AJ7:AJ12">SUM(AK7:AM7,AO7:AR7)</f>
        <v>66</v>
      </c>
      <c r="AK7" s="48">
        <v>59</v>
      </c>
      <c r="AL7" s="48">
        <v>1</v>
      </c>
      <c r="AM7" s="48">
        <v>6</v>
      </c>
      <c r="AN7" s="18" t="s">
        <v>8</v>
      </c>
      <c r="AO7" s="48">
        <v>0</v>
      </c>
      <c r="AP7" s="48">
        <v>0</v>
      </c>
      <c r="AQ7" s="48">
        <v>0</v>
      </c>
      <c r="AR7" s="48">
        <v>0</v>
      </c>
      <c r="AS7" s="48">
        <f aca="true" t="shared" si="12" ref="AS7:AS12">SUM(AT7:AZ7)</f>
        <v>44</v>
      </c>
      <c r="AT7" s="48">
        <v>41</v>
      </c>
      <c r="AU7" s="48">
        <v>2</v>
      </c>
      <c r="AV7" s="48">
        <v>0</v>
      </c>
      <c r="AW7" s="48">
        <v>1</v>
      </c>
      <c r="AX7" s="48">
        <v>0</v>
      </c>
      <c r="AY7" s="48">
        <v>0</v>
      </c>
      <c r="AZ7" s="48">
        <v>0</v>
      </c>
      <c r="BA7" s="48">
        <f aca="true" t="shared" si="13" ref="BA7:BA12">SUM(BB7:BH7)</f>
        <v>14497</v>
      </c>
      <c r="BB7" s="48">
        <v>12464</v>
      </c>
      <c r="BC7" s="48">
        <v>181</v>
      </c>
      <c r="BD7" s="48">
        <v>1675</v>
      </c>
      <c r="BE7" s="48">
        <v>64</v>
      </c>
      <c r="BF7" s="48">
        <v>17</v>
      </c>
      <c r="BG7" s="48">
        <v>47</v>
      </c>
      <c r="BH7" s="48">
        <v>49</v>
      </c>
    </row>
    <row r="8" spans="1:60" s="19" customFormat="1" ht="24" customHeight="1">
      <c r="A8" s="18" t="s">
        <v>9</v>
      </c>
      <c r="B8" s="48">
        <f t="shared" si="6"/>
        <v>5653</v>
      </c>
      <c r="C8" s="48">
        <f t="shared" si="7"/>
        <v>1</v>
      </c>
      <c r="D8" s="48">
        <v>1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f t="shared" si="8"/>
        <v>290</v>
      </c>
      <c r="L8" s="48">
        <v>183</v>
      </c>
      <c r="M8" s="48">
        <v>89</v>
      </c>
      <c r="N8" s="48">
        <v>18</v>
      </c>
      <c r="O8" s="48">
        <v>0</v>
      </c>
      <c r="P8" s="48">
        <v>0</v>
      </c>
      <c r="Q8" s="48">
        <v>0</v>
      </c>
      <c r="R8" s="48">
        <v>0</v>
      </c>
      <c r="S8" s="18" t="s">
        <v>9</v>
      </c>
      <c r="T8" s="48">
        <f t="shared" si="9"/>
        <v>1</v>
      </c>
      <c r="U8" s="48">
        <v>0</v>
      </c>
      <c r="V8" s="48">
        <v>0</v>
      </c>
      <c r="W8" s="48">
        <v>0</v>
      </c>
      <c r="X8" s="48">
        <v>1</v>
      </c>
      <c r="Y8" s="48">
        <v>0</v>
      </c>
      <c r="Z8" s="48">
        <v>0</v>
      </c>
      <c r="AA8" s="48">
        <v>0</v>
      </c>
      <c r="AB8" s="48">
        <f t="shared" si="10"/>
        <v>110</v>
      </c>
      <c r="AC8" s="48">
        <v>70</v>
      </c>
      <c r="AD8" s="48">
        <v>23</v>
      </c>
      <c r="AE8" s="48">
        <v>17</v>
      </c>
      <c r="AF8" s="48">
        <v>0</v>
      </c>
      <c r="AG8" s="48">
        <v>0</v>
      </c>
      <c r="AH8" s="48">
        <v>0</v>
      </c>
      <c r="AI8" s="48">
        <v>0</v>
      </c>
      <c r="AJ8" s="48">
        <f t="shared" si="11"/>
        <v>55</v>
      </c>
      <c r="AK8" s="48">
        <v>41</v>
      </c>
      <c r="AL8" s="48">
        <v>9</v>
      </c>
      <c r="AM8" s="48">
        <v>5</v>
      </c>
      <c r="AN8" s="18" t="s">
        <v>9</v>
      </c>
      <c r="AO8" s="48">
        <v>0</v>
      </c>
      <c r="AP8" s="48">
        <v>0</v>
      </c>
      <c r="AQ8" s="48">
        <v>0</v>
      </c>
      <c r="AR8" s="48">
        <v>0</v>
      </c>
      <c r="AS8" s="48">
        <f t="shared" si="12"/>
        <v>84</v>
      </c>
      <c r="AT8" s="48">
        <v>60</v>
      </c>
      <c r="AU8" s="48">
        <v>10</v>
      </c>
      <c r="AV8" s="48">
        <v>14</v>
      </c>
      <c r="AW8" s="48">
        <v>0</v>
      </c>
      <c r="AX8" s="48">
        <v>0</v>
      </c>
      <c r="AY8" s="48">
        <v>0</v>
      </c>
      <c r="AZ8" s="48">
        <v>0</v>
      </c>
      <c r="BA8" s="48">
        <f t="shared" si="13"/>
        <v>5112</v>
      </c>
      <c r="BB8" s="48">
        <v>4022</v>
      </c>
      <c r="BC8" s="48">
        <v>462</v>
      </c>
      <c r="BD8" s="48">
        <v>626</v>
      </c>
      <c r="BE8" s="48">
        <v>1</v>
      </c>
      <c r="BF8" s="48">
        <v>0</v>
      </c>
      <c r="BG8" s="48">
        <v>0</v>
      </c>
      <c r="BH8" s="48">
        <v>1</v>
      </c>
    </row>
    <row r="9" spans="1:60" s="19" customFormat="1" ht="24" customHeight="1">
      <c r="A9" s="18" t="s">
        <v>10</v>
      </c>
      <c r="B9" s="48">
        <f t="shared" si="6"/>
        <v>3</v>
      </c>
      <c r="C9" s="48">
        <f t="shared" si="7"/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 t="shared" si="8"/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 t="s">
        <v>10</v>
      </c>
      <c r="T9" s="48">
        <f t="shared" si="9"/>
        <v>3</v>
      </c>
      <c r="U9" s="48">
        <v>1</v>
      </c>
      <c r="V9" s="48">
        <v>2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si="10"/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f t="shared" si="11"/>
        <v>0</v>
      </c>
      <c r="AK9" s="48">
        <v>0</v>
      </c>
      <c r="AL9" s="48">
        <v>0</v>
      </c>
      <c r="AM9" s="48">
        <v>0</v>
      </c>
      <c r="AN9" s="18" t="s">
        <v>10</v>
      </c>
      <c r="AO9" s="48">
        <v>0</v>
      </c>
      <c r="AP9" s="48">
        <v>0</v>
      </c>
      <c r="AQ9" s="48">
        <v>0</v>
      </c>
      <c r="AR9" s="48">
        <v>0</v>
      </c>
      <c r="AS9" s="48">
        <f t="shared" si="12"/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f t="shared" si="13"/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</row>
    <row r="10" spans="1:60" s="19" customFormat="1" ht="24" customHeight="1">
      <c r="A10" s="18" t="s">
        <v>277</v>
      </c>
      <c r="B10" s="48">
        <f t="shared" si="6"/>
        <v>8849</v>
      </c>
      <c r="C10" s="48">
        <f t="shared" si="7"/>
        <v>19</v>
      </c>
      <c r="D10" s="48">
        <v>11</v>
      </c>
      <c r="E10" s="48">
        <v>0</v>
      </c>
      <c r="F10" s="48">
        <v>1</v>
      </c>
      <c r="G10" s="48">
        <v>0</v>
      </c>
      <c r="H10" s="48">
        <v>0</v>
      </c>
      <c r="I10" s="48">
        <v>0</v>
      </c>
      <c r="J10" s="48">
        <v>7</v>
      </c>
      <c r="K10" s="48">
        <f t="shared" si="8"/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277</v>
      </c>
      <c r="T10" s="48">
        <f t="shared" si="9"/>
        <v>625</v>
      </c>
      <c r="U10" s="48">
        <v>428</v>
      </c>
      <c r="V10" s="48">
        <v>51</v>
      </c>
      <c r="W10" s="48">
        <v>32</v>
      </c>
      <c r="X10" s="48">
        <v>15</v>
      </c>
      <c r="Y10" s="48">
        <v>50</v>
      </c>
      <c r="Z10" s="48">
        <v>49</v>
      </c>
      <c r="AA10" s="48">
        <v>0</v>
      </c>
      <c r="AB10" s="48">
        <f t="shared" si="10"/>
        <v>14</v>
      </c>
      <c r="AC10" s="48">
        <v>13</v>
      </c>
      <c r="AD10" s="48">
        <v>1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f t="shared" si="11"/>
        <v>23</v>
      </c>
      <c r="AK10" s="48">
        <v>22</v>
      </c>
      <c r="AL10" s="48">
        <v>0</v>
      </c>
      <c r="AM10" s="48">
        <v>0</v>
      </c>
      <c r="AN10" s="18" t="s">
        <v>277</v>
      </c>
      <c r="AO10" s="48">
        <v>1</v>
      </c>
      <c r="AP10" s="48">
        <v>0</v>
      </c>
      <c r="AQ10" s="48">
        <v>0</v>
      </c>
      <c r="AR10" s="48">
        <v>0</v>
      </c>
      <c r="AS10" s="48">
        <f t="shared" si="12"/>
        <v>24</v>
      </c>
      <c r="AT10" s="48">
        <v>22</v>
      </c>
      <c r="AU10" s="48">
        <v>2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f t="shared" si="13"/>
        <v>8144</v>
      </c>
      <c r="BB10" s="48">
        <v>6773</v>
      </c>
      <c r="BC10" s="48">
        <v>198</v>
      </c>
      <c r="BD10" s="48">
        <v>232</v>
      </c>
      <c r="BE10" s="48">
        <v>253</v>
      </c>
      <c r="BF10" s="48">
        <v>311</v>
      </c>
      <c r="BG10" s="48">
        <v>59</v>
      </c>
      <c r="BH10" s="48">
        <v>318</v>
      </c>
    </row>
    <row r="11" spans="1:60" s="19" customFormat="1" ht="24" customHeight="1">
      <c r="A11" s="18" t="s">
        <v>278</v>
      </c>
      <c r="B11" s="48">
        <f t="shared" si="6"/>
        <v>18</v>
      </c>
      <c r="C11" s="48">
        <f t="shared" si="7"/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f t="shared" si="8"/>
        <v>4</v>
      </c>
      <c r="L11" s="48">
        <v>0</v>
      </c>
      <c r="M11" s="48">
        <v>4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18" t="s">
        <v>278</v>
      </c>
      <c r="T11" s="48">
        <f t="shared" si="9"/>
        <v>12</v>
      </c>
      <c r="U11" s="48">
        <v>0</v>
      </c>
      <c r="V11" s="48">
        <v>12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f t="shared" si="10"/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f t="shared" si="11"/>
        <v>0</v>
      </c>
      <c r="AK11" s="48">
        <v>0</v>
      </c>
      <c r="AL11" s="48">
        <v>0</v>
      </c>
      <c r="AM11" s="48">
        <v>0</v>
      </c>
      <c r="AN11" s="18" t="s">
        <v>278</v>
      </c>
      <c r="AO11" s="48">
        <v>0</v>
      </c>
      <c r="AP11" s="48">
        <v>0</v>
      </c>
      <c r="AQ11" s="48">
        <v>0</v>
      </c>
      <c r="AR11" s="48">
        <v>0</v>
      </c>
      <c r="AS11" s="48">
        <f t="shared" si="12"/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f t="shared" si="13"/>
        <v>2</v>
      </c>
      <c r="BB11" s="48">
        <v>2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</row>
    <row r="12" spans="1:60" s="19" customFormat="1" ht="24" customHeight="1">
      <c r="A12" s="18" t="s">
        <v>279</v>
      </c>
      <c r="B12" s="48">
        <f t="shared" si="6"/>
        <v>696</v>
      </c>
      <c r="C12" s="48">
        <f t="shared" si="7"/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f t="shared" si="8"/>
        <v>39</v>
      </c>
      <c r="L12" s="48">
        <v>39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18" t="s">
        <v>279</v>
      </c>
      <c r="T12" s="48">
        <f t="shared" si="9"/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f t="shared" si="10"/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f t="shared" si="11"/>
        <v>18</v>
      </c>
      <c r="AK12" s="48">
        <v>13</v>
      </c>
      <c r="AL12" s="48">
        <v>1</v>
      </c>
      <c r="AM12" s="48">
        <v>4</v>
      </c>
      <c r="AN12" s="18" t="s">
        <v>279</v>
      </c>
      <c r="AO12" s="48">
        <v>0</v>
      </c>
      <c r="AP12" s="48">
        <v>0</v>
      </c>
      <c r="AQ12" s="48">
        <v>0</v>
      </c>
      <c r="AR12" s="48">
        <v>0</v>
      </c>
      <c r="AS12" s="48">
        <f t="shared" si="12"/>
        <v>18</v>
      </c>
      <c r="AT12" s="48">
        <v>7</v>
      </c>
      <c r="AU12" s="48">
        <v>7</v>
      </c>
      <c r="AV12" s="48">
        <v>4</v>
      </c>
      <c r="AW12" s="48">
        <v>0</v>
      </c>
      <c r="AX12" s="48">
        <v>0</v>
      </c>
      <c r="AY12" s="48">
        <v>0</v>
      </c>
      <c r="AZ12" s="48">
        <v>0</v>
      </c>
      <c r="BA12" s="48">
        <f t="shared" si="13"/>
        <v>621</v>
      </c>
      <c r="BB12" s="48">
        <v>334</v>
      </c>
      <c r="BC12" s="48">
        <v>205</v>
      </c>
      <c r="BD12" s="48">
        <v>82</v>
      </c>
      <c r="BE12" s="48">
        <v>0</v>
      </c>
      <c r="BF12" s="48">
        <v>0</v>
      </c>
      <c r="BG12" s="48">
        <v>0</v>
      </c>
      <c r="BH12" s="48">
        <v>0</v>
      </c>
    </row>
    <row r="13" spans="1:61" s="19" customFormat="1" ht="48" customHeight="1">
      <c r="A13" s="18" t="s">
        <v>280</v>
      </c>
      <c r="B13" s="48">
        <f>SUM(B15:B20)</f>
        <v>1746</v>
      </c>
      <c r="C13" s="48">
        <f aca="true" t="shared" si="14" ref="C13:BH13">SUM(C15:C20)</f>
        <v>21</v>
      </c>
      <c r="D13" s="48">
        <f t="shared" si="14"/>
        <v>19</v>
      </c>
      <c r="E13" s="48">
        <f t="shared" si="14"/>
        <v>0</v>
      </c>
      <c r="F13" s="48">
        <f t="shared" si="14"/>
        <v>0</v>
      </c>
      <c r="G13" s="48">
        <f>SUM(G15:G20)</f>
        <v>0</v>
      </c>
      <c r="H13" s="48">
        <f>SUM(H15:H20)</f>
        <v>0</v>
      </c>
      <c r="I13" s="48">
        <f>SUM(I15:I20)</f>
        <v>0</v>
      </c>
      <c r="J13" s="48">
        <f t="shared" si="14"/>
        <v>2</v>
      </c>
      <c r="K13" s="48">
        <f>SUM(K15:K20)</f>
        <v>74</v>
      </c>
      <c r="L13" s="48">
        <f t="shared" si="14"/>
        <v>43</v>
      </c>
      <c r="M13" s="48">
        <f t="shared" si="14"/>
        <v>22</v>
      </c>
      <c r="N13" s="48">
        <f t="shared" si="14"/>
        <v>9</v>
      </c>
      <c r="O13" s="48">
        <f t="shared" si="14"/>
        <v>0</v>
      </c>
      <c r="P13" s="48">
        <f t="shared" si="14"/>
        <v>0</v>
      </c>
      <c r="Q13" s="48">
        <f t="shared" si="14"/>
        <v>0</v>
      </c>
      <c r="R13" s="48">
        <f t="shared" si="14"/>
        <v>0</v>
      </c>
      <c r="S13" s="18" t="s">
        <v>280</v>
      </c>
      <c r="T13" s="48">
        <f>SUM(T15:T20)</f>
        <v>493</v>
      </c>
      <c r="U13" s="48">
        <f t="shared" si="14"/>
        <v>407</v>
      </c>
      <c r="V13" s="48">
        <f t="shared" si="14"/>
        <v>29</v>
      </c>
      <c r="W13" s="48">
        <f t="shared" si="14"/>
        <v>29</v>
      </c>
      <c r="X13" s="48">
        <f t="shared" si="14"/>
        <v>0</v>
      </c>
      <c r="Y13" s="48">
        <f t="shared" si="14"/>
        <v>28</v>
      </c>
      <c r="Z13" s="48">
        <f t="shared" si="14"/>
        <v>0</v>
      </c>
      <c r="AA13" s="48">
        <f t="shared" si="14"/>
        <v>0</v>
      </c>
      <c r="AB13" s="48">
        <f>SUM(AB15:AB20)</f>
        <v>163</v>
      </c>
      <c r="AC13" s="48">
        <f t="shared" si="14"/>
        <v>153</v>
      </c>
      <c r="AD13" s="48">
        <f t="shared" si="14"/>
        <v>3</v>
      </c>
      <c r="AE13" s="48">
        <f t="shared" si="14"/>
        <v>7</v>
      </c>
      <c r="AF13" s="48">
        <f t="shared" si="14"/>
        <v>0</v>
      </c>
      <c r="AG13" s="48">
        <f t="shared" si="14"/>
        <v>0</v>
      </c>
      <c r="AH13" s="48">
        <f t="shared" si="14"/>
        <v>0</v>
      </c>
      <c r="AI13" s="48">
        <f t="shared" si="14"/>
        <v>0</v>
      </c>
      <c r="AJ13" s="48">
        <f>SUM(AJ15:AJ20)</f>
        <v>33</v>
      </c>
      <c r="AK13" s="48">
        <f>SUM(AK15:AK20)</f>
        <v>30</v>
      </c>
      <c r="AL13" s="48">
        <f>SUM(AL15:AL20)</f>
        <v>0</v>
      </c>
      <c r="AM13" s="48">
        <f>SUM(AM15:AM20)</f>
        <v>3</v>
      </c>
      <c r="AN13" s="18" t="s">
        <v>280</v>
      </c>
      <c r="AO13" s="48">
        <f>SUM(AO15:AO20)</f>
        <v>0</v>
      </c>
      <c r="AP13" s="48">
        <f>SUM(AP15:AP20)</f>
        <v>0</v>
      </c>
      <c r="AQ13" s="48">
        <f>SUM(AQ15:AQ20)</f>
        <v>0</v>
      </c>
      <c r="AR13" s="48">
        <f>SUM(AR15:AR20)</f>
        <v>0</v>
      </c>
      <c r="AS13" s="48">
        <f>SUM(AS15:AS20)</f>
        <v>17</v>
      </c>
      <c r="AT13" s="48">
        <f t="shared" si="14"/>
        <v>10</v>
      </c>
      <c r="AU13" s="48">
        <f t="shared" si="14"/>
        <v>3</v>
      </c>
      <c r="AV13" s="48">
        <f t="shared" si="14"/>
        <v>4</v>
      </c>
      <c r="AW13" s="48">
        <f t="shared" si="14"/>
        <v>0</v>
      </c>
      <c r="AX13" s="48">
        <f t="shared" si="14"/>
        <v>0</v>
      </c>
      <c r="AY13" s="48">
        <f t="shared" si="14"/>
        <v>0</v>
      </c>
      <c r="AZ13" s="48">
        <f t="shared" si="14"/>
        <v>0</v>
      </c>
      <c r="BA13" s="48">
        <f>SUM(BA15:BA20)</f>
        <v>945</v>
      </c>
      <c r="BB13" s="48">
        <f t="shared" si="14"/>
        <v>799</v>
      </c>
      <c r="BC13" s="48">
        <f t="shared" si="14"/>
        <v>52</v>
      </c>
      <c r="BD13" s="48">
        <f t="shared" si="14"/>
        <v>56</v>
      </c>
      <c r="BE13" s="48">
        <f t="shared" si="14"/>
        <v>10</v>
      </c>
      <c r="BF13" s="48">
        <f t="shared" si="14"/>
        <v>19</v>
      </c>
      <c r="BG13" s="48">
        <f t="shared" si="14"/>
        <v>3</v>
      </c>
      <c r="BH13" s="48">
        <f t="shared" si="14"/>
        <v>6</v>
      </c>
      <c r="BI13" s="20"/>
    </row>
    <row r="14" spans="1:60" s="19" customFormat="1" ht="36" customHeight="1">
      <c r="A14" s="18" t="s">
        <v>281</v>
      </c>
      <c r="B14" s="21">
        <f aca="true" t="shared" si="15" ref="B14:AI14">IF(B6=0,0,B13/B6*100)</f>
        <v>5.477818911965866</v>
      </c>
      <c r="C14" s="21">
        <f t="shared" si="15"/>
        <v>40.38461538461539</v>
      </c>
      <c r="D14" s="21">
        <f t="shared" si="15"/>
        <v>67.85714285714286</v>
      </c>
      <c r="E14" s="21">
        <f t="shared" si="15"/>
        <v>0</v>
      </c>
      <c r="F14" s="21">
        <f t="shared" si="15"/>
        <v>0</v>
      </c>
      <c r="G14" s="21">
        <f t="shared" si="15"/>
        <v>0</v>
      </c>
      <c r="H14" s="21">
        <f t="shared" si="15"/>
        <v>0</v>
      </c>
      <c r="I14" s="21">
        <f t="shared" si="15"/>
        <v>0</v>
      </c>
      <c r="J14" s="21">
        <f t="shared" si="15"/>
        <v>8.695652173913043</v>
      </c>
      <c r="K14" s="21">
        <f t="shared" si="15"/>
        <v>22.22222222222222</v>
      </c>
      <c r="L14" s="21">
        <f t="shared" si="15"/>
        <v>19.36936936936937</v>
      </c>
      <c r="M14" s="21">
        <f t="shared" si="15"/>
        <v>23.655913978494624</v>
      </c>
      <c r="N14" s="21">
        <f t="shared" si="15"/>
        <v>50</v>
      </c>
      <c r="O14" s="21">
        <f t="shared" si="15"/>
        <v>0</v>
      </c>
      <c r="P14" s="21">
        <f t="shared" si="15"/>
        <v>0</v>
      </c>
      <c r="Q14" s="21">
        <f t="shared" si="15"/>
        <v>0</v>
      </c>
      <c r="R14" s="21">
        <f t="shared" si="15"/>
        <v>0</v>
      </c>
      <c r="S14" s="18" t="s">
        <v>281</v>
      </c>
      <c r="T14" s="21">
        <f t="shared" si="15"/>
        <v>24.166666666666668</v>
      </c>
      <c r="U14" s="21">
        <f t="shared" si="15"/>
        <v>25.015365703749232</v>
      </c>
      <c r="V14" s="21">
        <f t="shared" si="15"/>
        <v>28.999999999999996</v>
      </c>
      <c r="W14" s="21">
        <f t="shared" si="15"/>
        <v>18.58974358974359</v>
      </c>
      <c r="X14" s="21">
        <f t="shared" si="15"/>
        <v>0</v>
      </c>
      <c r="Y14" s="21">
        <f t="shared" si="15"/>
        <v>54.90196078431373</v>
      </c>
      <c r="Z14" s="21">
        <f t="shared" si="15"/>
        <v>0</v>
      </c>
      <c r="AA14" s="21">
        <f t="shared" si="15"/>
        <v>0</v>
      </c>
      <c r="AB14" s="21">
        <f t="shared" si="15"/>
        <v>21.997300944669366</v>
      </c>
      <c r="AC14" s="21">
        <f t="shared" si="15"/>
        <v>22.401171303074673</v>
      </c>
      <c r="AD14" s="21">
        <f t="shared" si="15"/>
        <v>11.538461538461538</v>
      </c>
      <c r="AE14" s="21">
        <f t="shared" si="15"/>
        <v>21.875</v>
      </c>
      <c r="AF14" s="21">
        <f t="shared" si="15"/>
        <v>0</v>
      </c>
      <c r="AG14" s="21">
        <f t="shared" si="15"/>
        <v>0</v>
      </c>
      <c r="AH14" s="21">
        <f t="shared" si="15"/>
        <v>0</v>
      </c>
      <c r="AI14" s="21">
        <f t="shared" si="15"/>
        <v>0</v>
      </c>
      <c r="AJ14" s="21">
        <f>IF(AJ6=0,0,AJ13/AJ6*100)</f>
        <v>20.37037037037037</v>
      </c>
      <c r="AK14" s="21">
        <f>IF(AK6=0,0,AK13/AK6*100)</f>
        <v>22.22222222222222</v>
      </c>
      <c r="AL14" s="21">
        <f>IF(AL6=0,0,AL13/AL6*100)</f>
        <v>0</v>
      </c>
      <c r="AM14" s="21">
        <f>IF(AM6=0,0,AM13/AM6*100)</f>
        <v>20</v>
      </c>
      <c r="AN14" s="18" t="s">
        <v>281</v>
      </c>
      <c r="AO14" s="21">
        <f>IF(AO6=0,0,AO13/AO6*100)</f>
        <v>0</v>
      </c>
      <c r="AP14" s="21">
        <f>IF(AP6=0,0,AP13/AP6*100)</f>
        <v>0</v>
      </c>
      <c r="AQ14" s="21">
        <f>IF(AQ6=0,0,AQ13/AQ6*100)</f>
        <v>0</v>
      </c>
      <c r="AR14" s="21">
        <f>IF(AR6=0,0,AR13/AR6*100)</f>
        <v>0</v>
      </c>
      <c r="AS14" s="21">
        <f>IF(AS6=0,0,AS13/AS6*100)</f>
        <v>10</v>
      </c>
      <c r="AT14" s="21">
        <f aca="true" t="shared" si="16" ref="AT14:BH14">IF(AT6=0,0,AT13/AT6*100)</f>
        <v>7.6923076923076925</v>
      </c>
      <c r="AU14" s="21">
        <f t="shared" si="16"/>
        <v>14.285714285714285</v>
      </c>
      <c r="AV14" s="21">
        <f t="shared" si="16"/>
        <v>22.22222222222222</v>
      </c>
      <c r="AW14" s="21">
        <f t="shared" si="16"/>
        <v>0</v>
      </c>
      <c r="AX14" s="21">
        <f t="shared" si="16"/>
        <v>0</v>
      </c>
      <c r="AY14" s="21">
        <f t="shared" si="16"/>
        <v>0</v>
      </c>
      <c r="AZ14" s="21">
        <f t="shared" si="16"/>
        <v>0</v>
      </c>
      <c r="BA14" s="21">
        <f t="shared" si="16"/>
        <v>3.330279109106287</v>
      </c>
      <c r="BB14" s="21">
        <f t="shared" si="16"/>
        <v>3.3863106590379317</v>
      </c>
      <c r="BC14" s="21">
        <f t="shared" si="16"/>
        <v>4.97131931166348</v>
      </c>
      <c r="BD14" s="21">
        <f t="shared" si="16"/>
        <v>2.1414913957934987</v>
      </c>
      <c r="BE14" s="21">
        <f t="shared" si="16"/>
        <v>3.1446540880503147</v>
      </c>
      <c r="BF14" s="21">
        <f t="shared" si="16"/>
        <v>5.7926829268292686</v>
      </c>
      <c r="BG14" s="21">
        <f t="shared" si="16"/>
        <v>2.8301886792452833</v>
      </c>
      <c r="BH14" s="21">
        <f t="shared" si="16"/>
        <v>1.6304347826086956</v>
      </c>
    </row>
    <row r="15" spans="1:60" s="19" customFormat="1" ht="36" customHeight="1">
      <c r="A15" s="18" t="s">
        <v>8</v>
      </c>
      <c r="B15" s="48">
        <f aca="true" t="shared" si="17" ref="B15:B20">SUM(C15+K15+T15+AB15+AJ15+AS15+BA15)</f>
        <v>689</v>
      </c>
      <c r="C15" s="48">
        <f aca="true" t="shared" si="18" ref="C15:C20">SUM(D15:J15)</f>
        <v>14</v>
      </c>
      <c r="D15" s="48">
        <v>13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1</v>
      </c>
      <c r="K15" s="48">
        <f aca="true" t="shared" si="19" ref="K15:K20">SUM(L15:R15)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8</v>
      </c>
      <c r="T15" s="48">
        <f aca="true" t="shared" si="20" ref="T15:T20">SUM(U15:AA15)</f>
        <v>193</v>
      </c>
      <c r="U15" s="48">
        <v>154</v>
      </c>
      <c r="V15" s="48">
        <v>12</v>
      </c>
      <c r="W15" s="48">
        <v>27</v>
      </c>
      <c r="X15" s="48">
        <v>0</v>
      </c>
      <c r="Y15" s="48">
        <v>0</v>
      </c>
      <c r="Z15" s="48">
        <v>0</v>
      </c>
      <c r="AA15" s="48">
        <v>0</v>
      </c>
      <c r="AB15" s="48">
        <f aca="true" t="shared" si="21" ref="AB15:AB20">SUM(AC15:AI15)</f>
        <v>129</v>
      </c>
      <c r="AC15" s="48">
        <v>124</v>
      </c>
      <c r="AD15" s="48">
        <v>0</v>
      </c>
      <c r="AE15" s="48">
        <v>5</v>
      </c>
      <c r="AF15" s="48">
        <v>0</v>
      </c>
      <c r="AG15" s="48">
        <v>0</v>
      </c>
      <c r="AH15" s="48">
        <v>0</v>
      </c>
      <c r="AI15" s="48">
        <v>0</v>
      </c>
      <c r="AJ15" s="48">
        <f aca="true" t="shared" si="22" ref="AJ15:AJ20">SUM(AK15:AM15,AO15:AR15)</f>
        <v>17</v>
      </c>
      <c r="AK15" s="48">
        <v>16</v>
      </c>
      <c r="AL15" s="48">
        <v>0</v>
      </c>
      <c r="AM15" s="48">
        <v>1</v>
      </c>
      <c r="AN15" s="18" t="s">
        <v>8</v>
      </c>
      <c r="AO15" s="48">
        <v>0</v>
      </c>
      <c r="AP15" s="48">
        <v>0</v>
      </c>
      <c r="AQ15" s="48">
        <v>0</v>
      </c>
      <c r="AR15" s="48">
        <v>0</v>
      </c>
      <c r="AS15" s="48">
        <f aca="true" t="shared" si="23" ref="AS15:AS20">SUM(AT15:AZ15)</f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f aca="true" t="shared" si="24" ref="BA15:BA20">SUM(BB15:BH15)</f>
        <v>335</v>
      </c>
      <c r="BB15" s="48">
        <v>301</v>
      </c>
      <c r="BC15" s="48">
        <v>6</v>
      </c>
      <c r="BD15" s="48">
        <v>25</v>
      </c>
      <c r="BE15" s="48">
        <v>1</v>
      </c>
      <c r="BF15" s="48">
        <v>1</v>
      </c>
      <c r="BG15" s="48">
        <v>1</v>
      </c>
      <c r="BH15" s="48">
        <v>0</v>
      </c>
    </row>
    <row r="16" spans="1:60" s="19" customFormat="1" ht="24" customHeight="1">
      <c r="A16" s="18" t="s">
        <v>9</v>
      </c>
      <c r="B16" s="48">
        <f t="shared" si="17"/>
        <v>415</v>
      </c>
      <c r="C16" s="48">
        <f t="shared" si="18"/>
        <v>2</v>
      </c>
      <c r="D16" s="48">
        <v>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 t="shared" si="19"/>
        <v>63</v>
      </c>
      <c r="L16" s="48">
        <v>35</v>
      </c>
      <c r="M16" s="48">
        <v>19</v>
      </c>
      <c r="N16" s="48">
        <v>9</v>
      </c>
      <c r="O16" s="48">
        <v>0</v>
      </c>
      <c r="P16" s="48">
        <v>0</v>
      </c>
      <c r="Q16" s="48">
        <v>0</v>
      </c>
      <c r="R16" s="48">
        <v>0</v>
      </c>
      <c r="S16" s="18" t="s">
        <v>9</v>
      </c>
      <c r="T16" s="48">
        <f t="shared" si="20"/>
        <v>7</v>
      </c>
      <c r="U16" s="48">
        <v>7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 t="shared" si="21"/>
        <v>23</v>
      </c>
      <c r="AC16" s="48">
        <v>18</v>
      </c>
      <c r="AD16" s="48">
        <v>3</v>
      </c>
      <c r="AE16" s="48">
        <v>2</v>
      </c>
      <c r="AF16" s="48">
        <v>0</v>
      </c>
      <c r="AG16" s="48">
        <v>0</v>
      </c>
      <c r="AH16" s="48">
        <v>0</v>
      </c>
      <c r="AI16" s="48">
        <v>0</v>
      </c>
      <c r="AJ16" s="48">
        <f t="shared" si="22"/>
        <v>10</v>
      </c>
      <c r="AK16" s="48">
        <v>9</v>
      </c>
      <c r="AL16" s="48">
        <v>0</v>
      </c>
      <c r="AM16" s="48">
        <v>1</v>
      </c>
      <c r="AN16" s="18" t="s">
        <v>9</v>
      </c>
      <c r="AO16" s="48">
        <v>0</v>
      </c>
      <c r="AP16" s="48">
        <v>0</v>
      </c>
      <c r="AQ16" s="48">
        <v>0</v>
      </c>
      <c r="AR16" s="48">
        <v>0</v>
      </c>
      <c r="AS16" s="48">
        <f t="shared" si="23"/>
        <v>12</v>
      </c>
      <c r="AT16" s="48">
        <v>7</v>
      </c>
      <c r="AU16" s="48">
        <v>3</v>
      </c>
      <c r="AV16" s="48">
        <v>2</v>
      </c>
      <c r="AW16" s="48">
        <v>0</v>
      </c>
      <c r="AX16" s="48">
        <v>0</v>
      </c>
      <c r="AY16" s="48">
        <v>0</v>
      </c>
      <c r="AZ16" s="48">
        <v>0</v>
      </c>
      <c r="BA16" s="48">
        <f t="shared" si="24"/>
        <v>298</v>
      </c>
      <c r="BB16" s="48">
        <v>233</v>
      </c>
      <c r="BC16" s="48">
        <v>40</v>
      </c>
      <c r="BD16" s="48">
        <v>24</v>
      </c>
      <c r="BE16" s="48">
        <v>1</v>
      </c>
      <c r="BF16" s="48">
        <v>0</v>
      </c>
      <c r="BG16" s="48">
        <v>0</v>
      </c>
      <c r="BH16" s="48">
        <v>0</v>
      </c>
    </row>
    <row r="17" spans="1:60" s="19" customFormat="1" ht="24" customHeight="1">
      <c r="A17" s="18" t="s">
        <v>10</v>
      </c>
      <c r="B17" s="48">
        <f t="shared" si="17"/>
        <v>0</v>
      </c>
      <c r="C17" s="48">
        <f t="shared" si="18"/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f t="shared" si="19"/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18" t="s">
        <v>10</v>
      </c>
      <c r="T17" s="48">
        <f t="shared" si="20"/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f t="shared" si="21"/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f t="shared" si="22"/>
        <v>0</v>
      </c>
      <c r="AK17" s="48">
        <v>0</v>
      </c>
      <c r="AL17" s="48">
        <v>0</v>
      </c>
      <c r="AM17" s="48">
        <v>0</v>
      </c>
      <c r="AN17" s="18" t="s">
        <v>10</v>
      </c>
      <c r="AO17" s="48">
        <v>0</v>
      </c>
      <c r="AP17" s="48">
        <v>0</v>
      </c>
      <c r="AQ17" s="48">
        <v>0</v>
      </c>
      <c r="AR17" s="48">
        <v>0</v>
      </c>
      <c r="AS17" s="48">
        <f t="shared" si="23"/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f t="shared" si="24"/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</row>
    <row r="18" spans="1:60" s="19" customFormat="1" ht="24" customHeight="1">
      <c r="A18" s="18" t="s">
        <v>277</v>
      </c>
      <c r="B18" s="48">
        <f t="shared" si="17"/>
        <v>604</v>
      </c>
      <c r="C18" s="48">
        <f t="shared" si="18"/>
        <v>5</v>
      </c>
      <c r="D18" s="48">
        <v>4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f t="shared" si="19"/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18" t="s">
        <v>277</v>
      </c>
      <c r="T18" s="48">
        <f t="shared" si="20"/>
        <v>290</v>
      </c>
      <c r="U18" s="48">
        <v>246</v>
      </c>
      <c r="V18" s="48">
        <v>14</v>
      </c>
      <c r="W18" s="48">
        <v>2</v>
      </c>
      <c r="X18" s="48">
        <v>0</v>
      </c>
      <c r="Y18" s="48">
        <v>28</v>
      </c>
      <c r="Z18" s="48">
        <v>0</v>
      </c>
      <c r="AA18" s="48">
        <v>0</v>
      </c>
      <c r="AB18" s="48">
        <f t="shared" si="21"/>
        <v>11</v>
      </c>
      <c r="AC18" s="48">
        <v>11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f t="shared" si="22"/>
        <v>5</v>
      </c>
      <c r="AK18" s="48">
        <v>5</v>
      </c>
      <c r="AL18" s="48">
        <v>0</v>
      </c>
      <c r="AM18" s="48">
        <v>0</v>
      </c>
      <c r="AN18" s="18" t="s">
        <v>277</v>
      </c>
      <c r="AO18" s="48">
        <v>0</v>
      </c>
      <c r="AP18" s="48">
        <v>0</v>
      </c>
      <c r="AQ18" s="48">
        <v>0</v>
      </c>
      <c r="AR18" s="48">
        <v>0</v>
      </c>
      <c r="AS18" s="48">
        <f t="shared" si="23"/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f t="shared" si="24"/>
        <v>293</v>
      </c>
      <c r="BB18" s="48">
        <v>250</v>
      </c>
      <c r="BC18" s="48">
        <v>3</v>
      </c>
      <c r="BD18" s="48">
        <v>6</v>
      </c>
      <c r="BE18" s="48">
        <v>8</v>
      </c>
      <c r="BF18" s="48">
        <v>18</v>
      </c>
      <c r="BG18" s="48">
        <v>2</v>
      </c>
      <c r="BH18" s="48">
        <v>6</v>
      </c>
    </row>
    <row r="19" spans="1:60" s="19" customFormat="1" ht="24" customHeight="1">
      <c r="A19" s="18" t="s">
        <v>278</v>
      </c>
      <c r="B19" s="48">
        <f t="shared" si="17"/>
        <v>3</v>
      </c>
      <c r="C19" s="48">
        <f t="shared" si="18"/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f t="shared" si="19"/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18" t="s">
        <v>278</v>
      </c>
      <c r="T19" s="48">
        <f t="shared" si="20"/>
        <v>3</v>
      </c>
      <c r="U19" s="48">
        <v>0</v>
      </c>
      <c r="V19" s="48">
        <v>3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f t="shared" si="21"/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f t="shared" si="22"/>
        <v>0</v>
      </c>
      <c r="AK19" s="48">
        <v>0</v>
      </c>
      <c r="AL19" s="48">
        <v>0</v>
      </c>
      <c r="AM19" s="48">
        <v>0</v>
      </c>
      <c r="AN19" s="18" t="s">
        <v>278</v>
      </c>
      <c r="AO19" s="48">
        <v>0</v>
      </c>
      <c r="AP19" s="48">
        <v>0</v>
      </c>
      <c r="AQ19" s="48">
        <v>0</v>
      </c>
      <c r="AR19" s="48">
        <v>0</v>
      </c>
      <c r="AS19" s="48">
        <f t="shared" si="23"/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f t="shared" si="24"/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</row>
    <row r="20" spans="1:60" s="19" customFormat="1" ht="24" customHeight="1" thickBot="1">
      <c r="A20" s="18" t="s">
        <v>279</v>
      </c>
      <c r="B20" s="48">
        <f t="shared" si="17"/>
        <v>35</v>
      </c>
      <c r="C20" s="48">
        <f t="shared" si="18"/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f t="shared" si="19"/>
        <v>11</v>
      </c>
      <c r="L20" s="48">
        <v>8</v>
      </c>
      <c r="M20" s="48">
        <v>3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18" t="s">
        <v>279</v>
      </c>
      <c r="T20" s="48">
        <f t="shared" si="20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f t="shared" si="21"/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f t="shared" si="22"/>
        <v>1</v>
      </c>
      <c r="AK20" s="48">
        <v>0</v>
      </c>
      <c r="AL20" s="48">
        <v>0</v>
      </c>
      <c r="AM20" s="48">
        <v>1</v>
      </c>
      <c r="AN20" s="18" t="s">
        <v>279</v>
      </c>
      <c r="AO20" s="48">
        <v>0</v>
      </c>
      <c r="AP20" s="48">
        <v>0</v>
      </c>
      <c r="AQ20" s="48">
        <v>0</v>
      </c>
      <c r="AR20" s="48">
        <v>0</v>
      </c>
      <c r="AS20" s="48">
        <f t="shared" si="23"/>
        <v>4</v>
      </c>
      <c r="AT20" s="48">
        <v>2</v>
      </c>
      <c r="AU20" s="48">
        <v>0</v>
      </c>
      <c r="AV20" s="48">
        <v>2</v>
      </c>
      <c r="AW20" s="48">
        <v>0</v>
      </c>
      <c r="AX20" s="48">
        <v>0</v>
      </c>
      <c r="AY20" s="48">
        <v>0</v>
      </c>
      <c r="AZ20" s="48">
        <v>0</v>
      </c>
      <c r="BA20" s="48">
        <f t="shared" si="24"/>
        <v>19</v>
      </c>
      <c r="BB20" s="48">
        <v>15</v>
      </c>
      <c r="BC20" s="48">
        <v>3</v>
      </c>
      <c r="BD20" s="48">
        <v>1</v>
      </c>
      <c r="BE20" s="48">
        <v>0</v>
      </c>
      <c r="BF20" s="48">
        <v>0</v>
      </c>
      <c r="BG20" s="48">
        <v>0</v>
      </c>
      <c r="BH20" s="48">
        <v>0</v>
      </c>
    </row>
    <row r="21" spans="1:60" s="19" customFormat="1" ht="12" customHeight="1">
      <c r="A21" s="89" t="s">
        <v>324</v>
      </c>
      <c r="B21" s="89"/>
      <c r="C21" s="89"/>
      <c r="D21" s="89"/>
      <c r="E21" s="89"/>
      <c r="F21" s="89"/>
      <c r="G21" s="89"/>
      <c r="H21" s="89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="19" customFormat="1" ht="91.5" customHeight="1">
      <c r="A22" s="23"/>
    </row>
    <row r="23" spans="1:60" s="19" customFormat="1" ht="11.25" customHeight="1">
      <c r="A23" s="81" t="s">
        <v>11</v>
      </c>
      <c r="B23" s="81"/>
      <c r="C23" s="81"/>
      <c r="D23" s="81"/>
      <c r="E23" s="81"/>
      <c r="F23" s="81"/>
      <c r="G23" s="81"/>
      <c r="H23" s="81"/>
      <c r="I23" s="81" t="s">
        <v>282</v>
      </c>
      <c r="J23" s="81"/>
      <c r="K23" s="81"/>
      <c r="L23" s="81"/>
      <c r="M23" s="81"/>
      <c r="N23" s="81"/>
      <c r="O23" s="81"/>
      <c r="P23" s="81"/>
      <c r="Q23" s="81"/>
      <c r="R23" s="81"/>
      <c r="S23" s="81" t="s">
        <v>283</v>
      </c>
      <c r="T23" s="81"/>
      <c r="U23" s="81"/>
      <c r="V23" s="81"/>
      <c r="W23" s="81"/>
      <c r="X23" s="81"/>
      <c r="Y23" s="81"/>
      <c r="Z23" s="81"/>
      <c r="AA23" s="81"/>
      <c r="AB23" s="69" t="s">
        <v>284</v>
      </c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81" t="s">
        <v>285</v>
      </c>
      <c r="AO23" s="81"/>
      <c r="AP23" s="81"/>
      <c r="AQ23" s="81"/>
      <c r="AR23" s="81"/>
      <c r="AS23" s="81"/>
      <c r="AT23" s="81"/>
      <c r="AU23" s="81"/>
      <c r="AV23" s="81"/>
      <c r="AW23" s="81" t="s">
        <v>286</v>
      </c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</sheetData>
  <mergeCells count="25"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S23:AA23"/>
    <mergeCell ref="AO3:AR3"/>
    <mergeCell ref="BA3:BH3"/>
    <mergeCell ref="AS3:AZ3"/>
    <mergeCell ref="AN3:AN4"/>
  </mergeCells>
  <dataValidations count="1">
    <dataValidation type="whole" allowBlank="1" showInputMessage="1" showErrorMessage="1" errorTitle="嘿嘿！你粉混喔" error="數字必須素整數而且不得小於 0 也應該不會大於 50000000 吧" sqref="AK15:AM20 AP7:AR12 BB7:BH12 AT7:AZ12 U7:AA12 D15:J20 L7:R12 U15:AA20 AT15:AZ20 D7:J12 L15:R20 AK7:AM12 AP15:AR20 AC15:AI20 AC7:AI12 BB15:BH20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10.25390625" style="46" customWidth="1"/>
    <col min="3" max="3" width="9.875" style="46" customWidth="1"/>
    <col min="4" max="5" width="9.50390625" style="46" customWidth="1"/>
    <col min="6" max="6" width="9.375" style="46" customWidth="1"/>
    <col min="7" max="7" width="9.75390625" style="46" customWidth="1"/>
    <col min="8" max="8" width="11.625" style="46" customWidth="1"/>
    <col min="9" max="9" width="11.25390625" style="46" customWidth="1"/>
    <col min="10" max="10" width="11.50390625" style="46" customWidth="1"/>
    <col min="11" max="11" width="11.625" style="46" customWidth="1"/>
    <col min="12" max="12" width="11.875" style="46" customWidth="1"/>
    <col min="13" max="13" width="11.375" style="46" customWidth="1"/>
    <col min="14" max="14" width="11.50390625" style="46" customWidth="1"/>
    <col min="15" max="15" width="22.625" style="46" customWidth="1"/>
    <col min="16" max="16" width="8.625" style="46" customWidth="1"/>
    <col min="17" max="17" width="8.50390625" style="46" customWidth="1"/>
    <col min="18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88" t="s">
        <v>12</v>
      </c>
      <c r="B1" s="88"/>
      <c r="C1" s="88"/>
      <c r="D1" s="88"/>
      <c r="E1" s="88"/>
      <c r="F1" s="88"/>
      <c r="G1" s="88"/>
      <c r="H1" s="95" t="s">
        <v>13</v>
      </c>
      <c r="I1" s="95"/>
      <c r="J1" s="95"/>
      <c r="K1" s="95"/>
      <c r="L1" s="95"/>
      <c r="M1" s="95"/>
      <c r="N1" s="95"/>
      <c r="O1" s="88" t="s">
        <v>14</v>
      </c>
      <c r="P1" s="88"/>
      <c r="Q1" s="88"/>
      <c r="R1" s="88"/>
      <c r="S1" s="88"/>
      <c r="T1" s="88"/>
      <c r="U1" s="88"/>
      <c r="V1" s="88"/>
      <c r="W1" s="95" t="s">
        <v>15</v>
      </c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29" customFormat="1" ht="12.75" customHeight="1" thickBot="1">
      <c r="A2" s="108" t="s">
        <v>16</v>
      </c>
      <c r="B2" s="108"/>
      <c r="C2" s="108"/>
      <c r="D2" s="108"/>
      <c r="E2" s="108"/>
      <c r="F2" s="108"/>
      <c r="G2" s="108"/>
      <c r="H2" s="109" t="s">
        <v>361</v>
      </c>
      <c r="I2" s="109"/>
      <c r="J2" s="109"/>
      <c r="K2" s="109"/>
      <c r="L2" s="109"/>
      <c r="M2" s="109"/>
      <c r="N2" s="27" t="s">
        <v>17</v>
      </c>
      <c r="O2" s="110" t="s">
        <v>16</v>
      </c>
      <c r="P2" s="110"/>
      <c r="Q2" s="110"/>
      <c r="R2" s="110"/>
      <c r="S2" s="110"/>
      <c r="T2" s="110"/>
      <c r="U2" s="110"/>
      <c r="V2" s="110"/>
      <c r="W2" s="111" t="s">
        <v>361</v>
      </c>
      <c r="X2" s="111"/>
      <c r="Y2" s="111"/>
      <c r="Z2" s="111"/>
      <c r="AA2" s="111"/>
      <c r="AB2" s="111"/>
      <c r="AC2" s="111"/>
      <c r="AD2" s="111"/>
      <c r="AE2" s="28"/>
      <c r="AF2" s="28"/>
      <c r="AG2" s="27" t="s">
        <v>17</v>
      </c>
    </row>
    <row r="3" spans="1:33" s="32" customFormat="1" ht="24" customHeight="1">
      <c r="A3" s="98" t="s">
        <v>18</v>
      </c>
      <c r="B3" s="102" t="s">
        <v>19</v>
      </c>
      <c r="C3" s="107" t="s">
        <v>20</v>
      </c>
      <c r="D3" s="101"/>
      <c r="E3" s="101"/>
      <c r="F3" s="101"/>
      <c r="G3" s="101"/>
      <c r="H3" s="103" t="s">
        <v>21</v>
      </c>
      <c r="I3" s="104"/>
      <c r="J3" s="104"/>
      <c r="K3" s="104"/>
      <c r="L3" s="104"/>
      <c r="M3" s="104"/>
      <c r="N3" s="104"/>
      <c r="O3" s="98" t="s">
        <v>18</v>
      </c>
      <c r="P3" s="100" t="s">
        <v>22</v>
      </c>
      <c r="Q3" s="101"/>
      <c r="R3" s="101"/>
      <c r="S3" s="101"/>
      <c r="T3" s="101"/>
      <c r="U3" s="101"/>
      <c r="V3" s="102"/>
      <c r="W3" s="103" t="s">
        <v>23</v>
      </c>
      <c r="X3" s="104"/>
      <c r="Y3" s="104"/>
      <c r="Z3" s="104"/>
      <c r="AA3" s="105"/>
      <c r="AB3" s="72" t="s">
        <v>24</v>
      </c>
      <c r="AC3" s="72" t="s">
        <v>25</v>
      </c>
      <c r="AD3" s="74" t="s">
        <v>26</v>
      </c>
      <c r="AE3" s="74" t="s">
        <v>27</v>
      </c>
      <c r="AF3" s="96" t="s">
        <v>197</v>
      </c>
      <c r="AG3" s="96" t="s">
        <v>28</v>
      </c>
    </row>
    <row r="4" spans="1:33" s="32" customFormat="1" ht="48" customHeight="1" thickBot="1">
      <c r="A4" s="99"/>
      <c r="B4" s="106"/>
      <c r="C4" s="33" t="s">
        <v>3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33</v>
      </c>
      <c r="I4" s="35" t="s">
        <v>34</v>
      </c>
      <c r="J4" s="35" t="s">
        <v>35</v>
      </c>
      <c r="K4" s="35" t="s">
        <v>36</v>
      </c>
      <c r="L4" s="35" t="s">
        <v>37</v>
      </c>
      <c r="M4" s="35" t="s">
        <v>38</v>
      </c>
      <c r="N4" s="35" t="s">
        <v>39</v>
      </c>
      <c r="O4" s="99"/>
      <c r="P4" s="33" t="s">
        <v>40</v>
      </c>
      <c r="Q4" s="34" t="s">
        <v>41</v>
      </c>
      <c r="R4" s="34" t="s">
        <v>42</v>
      </c>
      <c r="S4" s="34" t="s">
        <v>43</v>
      </c>
      <c r="T4" s="34" t="s">
        <v>44</v>
      </c>
      <c r="U4" s="34" t="s">
        <v>45</v>
      </c>
      <c r="V4" s="34" t="s">
        <v>46</v>
      </c>
      <c r="W4" s="33" t="s">
        <v>47</v>
      </c>
      <c r="X4" s="35" t="s">
        <v>48</v>
      </c>
      <c r="Y4" s="35" t="s">
        <v>49</v>
      </c>
      <c r="Z4" s="35" t="s">
        <v>50</v>
      </c>
      <c r="AA4" s="35" t="s">
        <v>51</v>
      </c>
      <c r="AB4" s="73"/>
      <c r="AC4" s="73"/>
      <c r="AD4" s="75"/>
      <c r="AE4" s="75"/>
      <c r="AF4" s="97"/>
      <c r="AG4" s="97"/>
    </row>
    <row r="5" spans="1:33" s="38" customFormat="1" ht="24" customHeight="1">
      <c r="A5" s="36" t="s">
        <v>52</v>
      </c>
      <c r="B5" s="64">
        <f aca="true" t="shared" si="0" ref="B5:N5">SUM(B6+B7)</f>
        <v>29321</v>
      </c>
      <c r="C5" s="64">
        <f t="shared" si="0"/>
        <v>24394</v>
      </c>
      <c r="D5" s="64">
        <f t="shared" si="0"/>
        <v>3300</v>
      </c>
      <c r="E5" s="64">
        <f t="shared" si="0"/>
        <v>657</v>
      </c>
      <c r="F5" s="64">
        <f t="shared" si="0"/>
        <v>5046</v>
      </c>
      <c r="G5" s="64">
        <f t="shared" si="0"/>
        <v>904</v>
      </c>
      <c r="H5" s="64">
        <f t="shared" si="0"/>
        <v>681</v>
      </c>
      <c r="I5" s="64">
        <f t="shared" si="0"/>
        <v>2224</v>
      </c>
      <c r="J5" s="64">
        <f t="shared" si="0"/>
        <v>1147</v>
      </c>
      <c r="K5" s="64">
        <f t="shared" si="0"/>
        <v>392</v>
      </c>
      <c r="L5" s="64">
        <f t="shared" si="0"/>
        <v>799</v>
      </c>
      <c r="M5" s="64">
        <f t="shared" si="0"/>
        <v>482</v>
      </c>
      <c r="N5" s="64">
        <f t="shared" si="0"/>
        <v>2243</v>
      </c>
      <c r="O5" s="36" t="s">
        <v>53</v>
      </c>
      <c r="P5" s="64">
        <f aca="true" t="shared" si="1" ref="P5:AG5">SUM(P6+P7)</f>
        <v>2958</v>
      </c>
      <c r="Q5" s="64">
        <f t="shared" si="1"/>
        <v>614</v>
      </c>
      <c r="R5" s="64">
        <f t="shared" si="1"/>
        <v>83</v>
      </c>
      <c r="S5" s="64">
        <f t="shared" si="1"/>
        <v>563</v>
      </c>
      <c r="T5" s="64">
        <f t="shared" si="1"/>
        <v>37</v>
      </c>
      <c r="U5" s="64">
        <f t="shared" si="1"/>
        <v>354</v>
      </c>
      <c r="V5" s="64">
        <f t="shared" si="1"/>
        <v>192</v>
      </c>
      <c r="W5" s="64">
        <f t="shared" si="1"/>
        <v>796</v>
      </c>
      <c r="X5" s="64">
        <f t="shared" si="1"/>
        <v>179</v>
      </c>
      <c r="Y5" s="64">
        <f t="shared" si="1"/>
        <v>648</v>
      </c>
      <c r="Z5" s="64">
        <f t="shared" si="1"/>
        <v>85</v>
      </c>
      <c r="AA5" s="64">
        <f t="shared" si="1"/>
        <v>10</v>
      </c>
      <c r="AB5" s="64">
        <f t="shared" si="1"/>
        <v>1098</v>
      </c>
      <c r="AC5" s="64">
        <f t="shared" si="1"/>
        <v>2671</v>
      </c>
      <c r="AD5" s="64">
        <f t="shared" si="1"/>
        <v>328</v>
      </c>
      <c r="AE5" s="64">
        <f t="shared" si="1"/>
        <v>347</v>
      </c>
      <c r="AF5" s="64">
        <f t="shared" si="1"/>
        <v>109</v>
      </c>
      <c r="AG5" s="64">
        <f t="shared" si="1"/>
        <v>374</v>
      </c>
    </row>
    <row r="6" spans="1:33" s="38" customFormat="1" ht="24" customHeight="1">
      <c r="A6" s="39" t="s">
        <v>54</v>
      </c>
      <c r="B6" s="48">
        <f aca="true" t="shared" si="2" ref="B6:AG7">SUM(B12+B15+B18+B21+B24+B27)</f>
        <v>28310</v>
      </c>
      <c r="C6" s="48">
        <f t="shared" si="2"/>
        <v>23552</v>
      </c>
      <c r="D6" s="48">
        <f t="shared" si="2"/>
        <v>3156</v>
      </c>
      <c r="E6" s="48">
        <f t="shared" si="2"/>
        <v>635</v>
      </c>
      <c r="F6" s="48">
        <f t="shared" si="2"/>
        <v>4845</v>
      </c>
      <c r="G6" s="48">
        <f t="shared" si="2"/>
        <v>855</v>
      </c>
      <c r="H6" s="48">
        <f t="shared" si="2"/>
        <v>654</v>
      </c>
      <c r="I6" s="48">
        <f t="shared" si="2"/>
        <v>2165</v>
      </c>
      <c r="J6" s="48">
        <f t="shared" si="2"/>
        <v>1113</v>
      </c>
      <c r="K6" s="48">
        <f t="shared" si="2"/>
        <v>380</v>
      </c>
      <c r="L6" s="48">
        <f t="shared" si="2"/>
        <v>766</v>
      </c>
      <c r="M6" s="48">
        <f t="shared" si="2"/>
        <v>465</v>
      </c>
      <c r="N6" s="48">
        <f t="shared" si="2"/>
        <v>2193</v>
      </c>
      <c r="O6" s="39" t="s">
        <v>55</v>
      </c>
      <c r="P6" s="65">
        <f t="shared" si="2"/>
        <v>2876</v>
      </c>
      <c r="Q6" s="65">
        <f t="shared" si="2"/>
        <v>602</v>
      </c>
      <c r="R6" s="65">
        <f t="shared" si="2"/>
        <v>78</v>
      </c>
      <c r="S6" s="65">
        <f t="shared" si="2"/>
        <v>552</v>
      </c>
      <c r="T6" s="65">
        <f t="shared" si="2"/>
        <v>36</v>
      </c>
      <c r="U6" s="65">
        <f t="shared" si="2"/>
        <v>337</v>
      </c>
      <c r="V6" s="65">
        <f t="shared" si="2"/>
        <v>184</v>
      </c>
      <c r="W6" s="65">
        <f t="shared" si="2"/>
        <v>770</v>
      </c>
      <c r="X6" s="65">
        <f>SUM(X12+X15+X18+X21+X24+X27)</f>
        <v>175</v>
      </c>
      <c r="Y6" s="65">
        <f>SUM(Y12+Y15+Y18+Y21+Y24+Y27)</f>
        <v>627</v>
      </c>
      <c r="Z6" s="65">
        <f t="shared" si="2"/>
        <v>78</v>
      </c>
      <c r="AA6" s="65">
        <f t="shared" si="2"/>
        <v>10</v>
      </c>
      <c r="AB6" s="65">
        <f t="shared" si="2"/>
        <v>1040</v>
      </c>
      <c r="AC6" s="65">
        <f t="shared" si="2"/>
        <v>2605</v>
      </c>
      <c r="AD6" s="65">
        <f t="shared" si="2"/>
        <v>317</v>
      </c>
      <c r="AE6" s="65">
        <f t="shared" si="2"/>
        <v>327</v>
      </c>
      <c r="AF6" s="65">
        <f>SUM(AF12+AF15+AF18+AF21+AF24+AF27)</f>
        <v>104</v>
      </c>
      <c r="AG6" s="65">
        <f t="shared" si="2"/>
        <v>365</v>
      </c>
    </row>
    <row r="7" spans="1:35" s="38" customFormat="1" ht="12" customHeight="1">
      <c r="A7" s="40" t="s">
        <v>56</v>
      </c>
      <c r="B7" s="48">
        <f t="shared" si="2"/>
        <v>1011</v>
      </c>
      <c r="C7" s="48">
        <f t="shared" si="2"/>
        <v>842</v>
      </c>
      <c r="D7" s="48">
        <f t="shared" si="2"/>
        <v>144</v>
      </c>
      <c r="E7" s="48">
        <f t="shared" si="2"/>
        <v>22</v>
      </c>
      <c r="F7" s="48">
        <f t="shared" si="2"/>
        <v>201</v>
      </c>
      <c r="G7" s="48">
        <f t="shared" si="2"/>
        <v>49</v>
      </c>
      <c r="H7" s="48">
        <f t="shared" si="2"/>
        <v>27</v>
      </c>
      <c r="I7" s="48">
        <f t="shared" si="2"/>
        <v>59</v>
      </c>
      <c r="J7" s="48">
        <f t="shared" si="2"/>
        <v>34</v>
      </c>
      <c r="K7" s="48">
        <f t="shared" si="2"/>
        <v>12</v>
      </c>
      <c r="L7" s="48">
        <f t="shared" si="2"/>
        <v>33</v>
      </c>
      <c r="M7" s="48">
        <f t="shared" si="2"/>
        <v>17</v>
      </c>
      <c r="N7" s="48">
        <f t="shared" si="2"/>
        <v>50</v>
      </c>
      <c r="O7" s="39" t="s">
        <v>57</v>
      </c>
      <c r="P7" s="65">
        <f t="shared" si="2"/>
        <v>82</v>
      </c>
      <c r="Q7" s="65">
        <f t="shared" si="2"/>
        <v>12</v>
      </c>
      <c r="R7" s="65">
        <f t="shared" si="2"/>
        <v>5</v>
      </c>
      <c r="S7" s="65">
        <f t="shared" si="2"/>
        <v>11</v>
      </c>
      <c r="T7" s="65">
        <f t="shared" si="2"/>
        <v>1</v>
      </c>
      <c r="U7" s="65">
        <f t="shared" si="2"/>
        <v>17</v>
      </c>
      <c r="V7" s="65">
        <f t="shared" si="2"/>
        <v>8</v>
      </c>
      <c r="W7" s="65">
        <f t="shared" si="2"/>
        <v>26</v>
      </c>
      <c r="X7" s="65">
        <f>SUM(X13+X16+X19+X22+X25+X28)</f>
        <v>4</v>
      </c>
      <c r="Y7" s="65">
        <f>SUM(Y13+Y16+Y19+Y22+Y25+Y28)</f>
        <v>21</v>
      </c>
      <c r="Z7" s="65">
        <f t="shared" si="2"/>
        <v>7</v>
      </c>
      <c r="AA7" s="65">
        <f>SUM(AA13+AA16+AA19+AA22+AA25+AA28)</f>
        <v>0</v>
      </c>
      <c r="AB7" s="65">
        <f t="shared" si="2"/>
        <v>58</v>
      </c>
      <c r="AC7" s="65">
        <f t="shared" si="2"/>
        <v>66</v>
      </c>
      <c r="AD7" s="65">
        <f t="shared" si="2"/>
        <v>11</v>
      </c>
      <c r="AE7" s="65">
        <f t="shared" si="2"/>
        <v>20</v>
      </c>
      <c r="AF7" s="65">
        <f>SUM(AF13+AF16+AF19+AF22+AF25+AF28)</f>
        <v>5</v>
      </c>
      <c r="AG7" s="65">
        <f t="shared" si="2"/>
        <v>9</v>
      </c>
      <c r="AH7" s="37"/>
      <c r="AI7" s="37"/>
    </row>
    <row r="8" spans="1:33" s="38" customFormat="1" ht="24" customHeight="1">
      <c r="A8" s="40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9" t="s">
        <v>59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38" customFormat="1" ht="24" customHeight="1">
      <c r="A9" s="36" t="s">
        <v>60</v>
      </c>
      <c r="B9" s="21">
        <f>IF(B6+B7=0,0,B6/(B6+B7)*100)</f>
        <v>96.55195934654344</v>
      </c>
      <c r="C9" s="21">
        <f>IF(C6+C7=0,0,C6/(C6+C7)*100)</f>
        <v>96.54833155694024</v>
      </c>
      <c r="D9" s="21">
        <f aca="true" t="shared" si="3" ref="D9:N9">IF(D6+D7=0,0,D6/(D6+D7)*100)</f>
        <v>95.63636363636364</v>
      </c>
      <c r="E9" s="21">
        <f t="shared" si="3"/>
        <v>96.65144596651446</v>
      </c>
      <c r="F9" s="21">
        <f t="shared" si="3"/>
        <v>96.0166468489893</v>
      </c>
      <c r="G9" s="21">
        <f t="shared" si="3"/>
        <v>94.57964601769912</v>
      </c>
      <c r="H9" s="21">
        <f t="shared" si="3"/>
        <v>96.0352422907489</v>
      </c>
      <c r="I9" s="21">
        <f t="shared" si="3"/>
        <v>97.34712230215827</v>
      </c>
      <c r="J9" s="21">
        <f t="shared" si="3"/>
        <v>97.0357454228422</v>
      </c>
      <c r="K9" s="21">
        <f t="shared" si="3"/>
        <v>96.93877551020408</v>
      </c>
      <c r="L9" s="21">
        <f t="shared" si="3"/>
        <v>95.86983729662077</v>
      </c>
      <c r="M9" s="21">
        <f t="shared" si="3"/>
        <v>96.47302904564316</v>
      </c>
      <c r="N9" s="21">
        <f t="shared" si="3"/>
        <v>97.77084262148907</v>
      </c>
      <c r="O9" s="36" t="s">
        <v>64</v>
      </c>
      <c r="P9" s="21">
        <f>IF(P6+P7=0,0,P6/(P6+P7)*100)</f>
        <v>97.22785665990534</v>
      </c>
      <c r="Q9" s="21">
        <f>IF(Q6+Q7=0,0,Q6/(Q6+Q7)*100)</f>
        <v>98.0456026058632</v>
      </c>
      <c r="R9" s="21">
        <f aca="true" t="shared" si="4" ref="R9:X9">IF(R6+R7=0,0,R6/(R6+R7)*100)</f>
        <v>93.97590361445783</v>
      </c>
      <c r="S9" s="21">
        <f t="shared" si="4"/>
        <v>98.04618117229128</v>
      </c>
      <c r="T9" s="21">
        <f t="shared" si="4"/>
        <v>97.2972972972973</v>
      </c>
      <c r="U9" s="21">
        <f t="shared" si="4"/>
        <v>95.19774011299435</v>
      </c>
      <c r="V9" s="21">
        <f t="shared" si="4"/>
        <v>95.83333333333334</v>
      </c>
      <c r="W9" s="21">
        <f t="shared" si="4"/>
        <v>96.73366834170855</v>
      </c>
      <c r="X9" s="21">
        <f t="shared" si="4"/>
        <v>97.76536312849163</v>
      </c>
      <c r="Y9" s="21">
        <f aca="true" t="shared" si="5" ref="Y9:AG9">IF(Y6+Y7=0,0,Y6/(Y6+Y7)*100)</f>
        <v>96.75925925925925</v>
      </c>
      <c r="Z9" s="21">
        <f t="shared" si="5"/>
        <v>91.76470588235294</v>
      </c>
      <c r="AA9" s="21">
        <f t="shared" si="5"/>
        <v>100</v>
      </c>
      <c r="AB9" s="21">
        <f t="shared" si="5"/>
        <v>94.71766848816029</v>
      </c>
      <c r="AC9" s="21">
        <f t="shared" si="5"/>
        <v>97.52901535005616</v>
      </c>
      <c r="AD9" s="21">
        <f t="shared" si="5"/>
        <v>96.64634146341463</v>
      </c>
      <c r="AE9" s="21">
        <f t="shared" si="5"/>
        <v>94.23631123919309</v>
      </c>
      <c r="AF9" s="21">
        <f t="shared" si="5"/>
        <v>95.41284403669725</v>
      </c>
      <c r="AG9" s="21">
        <f t="shared" si="5"/>
        <v>97.59358288770053</v>
      </c>
    </row>
    <row r="10" spans="1:33" s="38" customFormat="1" ht="12" customHeight="1">
      <c r="A10" s="36" t="s">
        <v>62</v>
      </c>
      <c r="B10" s="21">
        <f>IF(B6+B7=0,0,B7/(B6+B7)*100)</f>
        <v>3.448040653456567</v>
      </c>
      <c r="C10" s="21">
        <f>IF(C6+C7=0,0,C7/(C6+C7)*100)</f>
        <v>3.451668443059769</v>
      </c>
      <c r="D10" s="21">
        <f aca="true" t="shared" si="6" ref="D10:N10">IF(D6+D7=0,0,D7/(D6+D7)*100)</f>
        <v>4.363636363636364</v>
      </c>
      <c r="E10" s="21">
        <f t="shared" si="6"/>
        <v>3.34855403348554</v>
      </c>
      <c r="F10" s="21">
        <f t="shared" si="6"/>
        <v>3.983353151010702</v>
      </c>
      <c r="G10" s="21">
        <f t="shared" si="6"/>
        <v>5.420353982300885</v>
      </c>
      <c r="H10" s="21">
        <f t="shared" si="6"/>
        <v>3.9647577092511015</v>
      </c>
      <c r="I10" s="21">
        <f t="shared" si="6"/>
        <v>2.652877697841727</v>
      </c>
      <c r="J10" s="21">
        <f t="shared" si="6"/>
        <v>2.964254577157803</v>
      </c>
      <c r="K10" s="21">
        <f>IF(K6+K7=0,0,K7/(K6+K7)*100)</f>
        <v>3.061224489795918</v>
      </c>
      <c r="L10" s="21">
        <f t="shared" si="6"/>
        <v>4.130162703379224</v>
      </c>
      <c r="M10" s="21">
        <f t="shared" si="6"/>
        <v>3.5269709543568464</v>
      </c>
      <c r="N10" s="21">
        <f t="shared" si="6"/>
        <v>2.229157378510923</v>
      </c>
      <c r="O10" s="36" t="s">
        <v>65</v>
      </c>
      <c r="P10" s="21">
        <f>IF(P6+P7=0,0,P7/(P6+P7)*100)</f>
        <v>2.7721433400946585</v>
      </c>
      <c r="Q10" s="21">
        <f>IF(Q6+Q7=0,0,Q7/(Q6+Q7)*100)</f>
        <v>1.9543973941368076</v>
      </c>
      <c r="R10" s="21">
        <f aca="true" t="shared" si="7" ref="R10:X10">IF(R6+R7=0,0,R7/(R6+R7)*100)</f>
        <v>6.024096385542169</v>
      </c>
      <c r="S10" s="21">
        <f t="shared" si="7"/>
        <v>1.9538188277087036</v>
      </c>
      <c r="T10" s="21">
        <f t="shared" si="7"/>
        <v>2.7027027027027026</v>
      </c>
      <c r="U10" s="21">
        <f t="shared" si="7"/>
        <v>4.80225988700565</v>
      </c>
      <c r="V10" s="21">
        <f t="shared" si="7"/>
        <v>4.166666666666666</v>
      </c>
      <c r="W10" s="21">
        <f t="shared" si="7"/>
        <v>3.2663316582914574</v>
      </c>
      <c r="X10" s="21">
        <f t="shared" si="7"/>
        <v>2.2346368715083798</v>
      </c>
      <c r="Y10" s="21">
        <f aca="true" t="shared" si="8" ref="Y10:AG10">IF(Y6+Y7=0,0,Y7/(Y6+Y7)*100)</f>
        <v>3.2407407407407405</v>
      </c>
      <c r="Z10" s="21">
        <f t="shared" si="8"/>
        <v>8.235294117647058</v>
      </c>
      <c r="AA10" s="21">
        <f t="shared" si="8"/>
        <v>0</v>
      </c>
      <c r="AB10" s="21">
        <f t="shared" si="8"/>
        <v>5.2823315118397085</v>
      </c>
      <c r="AC10" s="21">
        <f t="shared" si="8"/>
        <v>2.470984649943841</v>
      </c>
      <c r="AD10" s="21">
        <f t="shared" si="8"/>
        <v>3.353658536585366</v>
      </c>
      <c r="AE10" s="21">
        <f t="shared" si="8"/>
        <v>5.763688760806916</v>
      </c>
      <c r="AF10" s="21">
        <f t="shared" si="8"/>
        <v>4.587155963302752</v>
      </c>
      <c r="AG10" s="21">
        <f t="shared" si="8"/>
        <v>2.406417112299465</v>
      </c>
    </row>
    <row r="11" spans="1:33" s="38" customFormat="1" ht="24" customHeight="1">
      <c r="A11" s="36" t="s">
        <v>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8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8" customFormat="1" ht="24" customHeight="1">
      <c r="A12" s="36" t="s">
        <v>63</v>
      </c>
      <c r="B12" s="48">
        <f>SUM(C12,AB12:AG12)</f>
        <v>14470</v>
      </c>
      <c r="C12" s="48">
        <f>SUM(D12:N12,P12:AA12)</f>
        <v>12444</v>
      </c>
      <c r="D12" s="65">
        <v>1092</v>
      </c>
      <c r="E12" s="65">
        <v>415</v>
      </c>
      <c r="F12" s="65">
        <v>2155</v>
      </c>
      <c r="G12" s="65">
        <v>314</v>
      </c>
      <c r="H12" s="65">
        <v>336</v>
      </c>
      <c r="I12" s="65">
        <v>1304</v>
      </c>
      <c r="J12" s="65">
        <v>541</v>
      </c>
      <c r="K12" s="65">
        <v>175</v>
      </c>
      <c r="L12" s="65">
        <v>324</v>
      </c>
      <c r="M12" s="65">
        <v>203</v>
      </c>
      <c r="N12" s="65">
        <v>1533</v>
      </c>
      <c r="O12" s="36" t="s">
        <v>64</v>
      </c>
      <c r="P12" s="65">
        <v>2132</v>
      </c>
      <c r="Q12" s="65">
        <v>426</v>
      </c>
      <c r="R12" s="65">
        <v>50</v>
      </c>
      <c r="S12" s="65">
        <v>416</v>
      </c>
      <c r="T12" s="65">
        <v>17</v>
      </c>
      <c r="U12" s="65">
        <v>169</v>
      </c>
      <c r="V12" s="65">
        <v>58</v>
      </c>
      <c r="W12" s="65">
        <v>345</v>
      </c>
      <c r="X12" s="65">
        <v>71</v>
      </c>
      <c r="Y12" s="65">
        <v>351</v>
      </c>
      <c r="Z12" s="65">
        <v>9</v>
      </c>
      <c r="AA12" s="65">
        <v>8</v>
      </c>
      <c r="AB12" s="65">
        <v>184</v>
      </c>
      <c r="AC12" s="65">
        <v>1668</v>
      </c>
      <c r="AD12" s="65">
        <v>64</v>
      </c>
      <c r="AE12" s="65">
        <v>16</v>
      </c>
      <c r="AF12" s="65">
        <v>45</v>
      </c>
      <c r="AG12" s="65">
        <v>49</v>
      </c>
    </row>
    <row r="13" spans="1:33" s="38" customFormat="1" ht="12" customHeight="1">
      <c r="A13" s="36" t="s">
        <v>65</v>
      </c>
      <c r="B13" s="48">
        <f>SUM(C13,AB13:AG13)</f>
        <v>362</v>
      </c>
      <c r="C13" s="48">
        <f>SUM(D13:N13,P13:AA13)</f>
        <v>321</v>
      </c>
      <c r="D13" s="65">
        <v>39</v>
      </c>
      <c r="E13" s="65">
        <v>10</v>
      </c>
      <c r="F13" s="65">
        <v>86</v>
      </c>
      <c r="G13" s="65">
        <v>13</v>
      </c>
      <c r="H13" s="65">
        <v>6</v>
      </c>
      <c r="I13" s="65">
        <v>25</v>
      </c>
      <c r="J13" s="65">
        <v>9</v>
      </c>
      <c r="K13" s="65">
        <v>3</v>
      </c>
      <c r="L13" s="65">
        <v>8</v>
      </c>
      <c r="M13" s="65">
        <v>8</v>
      </c>
      <c r="N13" s="65">
        <v>29</v>
      </c>
      <c r="O13" s="36" t="s">
        <v>65</v>
      </c>
      <c r="P13" s="65">
        <v>49</v>
      </c>
      <c r="Q13" s="65">
        <v>3</v>
      </c>
      <c r="R13" s="65">
        <v>2</v>
      </c>
      <c r="S13" s="65">
        <v>7</v>
      </c>
      <c r="T13" s="65">
        <v>0</v>
      </c>
      <c r="U13" s="65">
        <v>3</v>
      </c>
      <c r="V13" s="65">
        <v>2</v>
      </c>
      <c r="W13" s="65">
        <v>8</v>
      </c>
      <c r="X13" s="65">
        <v>1</v>
      </c>
      <c r="Y13" s="65">
        <v>9</v>
      </c>
      <c r="Z13" s="65">
        <v>1</v>
      </c>
      <c r="AA13" s="65">
        <v>0</v>
      </c>
      <c r="AB13" s="65">
        <v>3</v>
      </c>
      <c r="AC13" s="65">
        <v>32</v>
      </c>
      <c r="AD13" s="65">
        <v>1</v>
      </c>
      <c r="AE13" s="65">
        <v>2</v>
      </c>
      <c r="AF13" s="65">
        <v>3</v>
      </c>
      <c r="AG13" s="65">
        <v>0</v>
      </c>
    </row>
    <row r="14" spans="1:33" s="38" customFormat="1" ht="24" customHeight="1">
      <c r="A14" s="36" t="s">
        <v>9</v>
      </c>
      <c r="B14" s="48"/>
      <c r="C14" s="4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9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38" customFormat="1" ht="24" customHeight="1">
      <c r="A15" s="36" t="s">
        <v>63</v>
      </c>
      <c r="B15" s="48">
        <f>SUM(C15,AB15:AG15)</f>
        <v>5090</v>
      </c>
      <c r="C15" s="48">
        <f>SUM(D15:N15,P15:AA15)</f>
        <v>4008</v>
      </c>
      <c r="D15" s="65">
        <v>764</v>
      </c>
      <c r="E15" s="65">
        <v>152</v>
      </c>
      <c r="F15" s="65">
        <v>375</v>
      </c>
      <c r="G15" s="65">
        <v>104</v>
      </c>
      <c r="H15" s="65">
        <v>124</v>
      </c>
      <c r="I15" s="65">
        <v>382</v>
      </c>
      <c r="J15" s="65">
        <v>238</v>
      </c>
      <c r="K15" s="65">
        <v>106</v>
      </c>
      <c r="L15" s="65">
        <v>214</v>
      </c>
      <c r="M15" s="65">
        <v>86</v>
      </c>
      <c r="N15" s="65">
        <v>227</v>
      </c>
      <c r="O15" s="36" t="s">
        <v>64</v>
      </c>
      <c r="P15" s="65">
        <v>436</v>
      </c>
      <c r="Q15" s="65">
        <v>114</v>
      </c>
      <c r="R15" s="65">
        <v>19</v>
      </c>
      <c r="S15" s="65">
        <v>95</v>
      </c>
      <c r="T15" s="65">
        <v>13</v>
      </c>
      <c r="U15" s="65">
        <v>100</v>
      </c>
      <c r="V15" s="65">
        <v>56</v>
      </c>
      <c r="W15" s="65">
        <v>157</v>
      </c>
      <c r="X15" s="65">
        <v>78</v>
      </c>
      <c r="Y15" s="65">
        <v>115</v>
      </c>
      <c r="Z15" s="65">
        <v>52</v>
      </c>
      <c r="AA15" s="65">
        <v>1</v>
      </c>
      <c r="AB15" s="65">
        <v>456</v>
      </c>
      <c r="AC15" s="65">
        <v>624</v>
      </c>
      <c r="AD15" s="65">
        <v>1</v>
      </c>
      <c r="AE15" s="65">
        <v>0</v>
      </c>
      <c r="AF15" s="65">
        <v>0</v>
      </c>
      <c r="AG15" s="65">
        <v>1</v>
      </c>
    </row>
    <row r="16" spans="1:33" s="38" customFormat="1" ht="12" customHeight="1">
      <c r="A16" s="36" t="s">
        <v>65</v>
      </c>
      <c r="B16" s="48">
        <f>SUM(C16,AB16:AG16)</f>
        <v>320</v>
      </c>
      <c r="C16" s="48">
        <f>SUM(D16:N16,P16:AA16)</f>
        <v>247</v>
      </c>
      <c r="D16" s="65">
        <v>70</v>
      </c>
      <c r="E16" s="65">
        <v>5</v>
      </c>
      <c r="F16" s="65">
        <v>22</v>
      </c>
      <c r="G16" s="65">
        <v>6</v>
      </c>
      <c r="H16" s="65">
        <v>9</v>
      </c>
      <c r="I16" s="65">
        <v>17</v>
      </c>
      <c r="J16" s="65">
        <v>8</v>
      </c>
      <c r="K16" s="65">
        <v>6</v>
      </c>
      <c r="L16" s="65">
        <v>19</v>
      </c>
      <c r="M16" s="65">
        <v>6</v>
      </c>
      <c r="N16" s="65">
        <v>10</v>
      </c>
      <c r="O16" s="36" t="s">
        <v>65</v>
      </c>
      <c r="P16" s="65">
        <v>21</v>
      </c>
      <c r="Q16" s="65">
        <v>7</v>
      </c>
      <c r="R16" s="65">
        <v>2</v>
      </c>
      <c r="S16" s="65">
        <v>1</v>
      </c>
      <c r="T16" s="65">
        <v>0</v>
      </c>
      <c r="U16" s="65">
        <v>9</v>
      </c>
      <c r="V16" s="65">
        <v>2</v>
      </c>
      <c r="W16" s="65">
        <v>12</v>
      </c>
      <c r="X16" s="65">
        <v>3</v>
      </c>
      <c r="Y16" s="65">
        <v>6</v>
      </c>
      <c r="Z16" s="65">
        <v>6</v>
      </c>
      <c r="AA16" s="65">
        <v>0</v>
      </c>
      <c r="AB16" s="65">
        <v>46</v>
      </c>
      <c r="AC16" s="65">
        <v>26</v>
      </c>
      <c r="AD16" s="65">
        <v>1</v>
      </c>
      <c r="AE16" s="65">
        <v>0</v>
      </c>
      <c r="AF16" s="65">
        <v>0</v>
      </c>
      <c r="AG16" s="65">
        <v>0</v>
      </c>
    </row>
    <row r="17" spans="1:33" s="38" customFormat="1" ht="24" customHeight="1">
      <c r="A17" s="36" t="s">
        <v>10</v>
      </c>
      <c r="B17" s="48"/>
      <c r="C17" s="4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10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38" customFormat="1" ht="24" customHeight="1">
      <c r="A18" s="36" t="s">
        <v>63</v>
      </c>
      <c r="B18" s="48">
        <f>SUM(C18,AB18:AG18)</f>
        <v>0</v>
      </c>
      <c r="C18" s="48">
        <f>SUM(D18:N18,P18:AA18)</f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36" t="s">
        <v>64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</row>
    <row r="19" spans="1:33" s="38" customFormat="1" ht="12" customHeight="1">
      <c r="A19" s="36" t="s">
        <v>65</v>
      </c>
      <c r="B19" s="48">
        <f>SUM(C19,AB19:AG19)</f>
        <v>0</v>
      </c>
      <c r="C19" s="48">
        <f>SUM(D19:N19,P19:AA19)</f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36" t="s">
        <v>65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</row>
    <row r="20" spans="1:33" s="38" customFormat="1" ht="24" customHeight="1">
      <c r="A20" s="36" t="s">
        <v>66</v>
      </c>
      <c r="B20" s="48"/>
      <c r="C20" s="4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6" t="s">
        <v>67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38" customFormat="1" ht="24" customHeight="1">
      <c r="A21" s="36" t="s">
        <v>63</v>
      </c>
      <c r="B21" s="48">
        <f>SUM(C21,AB21:AG21)</f>
        <v>8126</v>
      </c>
      <c r="C21" s="48">
        <f>SUM(D21:N21,P21:AA21)</f>
        <v>6763</v>
      </c>
      <c r="D21" s="65">
        <v>1113</v>
      </c>
      <c r="E21" s="65">
        <v>68</v>
      </c>
      <c r="F21" s="65">
        <v>2281</v>
      </c>
      <c r="G21" s="65">
        <v>434</v>
      </c>
      <c r="H21" s="65">
        <v>188</v>
      </c>
      <c r="I21" s="65">
        <v>448</v>
      </c>
      <c r="J21" s="65">
        <v>333</v>
      </c>
      <c r="K21" s="65">
        <v>98</v>
      </c>
      <c r="L21" s="65">
        <v>227</v>
      </c>
      <c r="M21" s="65">
        <v>176</v>
      </c>
      <c r="N21" s="65">
        <v>433</v>
      </c>
      <c r="O21" s="36" t="s">
        <v>64</v>
      </c>
      <c r="P21" s="65">
        <v>302</v>
      </c>
      <c r="Q21" s="65">
        <v>62</v>
      </c>
      <c r="R21" s="65">
        <v>9</v>
      </c>
      <c r="S21" s="65">
        <v>37</v>
      </c>
      <c r="T21" s="65">
        <v>6</v>
      </c>
      <c r="U21" s="65">
        <v>51</v>
      </c>
      <c r="V21" s="65">
        <v>63</v>
      </c>
      <c r="W21" s="65">
        <v>244</v>
      </c>
      <c r="X21" s="65">
        <v>24</v>
      </c>
      <c r="Y21" s="65">
        <v>148</v>
      </c>
      <c r="Z21" s="65">
        <v>17</v>
      </c>
      <c r="AA21" s="65">
        <v>1</v>
      </c>
      <c r="AB21" s="65">
        <v>195</v>
      </c>
      <c r="AC21" s="65">
        <v>231</v>
      </c>
      <c r="AD21" s="65">
        <v>252</v>
      </c>
      <c r="AE21" s="65">
        <v>311</v>
      </c>
      <c r="AF21" s="65">
        <v>59</v>
      </c>
      <c r="AG21" s="65">
        <v>315</v>
      </c>
    </row>
    <row r="22" spans="1:33" s="38" customFormat="1" ht="12" customHeight="1">
      <c r="A22" s="36" t="s">
        <v>65</v>
      </c>
      <c r="B22" s="48">
        <f>SUM(C22,AB22:AG22)</f>
        <v>311</v>
      </c>
      <c r="C22" s="48">
        <f>SUM(D22:N22,P22:AA22)</f>
        <v>260</v>
      </c>
      <c r="D22" s="65">
        <v>32</v>
      </c>
      <c r="E22" s="65">
        <v>7</v>
      </c>
      <c r="F22" s="65">
        <v>86</v>
      </c>
      <c r="G22" s="65">
        <v>30</v>
      </c>
      <c r="H22" s="65">
        <v>11</v>
      </c>
      <c r="I22" s="65">
        <v>17</v>
      </c>
      <c r="J22" s="65">
        <v>17</v>
      </c>
      <c r="K22" s="65">
        <v>3</v>
      </c>
      <c r="L22" s="65">
        <v>6</v>
      </c>
      <c r="M22" s="65">
        <v>3</v>
      </c>
      <c r="N22" s="65">
        <v>11</v>
      </c>
      <c r="O22" s="36" t="s">
        <v>65</v>
      </c>
      <c r="P22" s="65">
        <v>12</v>
      </c>
      <c r="Q22" s="65">
        <v>2</v>
      </c>
      <c r="R22" s="65">
        <v>1</v>
      </c>
      <c r="S22" s="65">
        <v>2</v>
      </c>
      <c r="T22" s="65">
        <v>1</v>
      </c>
      <c r="U22" s="65">
        <v>3</v>
      </c>
      <c r="V22" s="65">
        <v>4</v>
      </c>
      <c r="W22" s="65">
        <v>6</v>
      </c>
      <c r="X22" s="65">
        <v>0</v>
      </c>
      <c r="Y22" s="65">
        <v>6</v>
      </c>
      <c r="Z22" s="65">
        <v>0</v>
      </c>
      <c r="AA22" s="65">
        <v>0</v>
      </c>
      <c r="AB22" s="65">
        <v>6</v>
      </c>
      <c r="AC22" s="65">
        <v>7</v>
      </c>
      <c r="AD22" s="65">
        <v>9</v>
      </c>
      <c r="AE22" s="65">
        <v>18</v>
      </c>
      <c r="AF22" s="65">
        <v>2</v>
      </c>
      <c r="AG22" s="65">
        <v>9</v>
      </c>
    </row>
    <row r="23" spans="1:33" s="38" customFormat="1" ht="24" customHeight="1">
      <c r="A23" s="36" t="s">
        <v>68</v>
      </c>
      <c r="B23" s="48"/>
      <c r="C23" s="4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36" t="s">
        <v>68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38" customFormat="1" ht="24" customHeight="1">
      <c r="A24" s="36" t="s">
        <v>63</v>
      </c>
      <c r="B24" s="48">
        <f>SUM(C24,AB24:AG24)</f>
        <v>2</v>
      </c>
      <c r="C24" s="48">
        <f>SUM(D24:N24,P24:AA24)</f>
        <v>2</v>
      </c>
      <c r="D24" s="65">
        <v>2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36" t="s">
        <v>64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</row>
    <row r="25" spans="1:33" s="38" customFormat="1" ht="12" customHeight="1">
      <c r="A25" s="36" t="s">
        <v>65</v>
      </c>
      <c r="B25" s="48">
        <f>SUM(C25,AB25:AG25)</f>
        <v>0</v>
      </c>
      <c r="C25" s="48">
        <f>SUM(D25:N25,P25:AA25)</f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36" t="s">
        <v>65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</row>
    <row r="26" spans="1:33" s="38" customFormat="1" ht="24" customHeight="1">
      <c r="A26" s="36" t="s">
        <v>69</v>
      </c>
      <c r="B26" s="48"/>
      <c r="C26" s="48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36" t="s">
        <v>70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38" customFormat="1" ht="24" customHeight="1">
      <c r="A27" s="36" t="s">
        <v>63</v>
      </c>
      <c r="B27" s="48">
        <f>SUM(C27,AB27:AG27)</f>
        <v>622</v>
      </c>
      <c r="C27" s="48">
        <f>SUM(D27:N27,P27:AA27)</f>
        <v>335</v>
      </c>
      <c r="D27" s="65">
        <v>185</v>
      </c>
      <c r="E27" s="65">
        <v>0</v>
      </c>
      <c r="F27" s="65">
        <v>34</v>
      </c>
      <c r="G27" s="65">
        <v>3</v>
      </c>
      <c r="H27" s="65">
        <v>6</v>
      </c>
      <c r="I27" s="65">
        <v>31</v>
      </c>
      <c r="J27" s="65">
        <v>1</v>
      </c>
      <c r="K27" s="65">
        <v>1</v>
      </c>
      <c r="L27" s="65">
        <v>1</v>
      </c>
      <c r="M27" s="65">
        <v>0</v>
      </c>
      <c r="N27" s="65">
        <v>0</v>
      </c>
      <c r="O27" s="36" t="s">
        <v>64</v>
      </c>
      <c r="P27" s="65">
        <v>6</v>
      </c>
      <c r="Q27" s="65">
        <v>0</v>
      </c>
      <c r="R27" s="65">
        <v>0</v>
      </c>
      <c r="S27" s="65">
        <v>4</v>
      </c>
      <c r="T27" s="65">
        <v>0</v>
      </c>
      <c r="U27" s="65">
        <v>17</v>
      </c>
      <c r="V27" s="65">
        <v>7</v>
      </c>
      <c r="W27" s="65">
        <v>24</v>
      </c>
      <c r="X27" s="65">
        <v>2</v>
      </c>
      <c r="Y27" s="65">
        <v>13</v>
      </c>
      <c r="Z27" s="65">
        <v>0</v>
      </c>
      <c r="AA27" s="65">
        <v>0</v>
      </c>
      <c r="AB27" s="65">
        <v>205</v>
      </c>
      <c r="AC27" s="65">
        <v>82</v>
      </c>
      <c r="AD27" s="65">
        <v>0</v>
      </c>
      <c r="AE27" s="65">
        <v>0</v>
      </c>
      <c r="AF27" s="65">
        <v>0</v>
      </c>
      <c r="AG27" s="65">
        <v>0</v>
      </c>
    </row>
    <row r="28" spans="1:33" s="38" customFormat="1" ht="12" customHeight="1" thickBot="1">
      <c r="A28" s="42" t="s">
        <v>65</v>
      </c>
      <c r="B28" s="48">
        <f>SUM(C28,AB28:AG28)</f>
        <v>18</v>
      </c>
      <c r="C28" s="48">
        <f>SUM(D28:N28,P28:AA28)</f>
        <v>14</v>
      </c>
      <c r="D28" s="65">
        <v>3</v>
      </c>
      <c r="E28" s="65">
        <v>0</v>
      </c>
      <c r="F28" s="65">
        <v>7</v>
      </c>
      <c r="G28" s="65">
        <v>0</v>
      </c>
      <c r="H28" s="65">
        <v>1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36" t="s">
        <v>65</v>
      </c>
      <c r="P28" s="65">
        <v>0</v>
      </c>
      <c r="Q28" s="65">
        <v>0</v>
      </c>
      <c r="R28" s="65">
        <v>0</v>
      </c>
      <c r="S28" s="65">
        <v>1</v>
      </c>
      <c r="T28" s="65">
        <v>0</v>
      </c>
      <c r="U28" s="65">
        <v>2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3</v>
      </c>
      <c r="AC28" s="65">
        <v>1</v>
      </c>
      <c r="AD28" s="65">
        <v>0</v>
      </c>
      <c r="AE28" s="65">
        <v>0</v>
      </c>
      <c r="AF28" s="65">
        <v>0</v>
      </c>
      <c r="AG28" s="65">
        <v>0</v>
      </c>
    </row>
    <row r="29" spans="1:33" s="38" customFormat="1" ht="23.25" customHeight="1">
      <c r="A29" s="89" t="s">
        <v>71</v>
      </c>
      <c r="B29" s="89"/>
      <c r="C29" s="89"/>
      <c r="D29" s="89"/>
      <c r="E29" s="89"/>
      <c r="F29" s="89"/>
      <c r="G29" s="89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="38" customFormat="1" ht="53.25" customHeight="1">
      <c r="A30" s="44"/>
    </row>
    <row r="31" spans="1:33" s="38" customFormat="1" ht="12" customHeight="1">
      <c r="A31" s="70" t="s">
        <v>72</v>
      </c>
      <c r="B31" s="71"/>
      <c r="C31" s="71"/>
      <c r="D31" s="71"/>
      <c r="E31" s="71"/>
      <c r="F31" s="71"/>
      <c r="G31" s="71"/>
      <c r="H31" s="70" t="s">
        <v>73</v>
      </c>
      <c r="I31" s="71"/>
      <c r="J31" s="71"/>
      <c r="K31" s="71"/>
      <c r="L31" s="71"/>
      <c r="M31" s="71"/>
      <c r="N31" s="71"/>
      <c r="O31" s="70" t="s">
        <v>74</v>
      </c>
      <c r="P31" s="71"/>
      <c r="Q31" s="71"/>
      <c r="R31" s="71"/>
      <c r="S31" s="71"/>
      <c r="T31" s="71"/>
      <c r="U31" s="71"/>
      <c r="V31" s="71"/>
      <c r="W31" s="70" t="s">
        <v>75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</sheetData>
  <mergeCells count="26">
    <mergeCell ref="A1:G1"/>
    <mergeCell ref="H1:N1"/>
    <mergeCell ref="O1:V1"/>
    <mergeCell ref="W1:AG1"/>
    <mergeCell ref="A2:G2"/>
    <mergeCell ref="H2:M2"/>
    <mergeCell ref="O2:V2"/>
    <mergeCell ref="W2:AD2"/>
    <mergeCell ref="A3:A4"/>
    <mergeCell ref="B3:B4"/>
    <mergeCell ref="C3:G3"/>
    <mergeCell ref="H3:N3"/>
    <mergeCell ref="O3:O4"/>
    <mergeCell ref="P3:V3"/>
    <mergeCell ref="W3:AA3"/>
    <mergeCell ref="AB3:AB4"/>
    <mergeCell ref="AC3:AC4"/>
    <mergeCell ref="AD3:AD4"/>
    <mergeCell ref="AE3:AE4"/>
    <mergeCell ref="AG3:AG4"/>
    <mergeCell ref="AF3:AF4"/>
    <mergeCell ref="W31:AG31"/>
    <mergeCell ref="A29:G29"/>
    <mergeCell ref="A31:G31"/>
    <mergeCell ref="H31:N31"/>
    <mergeCell ref="O31:V31"/>
  </mergeCells>
  <dataValidations count="1">
    <dataValidation type="whole" allowBlank="1" showInputMessage="1" showErrorMessage="1" errorTitle="嘿嘿！你粉混喔" error="數字必須素整數而且不得小於 0 也應該不會大於 50000000 吧" sqref="D15:N16 D27:N28 D12:N13 P24:AG25 P27:AG28 P12:AG13 D18:N19 P21:AG22 P18:AG19 P15:AG16 D24:N25 D21:N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875" style="46" customWidth="1"/>
    <col min="3" max="3" width="8.875" style="46" customWidth="1"/>
    <col min="4" max="4" width="9.25390625" style="46" customWidth="1"/>
    <col min="5" max="7" width="8.50390625" style="46" customWidth="1"/>
    <col min="8" max="8" width="8.125" style="46" customWidth="1"/>
    <col min="9" max="15" width="11.375" style="46" customWidth="1"/>
    <col min="16" max="16" width="18.625" style="46" customWidth="1"/>
    <col min="17" max="17" width="8.875" style="46" customWidth="1"/>
    <col min="18" max="19" width="8.75390625" style="46" customWidth="1"/>
    <col min="20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76</v>
      </c>
      <c r="B1" s="88"/>
      <c r="C1" s="88"/>
      <c r="D1" s="88"/>
      <c r="E1" s="88"/>
      <c r="F1" s="88"/>
      <c r="G1" s="88"/>
      <c r="H1" s="88"/>
      <c r="I1" s="1" t="s">
        <v>77</v>
      </c>
      <c r="J1" s="1"/>
      <c r="K1" s="1"/>
      <c r="L1" s="1"/>
      <c r="M1" s="1"/>
      <c r="N1" s="1"/>
      <c r="O1" s="1"/>
      <c r="P1" s="88" t="s">
        <v>76</v>
      </c>
      <c r="Q1" s="88"/>
      <c r="R1" s="88"/>
      <c r="S1" s="88"/>
      <c r="T1" s="88"/>
      <c r="U1" s="88"/>
      <c r="V1" s="88"/>
      <c r="W1" s="88"/>
      <c r="X1" s="1" t="s">
        <v>78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9" customFormat="1" ht="12.75" customHeight="1" thickBot="1">
      <c r="A2" s="114" t="s">
        <v>16</v>
      </c>
      <c r="B2" s="114"/>
      <c r="C2" s="114"/>
      <c r="D2" s="114"/>
      <c r="E2" s="114"/>
      <c r="F2" s="114"/>
      <c r="G2" s="114"/>
      <c r="H2" s="114"/>
      <c r="I2" s="47" t="s">
        <v>361</v>
      </c>
      <c r="J2" s="47"/>
      <c r="K2" s="47"/>
      <c r="L2" s="47"/>
      <c r="M2" s="47"/>
      <c r="N2" s="47"/>
      <c r="O2" s="27" t="s">
        <v>0</v>
      </c>
      <c r="P2" s="114" t="s">
        <v>16</v>
      </c>
      <c r="Q2" s="114"/>
      <c r="R2" s="114"/>
      <c r="S2" s="114"/>
      <c r="T2" s="114"/>
      <c r="U2" s="114"/>
      <c r="V2" s="114"/>
      <c r="W2" s="114"/>
      <c r="X2" s="47" t="s">
        <v>361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98" t="s">
        <v>79</v>
      </c>
      <c r="B3" s="113" t="s">
        <v>80</v>
      </c>
      <c r="C3" s="74" t="s">
        <v>81</v>
      </c>
      <c r="D3" s="107" t="s">
        <v>20</v>
      </c>
      <c r="E3" s="101"/>
      <c r="F3" s="101"/>
      <c r="G3" s="101"/>
      <c r="H3" s="101"/>
      <c r="I3" s="31" t="s">
        <v>82</v>
      </c>
      <c r="J3" s="30"/>
      <c r="K3" s="30"/>
      <c r="L3" s="30"/>
      <c r="M3" s="30"/>
      <c r="N3" s="30"/>
      <c r="O3" s="30"/>
      <c r="P3" s="98" t="s">
        <v>83</v>
      </c>
      <c r="Q3" s="100" t="s">
        <v>84</v>
      </c>
      <c r="R3" s="101"/>
      <c r="S3" s="101"/>
      <c r="T3" s="101"/>
      <c r="U3" s="101"/>
      <c r="V3" s="101"/>
      <c r="W3" s="101"/>
      <c r="X3" s="103" t="s">
        <v>85</v>
      </c>
      <c r="Y3" s="104"/>
      <c r="Z3" s="104"/>
      <c r="AA3" s="104"/>
      <c r="AB3" s="105"/>
      <c r="AC3" s="72" t="s">
        <v>86</v>
      </c>
      <c r="AD3" s="72" t="s">
        <v>87</v>
      </c>
      <c r="AE3" s="74" t="s">
        <v>88</v>
      </c>
      <c r="AF3" s="74" t="s">
        <v>89</v>
      </c>
      <c r="AG3" s="96" t="s">
        <v>198</v>
      </c>
      <c r="AH3" s="96" t="s">
        <v>90</v>
      </c>
    </row>
    <row r="4" spans="1:34" s="32" customFormat="1" ht="48" customHeight="1" thickBot="1">
      <c r="A4" s="99"/>
      <c r="B4" s="106"/>
      <c r="C4" s="73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9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73"/>
      <c r="AD4" s="73"/>
      <c r="AE4" s="73"/>
      <c r="AF4" s="73"/>
      <c r="AG4" s="97"/>
      <c r="AH4" s="97"/>
    </row>
    <row r="5" spans="1:34" s="38" customFormat="1" ht="46.5" customHeight="1">
      <c r="A5" s="36" t="s">
        <v>114</v>
      </c>
      <c r="B5" s="48">
        <f>SUM(B7:B12)</f>
        <v>43867</v>
      </c>
      <c r="C5" s="49"/>
      <c r="D5" s="48">
        <f aca="true" t="shared" si="0" ref="D5:O5">SUM(D7:D12)</f>
        <v>35981</v>
      </c>
      <c r="E5" s="48">
        <f t="shared" si="0"/>
        <v>4711</v>
      </c>
      <c r="F5" s="48">
        <f t="shared" si="0"/>
        <v>905</v>
      </c>
      <c r="G5" s="48">
        <f t="shared" si="0"/>
        <v>6552</v>
      </c>
      <c r="H5" s="48">
        <f t="shared" si="0"/>
        <v>1296</v>
      </c>
      <c r="I5" s="48">
        <f t="shared" si="0"/>
        <v>991</v>
      </c>
      <c r="J5" s="48">
        <f t="shared" si="0"/>
        <v>3489</v>
      </c>
      <c r="K5" s="48">
        <f t="shared" si="0"/>
        <v>1911</v>
      </c>
      <c r="L5" s="48">
        <f t="shared" si="0"/>
        <v>622</v>
      </c>
      <c r="M5" s="48">
        <f t="shared" si="0"/>
        <v>1537</v>
      </c>
      <c r="N5" s="48">
        <f t="shared" si="0"/>
        <v>792</v>
      </c>
      <c r="O5" s="48">
        <f t="shared" si="0"/>
        <v>3203</v>
      </c>
      <c r="P5" s="36" t="s">
        <v>114</v>
      </c>
      <c r="Q5" s="48">
        <f aca="true" t="shared" si="1" ref="Q5:AH5">SUM(Q7:Q12)</f>
        <v>4308</v>
      </c>
      <c r="R5" s="48">
        <f t="shared" si="1"/>
        <v>914</v>
      </c>
      <c r="S5" s="48">
        <f t="shared" si="1"/>
        <v>124</v>
      </c>
      <c r="T5" s="48">
        <f t="shared" si="1"/>
        <v>761</v>
      </c>
      <c r="U5" s="48">
        <f t="shared" si="1"/>
        <v>69</v>
      </c>
      <c r="V5" s="48">
        <f t="shared" si="1"/>
        <v>556</v>
      </c>
      <c r="W5" s="48">
        <f t="shared" si="1"/>
        <v>406</v>
      </c>
      <c r="X5" s="48">
        <f t="shared" si="1"/>
        <v>1472</v>
      </c>
      <c r="Y5" s="48">
        <f t="shared" si="1"/>
        <v>320</v>
      </c>
      <c r="Z5" s="48">
        <f t="shared" si="1"/>
        <v>926</v>
      </c>
      <c r="AA5" s="48">
        <f t="shared" si="1"/>
        <v>94</v>
      </c>
      <c r="AB5" s="48">
        <f t="shared" si="1"/>
        <v>22</v>
      </c>
      <c r="AC5" s="48">
        <f t="shared" si="1"/>
        <v>1935</v>
      </c>
      <c r="AD5" s="48">
        <f t="shared" si="1"/>
        <v>4362</v>
      </c>
      <c r="AE5" s="48">
        <f t="shared" si="1"/>
        <v>340</v>
      </c>
      <c r="AF5" s="48">
        <f t="shared" si="1"/>
        <v>407</v>
      </c>
      <c r="AG5" s="48">
        <f>SUM(AG7:AG12)</f>
        <v>302</v>
      </c>
      <c r="AH5" s="48">
        <f t="shared" si="1"/>
        <v>540</v>
      </c>
    </row>
    <row r="6" spans="1:34" s="38" customFormat="1" ht="46.5" customHeight="1">
      <c r="A6" s="36" t="s">
        <v>115</v>
      </c>
      <c r="B6" s="37"/>
      <c r="C6" s="21">
        <f>SUM(C7:C12)</f>
        <v>100</v>
      </c>
      <c r="D6" s="21">
        <f>IF(D5&gt;$B$5,999,IF($B$5=0,0,D5/$B$5*100))</f>
        <v>82.0229329564365</v>
      </c>
      <c r="E6" s="21">
        <f aca="true" t="shared" si="2" ref="E6:O6">IF(E5&gt;$B$5,999,IF($B$5=0,0,E5/$B$5*100))</f>
        <v>10.7392800966558</v>
      </c>
      <c r="F6" s="21">
        <f t="shared" si="2"/>
        <v>2.0630542321106984</v>
      </c>
      <c r="G6" s="21">
        <f t="shared" si="2"/>
        <v>14.93605671689425</v>
      </c>
      <c r="H6" s="21">
        <f t="shared" si="2"/>
        <v>2.9543848450999612</v>
      </c>
      <c r="I6" s="21">
        <f t="shared" si="2"/>
        <v>2.2591013746096156</v>
      </c>
      <c r="J6" s="21">
        <f t="shared" si="2"/>
        <v>7.95358697882235</v>
      </c>
      <c r="K6" s="21">
        <f t="shared" si="2"/>
        <v>4.356349875760823</v>
      </c>
      <c r="L6" s="21">
        <f t="shared" si="2"/>
        <v>1.4179223562130987</v>
      </c>
      <c r="M6" s="21">
        <f t="shared" si="2"/>
        <v>3.503772767684136</v>
      </c>
      <c r="N6" s="21">
        <f t="shared" si="2"/>
        <v>1.8054574053388652</v>
      </c>
      <c r="O6" s="21">
        <f t="shared" si="2"/>
        <v>7.301616249116647</v>
      </c>
      <c r="P6" s="36" t="s">
        <v>115</v>
      </c>
      <c r="Q6" s="21">
        <f aca="true" t="shared" si="3" ref="Q6:AH6">IF(Q5&gt;$B$5,999,IF($B$5=0,0,Q5/$B$5*100))</f>
        <v>9.820594068434131</v>
      </c>
      <c r="R6" s="21">
        <f t="shared" si="3"/>
        <v>2.0835707935350034</v>
      </c>
      <c r="S6" s="21">
        <f t="shared" si="3"/>
        <v>0.2826726240682062</v>
      </c>
      <c r="T6" s="21">
        <f t="shared" si="3"/>
        <v>1.7347892493218136</v>
      </c>
      <c r="U6" s="21">
        <f t="shared" si="3"/>
        <v>0.15729363758634055</v>
      </c>
      <c r="V6" s="21">
        <f t="shared" si="3"/>
        <v>1.26746757243486</v>
      </c>
      <c r="W6" s="21">
        <f t="shared" si="3"/>
        <v>0.9255248820297718</v>
      </c>
      <c r="X6" s="21">
        <f t="shared" si="3"/>
        <v>3.355597601841932</v>
      </c>
      <c r="Y6" s="21">
        <f t="shared" si="3"/>
        <v>0.7294777395308546</v>
      </c>
      <c r="Z6" s="21">
        <f t="shared" si="3"/>
        <v>2.1109262087674106</v>
      </c>
      <c r="AA6" s="21">
        <f t="shared" si="3"/>
        <v>0.21428408598718857</v>
      </c>
      <c r="AB6" s="21">
        <f t="shared" si="3"/>
        <v>0.050151594592746256</v>
      </c>
      <c r="AC6" s="21">
        <f t="shared" si="3"/>
        <v>4.411060706225636</v>
      </c>
      <c r="AD6" s="21">
        <f t="shared" si="3"/>
        <v>9.943693436979963</v>
      </c>
      <c r="AE6" s="21">
        <f t="shared" si="3"/>
        <v>0.7750700982515331</v>
      </c>
      <c r="AF6" s="21">
        <f t="shared" si="3"/>
        <v>0.9278044999658057</v>
      </c>
      <c r="AG6" s="21">
        <f t="shared" si="3"/>
        <v>0.688444616682244</v>
      </c>
      <c r="AH6" s="21">
        <f t="shared" si="3"/>
        <v>1.2309936854583172</v>
      </c>
    </row>
    <row r="7" spans="1:34" s="38" customFormat="1" ht="49.5" customHeight="1">
      <c r="A7" s="36" t="s">
        <v>116</v>
      </c>
      <c r="B7" s="48">
        <f aca="true" t="shared" si="4" ref="B7:B12">SUM(D7,AC7:AH7)</f>
        <v>23507</v>
      </c>
      <c r="C7" s="21">
        <f aca="true" t="shared" si="5" ref="C7:C12">B7/$B$5*100</f>
        <v>53.58697882234937</v>
      </c>
      <c r="D7" s="48">
        <f aca="true" t="shared" si="6" ref="D7:D12">SUM(E7:O7,Q7:AB7)</f>
        <v>19928</v>
      </c>
      <c r="E7" s="48">
        <v>1662</v>
      </c>
      <c r="F7" s="48">
        <v>541</v>
      </c>
      <c r="G7" s="48">
        <v>3360</v>
      </c>
      <c r="H7" s="48">
        <v>566</v>
      </c>
      <c r="I7" s="48">
        <v>510</v>
      </c>
      <c r="J7" s="48">
        <v>2216</v>
      </c>
      <c r="K7" s="48">
        <v>899</v>
      </c>
      <c r="L7" s="48">
        <v>299</v>
      </c>
      <c r="M7" s="48">
        <v>826</v>
      </c>
      <c r="N7" s="48">
        <v>416</v>
      </c>
      <c r="O7" s="48">
        <v>2373</v>
      </c>
      <c r="P7" s="36" t="s">
        <v>116</v>
      </c>
      <c r="Q7" s="48">
        <v>3192</v>
      </c>
      <c r="R7" s="48">
        <v>652</v>
      </c>
      <c r="S7" s="48">
        <v>60</v>
      </c>
      <c r="T7" s="48">
        <v>559</v>
      </c>
      <c r="U7" s="48">
        <v>39</v>
      </c>
      <c r="V7" s="48">
        <v>287</v>
      </c>
      <c r="W7" s="48">
        <v>122</v>
      </c>
      <c r="X7" s="48">
        <v>678</v>
      </c>
      <c r="Y7" s="48">
        <v>87</v>
      </c>
      <c r="Z7" s="48">
        <v>556</v>
      </c>
      <c r="AA7" s="48">
        <v>12</v>
      </c>
      <c r="AB7" s="48">
        <v>16</v>
      </c>
      <c r="AC7" s="48">
        <v>282</v>
      </c>
      <c r="AD7" s="48">
        <v>2806</v>
      </c>
      <c r="AE7" s="48">
        <v>77</v>
      </c>
      <c r="AF7" s="48">
        <v>33</v>
      </c>
      <c r="AG7" s="48">
        <v>180</v>
      </c>
      <c r="AH7" s="48">
        <v>201</v>
      </c>
    </row>
    <row r="8" spans="1:34" s="38" customFormat="1" ht="49.5" customHeight="1">
      <c r="A8" s="36" t="s">
        <v>117</v>
      </c>
      <c r="B8" s="48">
        <f t="shared" si="4"/>
        <v>10589</v>
      </c>
      <c r="C8" s="21">
        <f t="shared" si="5"/>
        <v>24.13887432466319</v>
      </c>
      <c r="D8" s="48">
        <f t="shared" si="6"/>
        <v>8261</v>
      </c>
      <c r="E8" s="48">
        <v>1510</v>
      </c>
      <c r="F8" s="48">
        <v>290</v>
      </c>
      <c r="G8" s="48">
        <v>807</v>
      </c>
      <c r="H8" s="48">
        <v>239</v>
      </c>
      <c r="I8" s="48">
        <v>270</v>
      </c>
      <c r="J8" s="48">
        <v>728</v>
      </c>
      <c r="K8" s="48">
        <v>650</v>
      </c>
      <c r="L8" s="48">
        <v>216</v>
      </c>
      <c r="M8" s="48">
        <v>467</v>
      </c>
      <c r="N8" s="48">
        <v>191</v>
      </c>
      <c r="O8" s="48">
        <v>365</v>
      </c>
      <c r="P8" s="36" t="s">
        <v>117</v>
      </c>
      <c r="Q8" s="48">
        <v>788</v>
      </c>
      <c r="R8" s="48">
        <v>192</v>
      </c>
      <c r="S8" s="48">
        <v>51</v>
      </c>
      <c r="T8" s="48">
        <v>161</v>
      </c>
      <c r="U8" s="48">
        <v>23</v>
      </c>
      <c r="V8" s="48">
        <v>193</v>
      </c>
      <c r="W8" s="48">
        <v>191</v>
      </c>
      <c r="X8" s="48">
        <v>454</v>
      </c>
      <c r="Y8" s="48">
        <v>207</v>
      </c>
      <c r="Z8" s="48">
        <v>199</v>
      </c>
      <c r="AA8" s="48">
        <v>64</v>
      </c>
      <c r="AB8" s="48">
        <v>5</v>
      </c>
      <c r="AC8" s="48">
        <v>1132</v>
      </c>
      <c r="AD8" s="48">
        <v>1193</v>
      </c>
      <c r="AE8" s="48">
        <v>2</v>
      </c>
      <c r="AF8" s="48">
        <v>0</v>
      </c>
      <c r="AG8" s="48">
        <v>0</v>
      </c>
      <c r="AH8" s="48">
        <v>1</v>
      </c>
    </row>
    <row r="9" spans="1:34" s="38" customFormat="1" ht="49.5" customHeight="1">
      <c r="A9" s="36" t="s">
        <v>118</v>
      </c>
      <c r="B9" s="48">
        <f t="shared" si="4"/>
        <v>0</v>
      </c>
      <c r="C9" s="21">
        <f t="shared" si="5"/>
        <v>0</v>
      </c>
      <c r="D9" s="48">
        <f t="shared" si="6"/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36" t="s">
        <v>118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9.5" customHeight="1">
      <c r="A10" s="36" t="s">
        <v>119</v>
      </c>
      <c r="B10" s="48">
        <f t="shared" si="4"/>
        <v>8980</v>
      </c>
      <c r="C10" s="21">
        <f t="shared" si="5"/>
        <v>20.470969065584608</v>
      </c>
      <c r="D10" s="48">
        <f t="shared" si="6"/>
        <v>7412</v>
      </c>
      <c r="E10" s="48">
        <v>1318</v>
      </c>
      <c r="F10" s="48">
        <v>74</v>
      </c>
      <c r="G10" s="48">
        <v>2363</v>
      </c>
      <c r="H10" s="48">
        <v>488</v>
      </c>
      <c r="I10" s="48">
        <v>204</v>
      </c>
      <c r="J10" s="48">
        <v>511</v>
      </c>
      <c r="K10" s="48">
        <v>359</v>
      </c>
      <c r="L10" s="48">
        <v>105</v>
      </c>
      <c r="M10" s="48">
        <v>242</v>
      </c>
      <c r="N10" s="48">
        <v>182</v>
      </c>
      <c r="O10" s="48">
        <v>464</v>
      </c>
      <c r="P10" s="36" t="s">
        <v>119</v>
      </c>
      <c r="Q10" s="48">
        <v>327</v>
      </c>
      <c r="R10" s="48">
        <v>70</v>
      </c>
      <c r="S10" s="48">
        <v>13</v>
      </c>
      <c r="T10" s="48">
        <v>36</v>
      </c>
      <c r="U10" s="48">
        <v>7</v>
      </c>
      <c r="V10" s="48">
        <v>67</v>
      </c>
      <c r="W10" s="48">
        <v>69</v>
      </c>
      <c r="X10" s="48">
        <v>308</v>
      </c>
      <c r="Y10" s="48">
        <v>24</v>
      </c>
      <c r="Z10" s="48">
        <v>162</v>
      </c>
      <c r="AA10" s="48">
        <v>18</v>
      </c>
      <c r="AB10" s="48">
        <v>1</v>
      </c>
      <c r="AC10" s="48">
        <v>219</v>
      </c>
      <c r="AD10" s="48">
        <v>255</v>
      </c>
      <c r="AE10" s="48">
        <v>261</v>
      </c>
      <c r="AF10" s="48">
        <v>373</v>
      </c>
      <c r="AG10" s="48">
        <v>122</v>
      </c>
      <c r="AH10" s="48">
        <v>338</v>
      </c>
    </row>
    <row r="11" spans="1:34" s="38" customFormat="1" ht="49.5" customHeight="1">
      <c r="A11" s="36" t="s">
        <v>120</v>
      </c>
      <c r="B11" s="48">
        <f t="shared" si="4"/>
        <v>50</v>
      </c>
      <c r="C11" s="21">
        <f t="shared" si="5"/>
        <v>0.11398089680169604</v>
      </c>
      <c r="D11" s="48">
        <f t="shared" si="6"/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36" t="s">
        <v>120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50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9.5" customHeight="1" thickBot="1">
      <c r="A12" s="36" t="s">
        <v>121</v>
      </c>
      <c r="B12" s="48">
        <f t="shared" si="4"/>
        <v>741</v>
      </c>
      <c r="C12" s="21">
        <f t="shared" si="5"/>
        <v>1.6891968906011352</v>
      </c>
      <c r="D12" s="48">
        <f t="shared" si="6"/>
        <v>380</v>
      </c>
      <c r="E12" s="48">
        <v>221</v>
      </c>
      <c r="F12" s="48">
        <v>0</v>
      </c>
      <c r="G12" s="48">
        <v>22</v>
      </c>
      <c r="H12" s="48">
        <v>3</v>
      </c>
      <c r="I12" s="48">
        <v>7</v>
      </c>
      <c r="J12" s="48">
        <v>34</v>
      </c>
      <c r="K12" s="48">
        <v>3</v>
      </c>
      <c r="L12" s="48">
        <v>2</v>
      </c>
      <c r="M12" s="48">
        <v>2</v>
      </c>
      <c r="N12" s="48">
        <v>3</v>
      </c>
      <c r="O12" s="48">
        <v>1</v>
      </c>
      <c r="P12" s="36" t="s">
        <v>121</v>
      </c>
      <c r="Q12" s="48">
        <v>1</v>
      </c>
      <c r="R12" s="48">
        <v>0</v>
      </c>
      <c r="S12" s="48">
        <v>0</v>
      </c>
      <c r="T12" s="48">
        <v>5</v>
      </c>
      <c r="U12" s="48">
        <v>0</v>
      </c>
      <c r="V12" s="48">
        <v>9</v>
      </c>
      <c r="W12" s="48">
        <v>24</v>
      </c>
      <c r="X12" s="48">
        <v>32</v>
      </c>
      <c r="Y12" s="48">
        <v>2</v>
      </c>
      <c r="Z12" s="48">
        <v>9</v>
      </c>
      <c r="AA12" s="48">
        <v>0</v>
      </c>
      <c r="AB12" s="48">
        <v>0</v>
      </c>
      <c r="AC12" s="48">
        <v>252</v>
      </c>
      <c r="AD12" s="48">
        <v>108</v>
      </c>
      <c r="AE12" s="48">
        <v>0</v>
      </c>
      <c r="AF12" s="48">
        <v>1</v>
      </c>
      <c r="AG12" s="48">
        <v>0</v>
      </c>
      <c r="AH12" s="48">
        <v>0</v>
      </c>
    </row>
    <row r="13" spans="1:34" s="29" customFormat="1" ht="22.5" customHeight="1">
      <c r="A13" s="112" t="s">
        <v>122</v>
      </c>
      <c r="B13" s="112"/>
      <c r="C13" s="112"/>
      <c r="D13" s="112"/>
      <c r="E13" s="112"/>
      <c r="F13" s="112"/>
      <c r="G13" s="112"/>
      <c r="H13" s="112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="38" customFormat="1" ht="144" customHeight="1">
      <c r="A14" s="38" t="s">
        <v>123</v>
      </c>
    </row>
    <row r="15" spans="1:34" s="38" customFormat="1" ht="11.25" customHeight="1">
      <c r="A15" s="70" t="s">
        <v>124</v>
      </c>
      <c r="B15" s="71"/>
      <c r="C15" s="71"/>
      <c r="D15" s="71"/>
      <c r="E15" s="71"/>
      <c r="F15" s="71"/>
      <c r="G15" s="71"/>
      <c r="H15" s="71"/>
      <c r="I15" s="71" t="s">
        <v>125</v>
      </c>
      <c r="J15" s="71"/>
      <c r="K15" s="71"/>
      <c r="L15" s="71"/>
      <c r="M15" s="71"/>
      <c r="N15" s="71"/>
      <c r="O15" s="71"/>
      <c r="P15" s="71" t="s">
        <v>126</v>
      </c>
      <c r="Q15" s="71"/>
      <c r="R15" s="71"/>
      <c r="S15" s="71"/>
      <c r="T15" s="71"/>
      <c r="U15" s="71"/>
      <c r="V15" s="71"/>
      <c r="W15" s="71"/>
      <c r="X15" s="71" t="s">
        <v>127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</sheetData>
  <mergeCells count="22">
    <mergeCell ref="A1:H1"/>
    <mergeCell ref="P1:W1"/>
    <mergeCell ref="A2:H2"/>
    <mergeCell ref="P2:W2"/>
    <mergeCell ref="A3:A4"/>
    <mergeCell ref="B3:B4"/>
    <mergeCell ref="C3:C4"/>
    <mergeCell ref="D3:H3"/>
    <mergeCell ref="P3:P4"/>
    <mergeCell ref="Q3:W3"/>
    <mergeCell ref="X3:AB3"/>
    <mergeCell ref="AC3:AC4"/>
    <mergeCell ref="AD3:AD4"/>
    <mergeCell ref="AE3:AE4"/>
    <mergeCell ref="AF3:AF4"/>
    <mergeCell ref="AH3:AH4"/>
    <mergeCell ref="AG3:AG4"/>
    <mergeCell ref="X15:AH15"/>
    <mergeCell ref="A13:H13"/>
    <mergeCell ref="A15:H15"/>
    <mergeCell ref="I15:O15"/>
    <mergeCell ref="P15:W15"/>
  </mergeCells>
  <dataValidations count="1">
    <dataValidation type="whole" allowBlank="1" showInputMessage="1" showErrorMessage="1" errorTitle="嘿嘿！你粉混喔" error="數字必須素整數而且不得小於 0 也應該不會大於 50000000 吧" sqref="E7:O12 Q7:AH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9.375" style="25" customWidth="1"/>
    <col min="4" max="8" width="8.625" style="25" customWidth="1"/>
    <col min="9" max="9" width="8.25390625" style="25" customWidth="1"/>
    <col min="10" max="10" width="8.125" style="25" customWidth="1"/>
    <col min="11" max="11" width="8.375" style="25" customWidth="1"/>
    <col min="12" max="14" width="8.25390625" style="25" customWidth="1"/>
    <col min="15" max="17" width="8.125" style="25" customWidth="1"/>
    <col min="18" max="18" width="8.25390625" style="25" customWidth="1"/>
    <col min="19" max="19" width="18.625" style="24" customWidth="1"/>
    <col min="20" max="20" width="11.625" style="25" customWidth="1"/>
    <col min="21" max="25" width="10.125" style="25" customWidth="1"/>
    <col min="26" max="27" width="8.125" style="25" customWidth="1"/>
    <col min="28" max="33" width="8.25390625" style="25" customWidth="1"/>
    <col min="34" max="34" width="8.125" style="25" customWidth="1"/>
    <col min="35" max="35" width="8.25390625" style="25" customWidth="1"/>
    <col min="36" max="36" width="18.625" style="25" customWidth="1"/>
    <col min="37" max="37" width="11.25390625" style="25" customWidth="1"/>
    <col min="38" max="38" width="10.625" style="25" customWidth="1"/>
    <col min="39" max="42" width="10.125" style="25" customWidth="1"/>
    <col min="43" max="44" width="8.125" style="25" customWidth="1"/>
    <col min="45" max="50" width="8.25390625" style="25" customWidth="1"/>
    <col min="51" max="52" width="8.125" style="25" customWidth="1"/>
    <col min="53" max="53" width="18.625" style="25" customWidth="1"/>
    <col min="54" max="59" width="10.25390625" style="25" customWidth="1"/>
    <col min="60" max="69" width="8.25390625" style="25" customWidth="1"/>
    <col min="70" max="16384" width="9.00390625" style="25" customWidth="1"/>
  </cols>
  <sheetData>
    <row r="1" spans="1:69" s="2" customFormat="1" ht="45" customHeight="1">
      <c r="A1" s="88" t="s">
        <v>299</v>
      </c>
      <c r="B1" s="88"/>
      <c r="C1" s="88"/>
      <c r="D1" s="88"/>
      <c r="E1" s="88"/>
      <c r="F1" s="88"/>
      <c r="G1" s="88"/>
      <c r="H1" s="88"/>
      <c r="I1" s="95" t="s">
        <v>199</v>
      </c>
      <c r="J1" s="95"/>
      <c r="K1" s="95"/>
      <c r="L1" s="95"/>
      <c r="M1" s="95"/>
      <c r="N1" s="1"/>
      <c r="O1" s="1"/>
      <c r="P1" s="1"/>
      <c r="Q1" s="1"/>
      <c r="R1" s="1"/>
      <c r="S1" s="88" t="s">
        <v>299</v>
      </c>
      <c r="T1" s="88"/>
      <c r="U1" s="88"/>
      <c r="V1" s="88"/>
      <c r="W1" s="88"/>
      <c r="X1" s="88"/>
      <c r="Y1" s="88"/>
      <c r="Z1" s="95" t="s">
        <v>291</v>
      </c>
      <c r="AA1" s="95"/>
      <c r="AB1" s="95"/>
      <c r="AC1" s="95"/>
      <c r="AD1" s="95"/>
      <c r="AE1" s="1"/>
      <c r="AF1" s="1"/>
      <c r="AG1" s="1"/>
      <c r="AH1" s="1"/>
      <c r="AI1" s="1"/>
      <c r="AJ1" s="88" t="s">
        <v>300</v>
      </c>
      <c r="AK1" s="88"/>
      <c r="AL1" s="88"/>
      <c r="AM1" s="88"/>
      <c r="AN1" s="88"/>
      <c r="AO1" s="88"/>
      <c r="AP1" s="88"/>
      <c r="AQ1" s="95" t="s">
        <v>292</v>
      </c>
      <c r="AR1" s="95"/>
      <c r="AS1" s="95"/>
      <c r="AT1" s="95"/>
      <c r="AU1" s="95"/>
      <c r="AV1" s="95"/>
      <c r="AW1" s="95"/>
      <c r="AX1" s="95"/>
      <c r="AY1" s="95"/>
      <c r="AZ1" s="95"/>
      <c r="BA1" s="88" t="s">
        <v>287</v>
      </c>
      <c r="BB1" s="88"/>
      <c r="BC1" s="88"/>
      <c r="BD1" s="88"/>
      <c r="BE1" s="88"/>
      <c r="BF1" s="88"/>
      <c r="BG1" s="88"/>
      <c r="BH1" s="95" t="s">
        <v>301</v>
      </c>
      <c r="BI1" s="95"/>
      <c r="BJ1" s="95"/>
      <c r="BK1" s="1"/>
      <c r="BL1" s="1"/>
      <c r="BM1" s="1"/>
      <c r="BN1" s="1"/>
      <c r="BO1" s="1"/>
      <c r="BP1" s="1"/>
      <c r="BQ1" s="1"/>
    </row>
    <row r="2" spans="2:69" s="5" customFormat="1" ht="13.5" customHeight="1" thickBot="1">
      <c r="B2" s="62"/>
      <c r="C2" s="62"/>
      <c r="D2" s="62"/>
      <c r="E2" s="62"/>
      <c r="F2" s="62"/>
      <c r="G2" s="62"/>
      <c r="H2" s="62" t="s">
        <v>302</v>
      </c>
      <c r="I2" s="3" t="s">
        <v>361</v>
      </c>
      <c r="J2" s="62"/>
      <c r="L2" s="4"/>
      <c r="M2" s="4"/>
      <c r="N2" s="4"/>
      <c r="O2" s="4"/>
      <c r="P2" s="4"/>
      <c r="Q2" s="4"/>
      <c r="R2" s="6" t="s">
        <v>0</v>
      </c>
      <c r="T2" s="62"/>
      <c r="U2" s="62"/>
      <c r="V2" s="62"/>
      <c r="W2" s="62"/>
      <c r="X2" s="62"/>
      <c r="Y2" s="62" t="s">
        <v>302</v>
      </c>
      <c r="Z2" s="3" t="s">
        <v>361</v>
      </c>
      <c r="AA2" s="62"/>
      <c r="AC2" s="4"/>
      <c r="AD2" s="4"/>
      <c r="AE2" s="4"/>
      <c r="AF2" s="4"/>
      <c r="AG2" s="4"/>
      <c r="AH2" s="4"/>
      <c r="AI2" s="6" t="s">
        <v>0</v>
      </c>
      <c r="AJ2" s="117" t="s">
        <v>16</v>
      </c>
      <c r="AK2" s="117"/>
      <c r="AL2" s="117"/>
      <c r="AM2" s="117"/>
      <c r="AN2" s="117"/>
      <c r="AO2" s="117"/>
      <c r="AP2" s="117"/>
      <c r="AQ2" s="115" t="s">
        <v>361</v>
      </c>
      <c r="AR2" s="115"/>
      <c r="AS2" s="115"/>
      <c r="AT2" s="63"/>
      <c r="AU2" s="63"/>
      <c r="AV2" s="63"/>
      <c r="AW2" s="63"/>
      <c r="AX2" s="63"/>
      <c r="AY2" s="63"/>
      <c r="AZ2" s="63"/>
      <c r="BA2" s="3"/>
      <c r="BC2" s="4"/>
      <c r="BD2" s="4"/>
      <c r="BG2" s="6" t="s">
        <v>302</v>
      </c>
      <c r="BH2" s="4" t="s">
        <v>361</v>
      </c>
      <c r="BK2" s="4"/>
      <c r="BL2" s="4"/>
      <c r="BM2" s="4"/>
      <c r="BN2" s="4"/>
      <c r="BO2" s="4"/>
      <c r="BP2" s="4"/>
      <c r="BQ2" s="9" t="s">
        <v>0</v>
      </c>
    </row>
    <row r="3" spans="1:69" s="10" customFormat="1" ht="24" customHeight="1">
      <c r="A3" s="76" t="s">
        <v>1</v>
      </c>
      <c r="B3" s="86" t="s">
        <v>2</v>
      </c>
      <c r="C3" s="80" t="s">
        <v>303</v>
      </c>
      <c r="D3" s="79"/>
      <c r="E3" s="79"/>
      <c r="F3" s="79"/>
      <c r="G3" s="79"/>
      <c r="H3" s="79"/>
      <c r="I3" s="79"/>
      <c r="J3" s="86"/>
      <c r="K3" s="79" t="s">
        <v>328</v>
      </c>
      <c r="L3" s="91"/>
      <c r="M3" s="91"/>
      <c r="N3" s="91"/>
      <c r="O3" s="91"/>
      <c r="P3" s="91"/>
      <c r="Q3" s="91"/>
      <c r="R3" s="92"/>
      <c r="S3" s="76" t="s">
        <v>1</v>
      </c>
      <c r="T3" s="80" t="s">
        <v>329</v>
      </c>
      <c r="U3" s="79"/>
      <c r="V3" s="79"/>
      <c r="W3" s="79"/>
      <c r="X3" s="79"/>
      <c r="Y3" s="79"/>
      <c r="Z3" s="79"/>
      <c r="AA3" s="86"/>
      <c r="AB3" s="79" t="s">
        <v>304</v>
      </c>
      <c r="AC3" s="91"/>
      <c r="AD3" s="91"/>
      <c r="AE3" s="91"/>
      <c r="AF3" s="91"/>
      <c r="AG3" s="91"/>
      <c r="AH3" s="91"/>
      <c r="AI3" s="92"/>
      <c r="AJ3" s="76" t="s">
        <v>1</v>
      </c>
      <c r="AK3" s="78" t="s">
        <v>305</v>
      </c>
      <c r="AL3" s="93"/>
      <c r="AM3" s="93"/>
      <c r="AN3" s="93"/>
      <c r="AO3" s="93"/>
      <c r="AP3" s="93"/>
      <c r="AQ3" s="93"/>
      <c r="AR3" s="94"/>
      <c r="AS3" s="79" t="s">
        <v>306</v>
      </c>
      <c r="AT3" s="91"/>
      <c r="AU3" s="91"/>
      <c r="AV3" s="91"/>
      <c r="AW3" s="91"/>
      <c r="AX3" s="91"/>
      <c r="AY3" s="91"/>
      <c r="AZ3" s="92"/>
      <c r="BA3" s="76" t="s">
        <v>1</v>
      </c>
      <c r="BB3" s="79" t="s">
        <v>293</v>
      </c>
      <c r="BC3" s="91"/>
      <c r="BD3" s="91"/>
      <c r="BE3" s="91"/>
      <c r="BF3" s="91"/>
      <c r="BG3" s="91"/>
      <c r="BH3" s="91"/>
      <c r="BI3" s="92"/>
      <c r="BJ3" s="79" t="s">
        <v>307</v>
      </c>
      <c r="BK3" s="91"/>
      <c r="BL3" s="91"/>
      <c r="BM3" s="91"/>
      <c r="BN3" s="91"/>
      <c r="BO3" s="91"/>
      <c r="BP3" s="91"/>
      <c r="BQ3" s="91"/>
    </row>
    <row r="4" spans="1:69" s="10" customFormat="1" ht="48" customHeight="1" thickBot="1">
      <c r="A4" s="77"/>
      <c r="B4" s="90"/>
      <c r="C4" s="12" t="s">
        <v>3</v>
      </c>
      <c r="D4" s="12" t="s">
        <v>308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309</v>
      </c>
      <c r="J4" s="13" t="s">
        <v>310</v>
      </c>
      <c r="K4" s="11" t="s">
        <v>3</v>
      </c>
      <c r="L4" s="15" t="s">
        <v>311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309</v>
      </c>
      <c r="R4" s="13" t="s">
        <v>312</v>
      </c>
      <c r="S4" s="77"/>
      <c r="T4" s="12" t="s">
        <v>3</v>
      </c>
      <c r="U4" s="12" t="s">
        <v>308</v>
      </c>
      <c r="V4" s="12" t="s">
        <v>4</v>
      </c>
      <c r="W4" s="12" t="s">
        <v>5</v>
      </c>
      <c r="X4" s="13" t="s">
        <v>6</v>
      </c>
      <c r="Y4" s="13" t="s">
        <v>7</v>
      </c>
      <c r="Z4" s="14" t="s">
        <v>309</v>
      </c>
      <c r="AA4" s="13" t="s">
        <v>310</v>
      </c>
      <c r="AB4" s="11" t="s">
        <v>3</v>
      </c>
      <c r="AC4" s="15" t="s">
        <v>311</v>
      </c>
      <c r="AD4" s="15" t="s">
        <v>4</v>
      </c>
      <c r="AE4" s="15" t="s">
        <v>5</v>
      </c>
      <c r="AF4" s="16" t="s">
        <v>6</v>
      </c>
      <c r="AG4" s="16" t="s">
        <v>7</v>
      </c>
      <c r="AH4" s="13" t="s">
        <v>309</v>
      </c>
      <c r="AI4" s="13" t="s">
        <v>312</v>
      </c>
      <c r="AJ4" s="77"/>
      <c r="AK4" s="13" t="s">
        <v>313</v>
      </c>
      <c r="AL4" s="12" t="s">
        <v>314</v>
      </c>
      <c r="AM4" s="12" t="s">
        <v>4</v>
      </c>
      <c r="AN4" s="11" t="s">
        <v>5</v>
      </c>
      <c r="AO4" s="13" t="s">
        <v>6</v>
      </c>
      <c r="AP4" s="13" t="s">
        <v>7</v>
      </c>
      <c r="AQ4" s="14" t="s">
        <v>309</v>
      </c>
      <c r="AR4" s="13" t="s">
        <v>310</v>
      </c>
      <c r="AS4" s="11" t="s">
        <v>3</v>
      </c>
      <c r="AT4" s="11" t="s">
        <v>311</v>
      </c>
      <c r="AU4" s="15" t="s">
        <v>4</v>
      </c>
      <c r="AV4" s="15" t="s">
        <v>5</v>
      </c>
      <c r="AW4" s="16" t="s">
        <v>6</v>
      </c>
      <c r="AX4" s="16" t="s">
        <v>7</v>
      </c>
      <c r="AY4" s="13" t="s">
        <v>309</v>
      </c>
      <c r="AZ4" s="13" t="s">
        <v>312</v>
      </c>
      <c r="BA4" s="77"/>
      <c r="BB4" s="11" t="s">
        <v>315</v>
      </c>
      <c r="BC4" s="12" t="s">
        <v>311</v>
      </c>
      <c r="BD4" s="12" t="s">
        <v>4</v>
      </c>
      <c r="BE4" s="12" t="s">
        <v>5</v>
      </c>
      <c r="BF4" s="14" t="s">
        <v>6</v>
      </c>
      <c r="BG4" s="13" t="s">
        <v>7</v>
      </c>
      <c r="BH4" s="14" t="s">
        <v>309</v>
      </c>
      <c r="BI4" s="13" t="s">
        <v>312</v>
      </c>
      <c r="BJ4" s="11" t="s">
        <v>3</v>
      </c>
      <c r="BK4" s="12" t="s">
        <v>311</v>
      </c>
      <c r="BL4" s="12" t="s">
        <v>4</v>
      </c>
      <c r="BM4" s="12" t="s">
        <v>5</v>
      </c>
      <c r="BN4" s="13" t="s">
        <v>6</v>
      </c>
      <c r="BO4" s="16" t="s">
        <v>7</v>
      </c>
      <c r="BP4" s="13" t="s">
        <v>309</v>
      </c>
      <c r="BQ4" s="17" t="s">
        <v>312</v>
      </c>
    </row>
    <row r="5" spans="1:69" s="19" customFormat="1" ht="35.25" customHeight="1">
      <c r="A5" s="18" t="s">
        <v>316</v>
      </c>
      <c r="B5" s="48">
        <f aca="true" t="shared" si="0" ref="B5:R5">SUM(B6+B11)</f>
        <v>67469</v>
      </c>
      <c r="C5" s="48">
        <f t="shared" si="0"/>
        <v>198</v>
      </c>
      <c r="D5" s="48">
        <f t="shared" si="0"/>
        <v>196</v>
      </c>
      <c r="E5" s="48">
        <f t="shared" si="0"/>
        <v>0</v>
      </c>
      <c r="F5" s="48">
        <f t="shared" si="0"/>
        <v>2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1388</v>
      </c>
      <c r="L5" s="48">
        <f t="shared" si="0"/>
        <v>1378</v>
      </c>
      <c r="M5" s="48">
        <f t="shared" si="0"/>
        <v>0</v>
      </c>
      <c r="N5" s="48">
        <f t="shared" si="0"/>
        <v>10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316</v>
      </c>
      <c r="T5" s="48">
        <f aca="true" t="shared" si="1" ref="T5:AI5">SUM(T6+T11)</f>
        <v>1985</v>
      </c>
      <c r="U5" s="48">
        <f t="shared" si="1"/>
        <v>1976</v>
      </c>
      <c r="V5" s="48">
        <f t="shared" si="1"/>
        <v>0</v>
      </c>
      <c r="W5" s="48">
        <f t="shared" si="1"/>
        <v>9</v>
      </c>
      <c r="X5" s="48">
        <f t="shared" si="1"/>
        <v>0</v>
      </c>
      <c r="Y5" s="48">
        <f t="shared" si="1"/>
        <v>0</v>
      </c>
      <c r="Z5" s="48">
        <f t="shared" si="1"/>
        <v>0</v>
      </c>
      <c r="AA5" s="48">
        <f t="shared" si="1"/>
        <v>0</v>
      </c>
      <c r="AB5" s="48">
        <f t="shared" si="1"/>
        <v>2752</v>
      </c>
      <c r="AC5" s="48">
        <f t="shared" si="1"/>
        <v>2345</v>
      </c>
      <c r="AD5" s="48">
        <f t="shared" si="1"/>
        <v>38</v>
      </c>
      <c r="AE5" s="48">
        <f t="shared" si="1"/>
        <v>297</v>
      </c>
      <c r="AF5" s="48">
        <f t="shared" si="1"/>
        <v>6</v>
      </c>
      <c r="AG5" s="48">
        <f t="shared" si="1"/>
        <v>29</v>
      </c>
      <c r="AH5" s="48">
        <f t="shared" si="1"/>
        <v>5</v>
      </c>
      <c r="AI5" s="48">
        <f t="shared" si="1"/>
        <v>32</v>
      </c>
      <c r="AJ5" s="18" t="s">
        <v>316</v>
      </c>
      <c r="AK5" s="48">
        <f aca="true" t="shared" si="2" ref="AK5:AZ5">SUM(AK6+AK11)</f>
        <v>77</v>
      </c>
      <c r="AL5" s="48">
        <f t="shared" si="2"/>
        <v>67</v>
      </c>
      <c r="AM5" s="48">
        <f t="shared" si="2"/>
        <v>0</v>
      </c>
      <c r="AN5" s="48">
        <f t="shared" si="2"/>
        <v>0</v>
      </c>
      <c r="AO5" s="48">
        <f t="shared" si="2"/>
        <v>0</v>
      </c>
      <c r="AP5" s="48">
        <f t="shared" si="2"/>
        <v>10</v>
      </c>
      <c r="AQ5" s="48">
        <f t="shared" si="2"/>
        <v>0</v>
      </c>
      <c r="AR5" s="48">
        <f t="shared" si="2"/>
        <v>0</v>
      </c>
      <c r="AS5" s="48">
        <f t="shared" si="2"/>
        <v>1543</v>
      </c>
      <c r="AT5" s="48">
        <f t="shared" si="2"/>
        <v>1353</v>
      </c>
      <c r="AU5" s="48">
        <f t="shared" si="2"/>
        <v>26</v>
      </c>
      <c r="AV5" s="48">
        <f t="shared" si="2"/>
        <v>106</v>
      </c>
      <c r="AW5" s="48">
        <f t="shared" si="2"/>
        <v>14</v>
      </c>
      <c r="AX5" s="48">
        <f t="shared" si="2"/>
        <v>36</v>
      </c>
      <c r="AY5" s="48">
        <f t="shared" si="2"/>
        <v>1</v>
      </c>
      <c r="AZ5" s="48">
        <f t="shared" si="2"/>
        <v>7</v>
      </c>
      <c r="BA5" s="18" t="s">
        <v>316</v>
      </c>
      <c r="BB5" s="48">
        <f aca="true" t="shared" si="3" ref="BB5:BQ5">SUM(BB6+BB11)</f>
        <v>246</v>
      </c>
      <c r="BC5" s="48">
        <f t="shared" si="3"/>
        <v>212</v>
      </c>
      <c r="BD5" s="48">
        <f t="shared" si="3"/>
        <v>7</v>
      </c>
      <c r="BE5" s="48">
        <f t="shared" si="3"/>
        <v>23</v>
      </c>
      <c r="BF5" s="48">
        <f t="shared" si="3"/>
        <v>0</v>
      </c>
      <c r="BG5" s="48">
        <f t="shared" si="3"/>
        <v>0</v>
      </c>
      <c r="BH5" s="48">
        <f t="shared" si="3"/>
        <v>0</v>
      </c>
      <c r="BI5" s="48">
        <f t="shared" si="3"/>
        <v>4</v>
      </c>
      <c r="BJ5" s="48">
        <f t="shared" si="3"/>
        <v>59280</v>
      </c>
      <c r="BK5" s="48">
        <f t="shared" si="3"/>
        <v>50050</v>
      </c>
      <c r="BL5" s="48">
        <f t="shared" si="3"/>
        <v>979</v>
      </c>
      <c r="BM5" s="48">
        <f t="shared" si="3"/>
        <v>6837</v>
      </c>
      <c r="BN5" s="48">
        <f t="shared" si="3"/>
        <v>181</v>
      </c>
      <c r="BO5" s="48">
        <f t="shared" si="3"/>
        <v>634</v>
      </c>
      <c r="BP5" s="48">
        <f t="shared" si="3"/>
        <v>72</v>
      </c>
      <c r="BQ5" s="48">
        <f t="shared" si="3"/>
        <v>527</v>
      </c>
    </row>
    <row r="6" spans="1:69" s="19" customFormat="1" ht="45" customHeight="1">
      <c r="A6" s="18" t="s">
        <v>317</v>
      </c>
      <c r="B6" s="48">
        <f aca="true" t="shared" si="4" ref="B6:R6">SUM(B7:B10)</f>
        <v>66707</v>
      </c>
      <c r="C6" s="48">
        <f t="shared" si="4"/>
        <v>149</v>
      </c>
      <c r="D6" s="48">
        <f t="shared" si="4"/>
        <v>147</v>
      </c>
      <c r="E6" s="48">
        <f t="shared" si="4"/>
        <v>0</v>
      </c>
      <c r="F6" s="48">
        <f t="shared" si="4"/>
        <v>2</v>
      </c>
      <c r="G6" s="48">
        <f t="shared" si="4"/>
        <v>0</v>
      </c>
      <c r="H6" s="48">
        <f t="shared" si="4"/>
        <v>0</v>
      </c>
      <c r="I6" s="48">
        <f t="shared" si="4"/>
        <v>0</v>
      </c>
      <c r="J6" s="48">
        <f t="shared" si="4"/>
        <v>0</v>
      </c>
      <c r="K6" s="48">
        <f t="shared" si="4"/>
        <v>1376</v>
      </c>
      <c r="L6" s="48">
        <f t="shared" si="4"/>
        <v>1366</v>
      </c>
      <c r="M6" s="48">
        <f t="shared" si="4"/>
        <v>0</v>
      </c>
      <c r="N6" s="48">
        <f t="shared" si="4"/>
        <v>10</v>
      </c>
      <c r="O6" s="48">
        <f t="shared" si="4"/>
        <v>0</v>
      </c>
      <c r="P6" s="48">
        <f t="shared" si="4"/>
        <v>0</v>
      </c>
      <c r="Q6" s="48">
        <f t="shared" si="4"/>
        <v>0</v>
      </c>
      <c r="R6" s="48">
        <f t="shared" si="4"/>
        <v>0</v>
      </c>
      <c r="S6" s="18" t="s">
        <v>317</v>
      </c>
      <c r="T6" s="48">
        <f aca="true" t="shared" si="5" ref="T6:AI6">SUM(T7:T10)</f>
        <v>1946</v>
      </c>
      <c r="U6" s="48">
        <f t="shared" si="5"/>
        <v>1937</v>
      </c>
      <c r="V6" s="48">
        <f t="shared" si="5"/>
        <v>0</v>
      </c>
      <c r="W6" s="48">
        <f t="shared" si="5"/>
        <v>9</v>
      </c>
      <c r="X6" s="48">
        <f t="shared" si="5"/>
        <v>0</v>
      </c>
      <c r="Y6" s="48">
        <f t="shared" si="5"/>
        <v>0</v>
      </c>
      <c r="Z6" s="48">
        <f t="shared" si="5"/>
        <v>0</v>
      </c>
      <c r="AA6" s="48">
        <f t="shared" si="5"/>
        <v>0</v>
      </c>
      <c r="AB6" s="48">
        <f t="shared" si="5"/>
        <v>2593</v>
      </c>
      <c r="AC6" s="48">
        <f t="shared" si="5"/>
        <v>2199</v>
      </c>
      <c r="AD6" s="48">
        <f t="shared" si="5"/>
        <v>35</v>
      </c>
      <c r="AE6" s="48">
        <f t="shared" si="5"/>
        <v>287</v>
      </c>
      <c r="AF6" s="48">
        <f t="shared" si="5"/>
        <v>6</v>
      </c>
      <c r="AG6" s="48">
        <f t="shared" si="5"/>
        <v>29</v>
      </c>
      <c r="AH6" s="48">
        <f t="shared" si="5"/>
        <v>5</v>
      </c>
      <c r="AI6" s="48">
        <f t="shared" si="5"/>
        <v>32</v>
      </c>
      <c r="AJ6" s="18" t="s">
        <v>317</v>
      </c>
      <c r="AK6" s="48">
        <f aca="true" t="shared" si="6" ref="AK6:AZ6">SUM(AK7:AK10)</f>
        <v>74</v>
      </c>
      <c r="AL6" s="48">
        <f t="shared" si="6"/>
        <v>64</v>
      </c>
      <c r="AM6" s="48">
        <f t="shared" si="6"/>
        <v>0</v>
      </c>
      <c r="AN6" s="48">
        <f t="shared" si="6"/>
        <v>0</v>
      </c>
      <c r="AO6" s="48">
        <f t="shared" si="6"/>
        <v>0</v>
      </c>
      <c r="AP6" s="48">
        <f t="shared" si="6"/>
        <v>10</v>
      </c>
      <c r="AQ6" s="48">
        <f t="shared" si="6"/>
        <v>0</v>
      </c>
      <c r="AR6" s="48">
        <f t="shared" si="6"/>
        <v>0</v>
      </c>
      <c r="AS6" s="48">
        <f t="shared" si="6"/>
        <v>1505</v>
      </c>
      <c r="AT6" s="48">
        <f t="shared" si="6"/>
        <v>1316</v>
      </c>
      <c r="AU6" s="48">
        <f t="shared" si="6"/>
        <v>26</v>
      </c>
      <c r="AV6" s="48">
        <f t="shared" si="6"/>
        <v>105</v>
      </c>
      <c r="AW6" s="48">
        <f t="shared" si="6"/>
        <v>14</v>
      </c>
      <c r="AX6" s="48">
        <f t="shared" si="6"/>
        <v>36</v>
      </c>
      <c r="AY6" s="48">
        <f t="shared" si="6"/>
        <v>1</v>
      </c>
      <c r="AZ6" s="48">
        <f t="shared" si="6"/>
        <v>7</v>
      </c>
      <c r="BA6" s="18" t="s">
        <v>317</v>
      </c>
      <c r="BB6" s="48">
        <f aca="true" t="shared" si="7" ref="BB6:BG6">SUM(BB7:BB10)</f>
        <v>241</v>
      </c>
      <c r="BC6" s="48">
        <f t="shared" si="7"/>
        <v>207</v>
      </c>
      <c r="BD6" s="48">
        <f t="shared" si="7"/>
        <v>7</v>
      </c>
      <c r="BE6" s="48">
        <f t="shared" si="7"/>
        <v>23</v>
      </c>
      <c r="BF6" s="48">
        <f t="shared" si="7"/>
        <v>0</v>
      </c>
      <c r="BG6" s="48">
        <f t="shared" si="7"/>
        <v>0</v>
      </c>
      <c r="BH6" s="48"/>
      <c r="BI6" s="48">
        <f aca="true" t="shared" si="8" ref="BI6:BQ6">SUM(BI7:BI10)</f>
        <v>4</v>
      </c>
      <c r="BJ6" s="48">
        <f t="shared" si="8"/>
        <v>58823</v>
      </c>
      <c r="BK6" s="48">
        <f t="shared" si="8"/>
        <v>49625</v>
      </c>
      <c r="BL6" s="48">
        <f t="shared" si="8"/>
        <v>976</v>
      </c>
      <c r="BM6" s="48">
        <f t="shared" si="8"/>
        <v>6812</v>
      </c>
      <c r="BN6" s="48">
        <f t="shared" si="8"/>
        <v>181</v>
      </c>
      <c r="BO6" s="48">
        <f t="shared" si="8"/>
        <v>633</v>
      </c>
      <c r="BP6" s="48">
        <f t="shared" si="8"/>
        <v>72</v>
      </c>
      <c r="BQ6" s="48">
        <f t="shared" si="8"/>
        <v>524</v>
      </c>
    </row>
    <row r="7" spans="1:69" s="19" customFormat="1" ht="36" customHeight="1">
      <c r="A7" s="18" t="s">
        <v>318</v>
      </c>
      <c r="B7" s="48">
        <f>SUM(C7+K7+T7+AB7+AK7+AS7+BB7+BJ7)</f>
        <v>7141</v>
      </c>
      <c r="C7" s="48">
        <f>SUM(D7:J7)</f>
        <v>22</v>
      </c>
      <c r="D7" s="48">
        <v>22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f>SUM(L7:R7)</f>
        <v>81</v>
      </c>
      <c r="L7" s="48">
        <v>81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318</v>
      </c>
      <c r="T7" s="48">
        <f>SUM(U7:AA7)</f>
        <v>169</v>
      </c>
      <c r="U7" s="48">
        <v>169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f>SUM(AC7:AI7)</f>
        <v>252</v>
      </c>
      <c r="AC7" s="48">
        <v>242</v>
      </c>
      <c r="AD7" s="48">
        <v>2</v>
      </c>
      <c r="AE7" s="48">
        <v>3</v>
      </c>
      <c r="AF7" s="48">
        <v>2</v>
      </c>
      <c r="AG7" s="48">
        <v>3</v>
      </c>
      <c r="AH7" s="48">
        <v>0</v>
      </c>
      <c r="AI7" s="48">
        <v>0</v>
      </c>
      <c r="AJ7" s="18" t="s">
        <v>318</v>
      </c>
      <c r="AK7" s="48">
        <f>SUM(AL7:AR7)</f>
        <v>2</v>
      </c>
      <c r="AL7" s="48">
        <v>2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f>SUM(AT7:AZ7)</f>
        <v>125</v>
      </c>
      <c r="AT7" s="48">
        <v>121</v>
      </c>
      <c r="AU7" s="48">
        <v>3</v>
      </c>
      <c r="AV7" s="48">
        <v>0</v>
      </c>
      <c r="AW7" s="48">
        <v>1</v>
      </c>
      <c r="AX7" s="48">
        <v>0</v>
      </c>
      <c r="AY7" s="48">
        <v>0</v>
      </c>
      <c r="AZ7" s="48">
        <v>0</v>
      </c>
      <c r="BA7" s="18" t="s">
        <v>318</v>
      </c>
      <c r="BB7" s="48">
        <f>SUM(BC7:BI7)</f>
        <v>45</v>
      </c>
      <c r="BC7" s="48">
        <v>35</v>
      </c>
      <c r="BD7" s="48">
        <v>6</v>
      </c>
      <c r="BE7" s="48">
        <v>4</v>
      </c>
      <c r="BF7" s="48">
        <v>0</v>
      </c>
      <c r="BG7" s="48">
        <v>0</v>
      </c>
      <c r="BH7" s="48">
        <v>0</v>
      </c>
      <c r="BI7" s="48">
        <v>0</v>
      </c>
      <c r="BJ7" s="48">
        <f>SUM(BK7:BQ7)</f>
        <v>6445</v>
      </c>
      <c r="BK7" s="48">
        <v>5872</v>
      </c>
      <c r="BL7" s="48">
        <v>165</v>
      </c>
      <c r="BM7" s="48">
        <v>244</v>
      </c>
      <c r="BN7" s="48">
        <v>16</v>
      </c>
      <c r="BO7" s="48">
        <v>124</v>
      </c>
      <c r="BP7" s="48">
        <v>0</v>
      </c>
      <c r="BQ7" s="48">
        <v>24</v>
      </c>
    </row>
    <row r="8" spans="1:69" s="19" customFormat="1" ht="36" customHeight="1">
      <c r="A8" s="18" t="s">
        <v>319</v>
      </c>
      <c r="B8" s="48">
        <f>SUM(C8+K8+T8+AB8+AK8+AS8+BB8+BJ8)</f>
        <v>28689</v>
      </c>
      <c r="C8" s="48">
        <f>SUM(D8:J8)</f>
        <v>101</v>
      </c>
      <c r="D8" s="48">
        <v>100</v>
      </c>
      <c r="E8" s="48">
        <v>0</v>
      </c>
      <c r="F8" s="48">
        <v>1</v>
      </c>
      <c r="G8" s="48">
        <v>0</v>
      </c>
      <c r="H8" s="48">
        <v>0</v>
      </c>
      <c r="I8" s="48">
        <v>0</v>
      </c>
      <c r="J8" s="48">
        <v>0</v>
      </c>
      <c r="K8" s="48">
        <f>SUM(L8:R8)</f>
        <v>828</v>
      </c>
      <c r="L8" s="48">
        <v>824</v>
      </c>
      <c r="M8" s="48">
        <v>0</v>
      </c>
      <c r="N8" s="48">
        <v>4</v>
      </c>
      <c r="O8" s="48">
        <v>0</v>
      </c>
      <c r="P8" s="48">
        <v>0</v>
      </c>
      <c r="Q8" s="48">
        <v>0</v>
      </c>
      <c r="R8" s="48">
        <v>0</v>
      </c>
      <c r="S8" s="18" t="s">
        <v>319</v>
      </c>
      <c r="T8" s="48">
        <f>SUM(U8:AA8)</f>
        <v>1040</v>
      </c>
      <c r="U8" s="48">
        <v>1036</v>
      </c>
      <c r="V8" s="48">
        <v>0</v>
      </c>
      <c r="W8" s="48">
        <v>4</v>
      </c>
      <c r="X8" s="48">
        <v>0</v>
      </c>
      <c r="Y8" s="48">
        <v>0</v>
      </c>
      <c r="Z8" s="48">
        <v>0</v>
      </c>
      <c r="AA8" s="48">
        <v>0</v>
      </c>
      <c r="AB8" s="48">
        <f>SUM(AC8:AI8)</f>
        <v>1237</v>
      </c>
      <c r="AC8" s="48">
        <v>1093</v>
      </c>
      <c r="AD8" s="48">
        <v>27</v>
      </c>
      <c r="AE8" s="48">
        <v>110</v>
      </c>
      <c r="AF8" s="48">
        <v>0</v>
      </c>
      <c r="AG8" s="48">
        <v>4</v>
      </c>
      <c r="AH8" s="48">
        <v>2</v>
      </c>
      <c r="AI8" s="48">
        <v>1</v>
      </c>
      <c r="AJ8" s="18" t="s">
        <v>319</v>
      </c>
      <c r="AK8" s="48">
        <f>SUM(AL8:AR8)</f>
        <v>54</v>
      </c>
      <c r="AL8" s="48">
        <v>54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f>SUM(AT8:AZ8)</f>
        <v>464</v>
      </c>
      <c r="AT8" s="48">
        <v>413</v>
      </c>
      <c r="AU8" s="48">
        <v>19</v>
      </c>
      <c r="AV8" s="48">
        <v>30</v>
      </c>
      <c r="AW8" s="48">
        <v>0</v>
      </c>
      <c r="AX8" s="48">
        <v>2</v>
      </c>
      <c r="AY8" s="48">
        <v>0</v>
      </c>
      <c r="AZ8" s="48">
        <v>0</v>
      </c>
      <c r="BA8" s="18" t="s">
        <v>319</v>
      </c>
      <c r="BB8" s="48">
        <f>SUM(BC8:BI8)</f>
        <v>127</v>
      </c>
      <c r="BC8" s="48">
        <v>113</v>
      </c>
      <c r="BD8" s="48">
        <v>1</v>
      </c>
      <c r="BE8" s="48">
        <v>9</v>
      </c>
      <c r="BF8" s="48">
        <v>0</v>
      </c>
      <c r="BG8" s="48">
        <v>0</v>
      </c>
      <c r="BH8" s="48">
        <v>0</v>
      </c>
      <c r="BI8" s="48">
        <v>4</v>
      </c>
      <c r="BJ8" s="48">
        <f>SUM(BK8:BQ8)</f>
        <v>24838</v>
      </c>
      <c r="BK8" s="48">
        <v>21086</v>
      </c>
      <c r="BL8" s="48">
        <v>690</v>
      </c>
      <c r="BM8" s="48">
        <v>2805</v>
      </c>
      <c r="BN8" s="48">
        <v>5</v>
      </c>
      <c r="BO8" s="48">
        <v>89</v>
      </c>
      <c r="BP8" s="48">
        <v>1</v>
      </c>
      <c r="BQ8" s="48">
        <v>162</v>
      </c>
    </row>
    <row r="9" spans="1:69" s="19" customFormat="1" ht="36" customHeight="1">
      <c r="A9" s="18" t="s">
        <v>320</v>
      </c>
      <c r="B9" s="48">
        <f>SUM(C9+K9+T9+AB9+AK9+AS9+BB9+BJ9)</f>
        <v>27381</v>
      </c>
      <c r="C9" s="48">
        <f>SUM(D9:J9)</f>
        <v>26</v>
      </c>
      <c r="D9" s="48">
        <v>25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f>SUM(L9:R9)</f>
        <v>349</v>
      </c>
      <c r="L9" s="48">
        <v>343</v>
      </c>
      <c r="M9" s="48">
        <v>0</v>
      </c>
      <c r="N9" s="48">
        <v>6</v>
      </c>
      <c r="O9" s="48">
        <v>0</v>
      </c>
      <c r="P9" s="48">
        <v>0</v>
      </c>
      <c r="Q9" s="48">
        <v>0</v>
      </c>
      <c r="R9" s="48">
        <v>0</v>
      </c>
      <c r="S9" s="18" t="s">
        <v>320</v>
      </c>
      <c r="T9" s="48">
        <f>SUM(U9:AA9)</f>
        <v>620</v>
      </c>
      <c r="U9" s="48">
        <v>615</v>
      </c>
      <c r="V9" s="48">
        <v>0</v>
      </c>
      <c r="W9" s="48">
        <v>5</v>
      </c>
      <c r="X9" s="48">
        <v>0</v>
      </c>
      <c r="Y9" s="48">
        <v>0</v>
      </c>
      <c r="Z9" s="48">
        <v>0</v>
      </c>
      <c r="AA9" s="48">
        <v>0</v>
      </c>
      <c r="AB9" s="48">
        <f>SUM(AC9:AI9)</f>
        <v>1104</v>
      </c>
      <c r="AC9" s="48">
        <v>864</v>
      </c>
      <c r="AD9" s="48">
        <v>6</v>
      </c>
      <c r="AE9" s="48">
        <v>174</v>
      </c>
      <c r="AF9" s="48">
        <v>4</v>
      </c>
      <c r="AG9" s="48">
        <v>22</v>
      </c>
      <c r="AH9" s="48">
        <v>3</v>
      </c>
      <c r="AI9" s="48">
        <v>31</v>
      </c>
      <c r="AJ9" s="18" t="s">
        <v>320</v>
      </c>
      <c r="AK9" s="48">
        <f>SUM(AL9:AR9)</f>
        <v>18</v>
      </c>
      <c r="AL9" s="48">
        <v>8</v>
      </c>
      <c r="AM9" s="48">
        <v>0</v>
      </c>
      <c r="AN9" s="48">
        <v>0</v>
      </c>
      <c r="AO9" s="48">
        <v>0</v>
      </c>
      <c r="AP9" s="48">
        <v>10</v>
      </c>
      <c r="AQ9" s="48">
        <v>0</v>
      </c>
      <c r="AR9" s="48">
        <v>0</v>
      </c>
      <c r="AS9" s="48">
        <f>SUM(AT9:AZ9)</f>
        <v>629</v>
      </c>
      <c r="AT9" s="48">
        <v>537</v>
      </c>
      <c r="AU9" s="48">
        <v>4</v>
      </c>
      <c r="AV9" s="48">
        <v>43</v>
      </c>
      <c r="AW9" s="48">
        <v>3</v>
      </c>
      <c r="AX9" s="48">
        <v>34</v>
      </c>
      <c r="AY9" s="48">
        <v>1</v>
      </c>
      <c r="AZ9" s="48">
        <v>7</v>
      </c>
      <c r="BA9" s="18" t="s">
        <v>320</v>
      </c>
      <c r="BB9" s="48">
        <f>SUM(BC9:BI9)</f>
        <v>65</v>
      </c>
      <c r="BC9" s="48">
        <v>55</v>
      </c>
      <c r="BD9" s="48">
        <v>0</v>
      </c>
      <c r="BE9" s="48">
        <v>10</v>
      </c>
      <c r="BF9" s="48">
        <v>0</v>
      </c>
      <c r="BG9" s="48">
        <v>0</v>
      </c>
      <c r="BH9" s="48">
        <v>0</v>
      </c>
      <c r="BI9" s="48">
        <v>0</v>
      </c>
      <c r="BJ9" s="48">
        <f>SUM(BK9:BQ9)</f>
        <v>24570</v>
      </c>
      <c r="BK9" s="48">
        <v>19921</v>
      </c>
      <c r="BL9" s="48">
        <v>96</v>
      </c>
      <c r="BM9" s="48">
        <v>3606</v>
      </c>
      <c r="BN9" s="48">
        <v>123</v>
      </c>
      <c r="BO9" s="48">
        <v>415</v>
      </c>
      <c r="BP9" s="48">
        <v>71</v>
      </c>
      <c r="BQ9" s="48">
        <v>338</v>
      </c>
    </row>
    <row r="10" spans="1:69" s="19" customFormat="1" ht="36" customHeight="1">
      <c r="A10" s="18" t="s">
        <v>321</v>
      </c>
      <c r="B10" s="48">
        <f>SUM(C10+K10+T10+AB10+AK10+AS10+BB10+BJ10)</f>
        <v>3496</v>
      </c>
      <c r="C10" s="48">
        <f>SUM(D10:J10)</f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>SUM(L10:R10)</f>
        <v>118</v>
      </c>
      <c r="L10" s="48">
        <v>118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321</v>
      </c>
      <c r="T10" s="48">
        <f>SUM(U10:AA10)</f>
        <v>117</v>
      </c>
      <c r="U10" s="48">
        <v>117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>SUM(AC10:AI10)</f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18" t="s">
        <v>321</v>
      </c>
      <c r="AK10" s="48">
        <f>SUM(AL10:AR10)</f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f>SUM(AT10:AZ10)</f>
        <v>287</v>
      </c>
      <c r="AT10" s="48">
        <v>245</v>
      </c>
      <c r="AU10" s="48">
        <v>0</v>
      </c>
      <c r="AV10" s="48">
        <v>32</v>
      </c>
      <c r="AW10" s="48">
        <v>10</v>
      </c>
      <c r="AX10" s="48">
        <v>0</v>
      </c>
      <c r="AY10" s="48">
        <v>0</v>
      </c>
      <c r="AZ10" s="48">
        <v>0</v>
      </c>
      <c r="BA10" s="18" t="s">
        <v>321</v>
      </c>
      <c r="BB10" s="48">
        <f>SUM(BC10:BI10)</f>
        <v>4</v>
      </c>
      <c r="BC10" s="48">
        <v>4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f>SUM(BK10:BQ10)</f>
        <v>2970</v>
      </c>
      <c r="BK10" s="48">
        <v>2746</v>
      </c>
      <c r="BL10" s="48">
        <v>25</v>
      </c>
      <c r="BM10" s="48">
        <v>157</v>
      </c>
      <c r="BN10" s="48">
        <v>37</v>
      </c>
      <c r="BO10" s="48">
        <v>5</v>
      </c>
      <c r="BP10" s="48">
        <v>0</v>
      </c>
      <c r="BQ10" s="48">
        <v>0</v>
      </c>
    </row>
    <row r="11" spans="1:70" s="19" customFormat="1" ht="54" customHeight="1">
      <c r="A11" s="18" t="s">
        <v>322</v>
      </c>
      <c r="B11" s="48">
        <f aca="true" t="shared" si="9" ref="B11:R11">SUM(B13:B16)</f>
        <v>762</v>
      </c>
      <c r="C11" s="48">
        <f t="shared" si="9"/>
        <v>49</v>
      </c>
      <c r="D11" s="48">
        <f t="shared" si="9"/>
        <v>49</v>
      </c>
      <c r="E11" s="48">
        <f t="shared" si="9"/>
        <v>0</v>
      </c>
      <c r="F11" s="48">
        <f t="shared" si="9"/>
        <v>0</v>
      </c>
      <c r="G11" s="48">
        <f t="shared" si="9"/>
        <v>0</v>
      </c>
      <c r="H11" s="48">
        <f t="shared" si="9"/>
        <v>0</v>
      </c>
      <c r="I11" s="48">
        <f t="shared" si="9"/>
        <v>0</v>
      </c>
      <c r="J11" s="48">
        <f t="shared" si="9"/>
        <v>0</v>
      </c>
      <c r="K11" s="48">
        <f t="shared" si="9"/>
        <v>12</v>
      </c>
      <c r="L11" s="48">
        <f t="shared" si="9"/>
        <v>12</v>
      </c>
      <c r="M11" s="48">
        <f t="shared" si="9"/>
        <v>0</v>
      </c>
      <c r="N11" s="48">
        <f t="shared" si="9"/>
        <v>0</v>
      </c>
      <c r="O11" s="48">
        <f t="shared" si="9"/>
        <v>0</v>
      </c>
      <c r="P11" s="48">
        <f t="shared" si="9"/>
        <v>0</v>
      </c>
      <c r="Q11" s="48">
        <f t="shared" si="9"/>
        <v>0</v>
      </c>
      <c r="R11" s="48">
        <f t="shared" si="9"/>
        <v>0</v>
      </c>
      <c r="S11" s="18" t="s">
        <v>322</v>
      </c>
      <c r="T11" s="48">
        <f aca="true" t="shared" si="10" ref="T11:AI11">SUM(T13:T16)</f>
        <v>39</v>
      </c>
      <c r="U11" s="48">
        <f t="shared" si="10"/>
        <v>39</v>
      </c>
      <c r="V11" s="48">
        <f t="shared" si="10"/>
        <v>0</v>
      </c>
      <c r="W11" s="48">
        <f t="shared" si="10"/>
        <v>0</v>
      </c>
      <c r="X11" s="48">
        <f t="shared" si="10"/>
        <v>0</v>
      </c>
      <c r="Y11" s="48">
        <f t="shared" si="10"/>
        <v>0</v>
      </c>
      <c r="Z11" s="48">
        <f t="shared" si="10"/>
        <v>0</v>
      </c>
      <c r="AA11" s="48">
        <f t="shared" si="10"/>
        <v>0</v>
      </c>
      <c r="AB11" s="48">
        <f t="shared" si="10"/>
        <v>159</v>
      </c>
      <c r="AC11" s="48">
        <f t="shared" si="10"/>
        <v>146</v>
      </c>
      <c r="AD11" s="48">
        <f t="shared" si="10"/>
        <v>3</v>
      </c>
      <c r="AE11" s="48">
        <f t="shared" si="10"/>
        <v>10</v>
      </c>
      <c r="AF11" s="48">
        <f t="shared" si="10"/>
        <v>0</v>
      </c>
      <c r="AG11" s="48">
        <f t="shared" si="10"/>
        <v>0</v>
      </c>
      <c r="AH11" s="48">
        <f t="shared" si="10"/>
        <v>0</v>
      </c>
      <c r="AI11" s="48">
        <f t="shared" si="10"/>
        <v>0</v>
      </c>
      <c r="AJ11" s="18" t="s">
        <v>322</v>
      </c>
      <c r="AK11" s="48">
        <f aca="true" t="shared" si="11" ref="AK11:AZ11">SUM(AK13:AK16)</f>
        <v>3</v>
      </c>
      <c r="AL11" s="48">
        <f t="shared" si="11"/>
        <v>3</v>
      </c>
      <c r="AM11" s="48">
        <f t="shared" si="11"/>
        <v>0</v>
      </c>
      <c r="AN11" s="48">
        <f t="shared" si="11"/>
        <v>0</v>
      </c>
      <c r="AO11" s="48">
        <f t="shared" si="11"/>
        <v>0</v>
      </c>
      <c r="AP11" s="48">
        <f t="shared" si="11"/>
        <v>0</v>
      </c>
      <c r="AQ11" s="48">
        <f t="shared" si="11"/>
        <v>0</v>
      </c>
      <c r="AR11" s="48">
        <f t="shared" si="11"/>
        <v>0</v>
      </c>
      <c r="AS11" s="48">
        <f t="shared" si="11"/>
        <v>38</v>
      </c>
      <c r="AT11" s="48">
        <f t="shared" si="11"/>
        <v>37</v>
      </c>
      <c r="AU11" s="48">
        <f t="shared" si="11"/>
        <v>0</v>
      </c>
      <c r="AV11" s="48">
        <f t="shared" si="11"/>
        <v>1</v>
      </c>
      <c r="AW11" s="48">
        <f t="shared" si="11"/>
        <v>0</v>
      </c>
      <c r="AX11" s="48">
        <f t="shared" si="11"/>
        <v>0</v>
      </c>
      <c r="AY11" s="48">
        <f t="shared" si="11"/>
        <v>0</v>
      </c>
      <c r="AZ11" s="48">
        <f t="shared" si="11"/>
        <v>0</v>
      </c>
      <c r="BA11" s="18" t="s">
        <v>322</v>
      </c>
      <c r="BB11" s="48">
        <f aca="true" t="shared" si="12" ref="BB11:BQ11">SUM(BB13:BB16)</f>
        <v>5</v>
      </c>
      <c r="BC11" s="48">
        <f t="shared" si="12"/>
        <v>5</v>
      </c>
      <c r="BD11" s="48">
        <f t="shared" si="12"/>
        <v>0</v>
      </c>
      <c r="BE11" s="48">
        <f t="shared" si="12"/>
        <v>0</v>
      </c>
      <c r="BF11" s="48">
        <f t="shared" si="12"/>
        <v>0</v>
      </c>
      <c r="BG11" s="48">
        <f t="shared" si="12"/>
        <v>0</v>
      </c>
      <c r="BH11" s="48">
        <f t="shared" si="12"/>
        <v>0</v>
      </c>
      <c r="BI11" s="48">
        <f t="shared" si="12"/>
        <v>0</v>
      </c>
      <c r="BJ11" s="48">
        <f t="shared" si="12"/>
        <v>457</v>
      </c>
      <c r="BK11" s="48">
        <f t="shared" si="12"/>
        <v>425</v>
      </c>
      <c r="BL11" s="48">
        <f t="shared" si="12"/>
        <v>3</v>
      </c>
      <c r="BM11" s="48">
        <f t="shared" si="12"/>
        <v>25</v>
      </c>
      <c r="BN11" s="48">
        <f t="shared" si="12"/>
        <v>0</v>
      </c>
      <c r="BO11" s="48">
        <f t="shared" si="12"/>
        <v>1</v>
      </c>
      <c r="BP11" s="48">
        <f t="shared" si="12"/>
        <v>0</v>
      </c>
      <c r="BQ11" s="48">
        <f t="shared" si="12"/>
        <v>3</v>
      </c>
      <c r="BR11" s="20"/>
    </row>
    <row r="12" spans="1:69" s="19" customFormat="1" ht="36" customHeight="1">
      <c r="A12" s="18" t="s">
        <v>323</v>
      </c>
      <c r="B12" s="48">
        <f aca="true" t="shared" si="13" ref="B12:R12">IF(B6=0,0,B11/B6*100)</f>
        <v>1.1423089031136162</v>
      </c>
      <c r="C12" s="21">
        <f t="shared" si="13"/>
        <v>32.88590604026846</v>
      </c>
      <c r="D12" s="21">
        <f t="shared" si="13"/>
        <v>33.33333333333333</v>
      </c>
      <c r="E12" s="21">
        <f t="shared" si="13"/>
        <v>0</v>
      </c>
      <c r="F12" s="21">
        <f t="shared" si="13"/>
        <v>0</v>
      </c>
      <c r="G12" s="21">
        <f t="shared" si="13"/>
        <v>0</v>
      </c>
      <c r="H12" s="21">
        <f t="shared" si="13"/>
        <v>0</v>
      </c>
      <c r="I12" s="21">
        <f t="shared" si="13"/>
        <v>0</v>
      </c>
      <c r="J12" s="21">
        <f t="shared" si="13"/>
        <v>0</v>
      </c>
      <c r="K12" s="21">
        <f t="shared" si="13"/>
        <v>0.872093023255814</v>
      </c>
      <c r="L12" s="21">
        <f t="shared" si="13"/>
        <v>0.8784773060029283</v>
      </c>
      <c r="M12" s="21">
        <f t="shared" si="13"/>
        <v>0</v>
      </c>
      <c r="N12" s="21">
        <f t="shared" si="13"/>
        <v>0</v>
      </c>
      <c r="O12" s="21">
        <f t="shared" si="13"/>
        <v>0</v>
      </c>
      <c r="P12" s="21">
        <f t="shared" si="13"/>
        <v>0</v>
      </c>
      <c r="Q12" s="21">
        <f t="shared" si="13"/>
        <v>0</v>
      </c>
      <c r="R12" s="21">
        <f t="shared" si="13"/>
        <v>0</v>
      </c>
      <c r="S12" s="18" t="s">
        <v>323</v>
      </c>
      <c r="T12" s="21">
        <f aca="true" t="shared" si="14" ref="T12:AI12">IF(T6=0,0,T11/T6*100)</f>
        <v>2.004110996916752</v>
      </c>
      <c r="U12" s="21">
        <f t="shared" si="14"/>
        <v>2.013422818791946</v>
      </c>
      <c r="V12" s="21">
        <f t="shared" si="14"/>
        <v>0</v>
      </c>
      <c r="W12" s="21">
        <f t="shared" si="14"/>
        <v>0</v>
      </c>
      <c r="X12" s="21">
        <f t="shared" si="14"/>
        <v>0</v>
      </c>
      <c r="Y12" s="21">
        <f t="shared" si="14"/>
        <v>0</v>
      </c>
      <c r="Z12" s="21">
        <f t="shared" si="14"/>
        <v>0</v>
      </c>
      <c r="AA12" s="21">
        <f t="shared" si="14"/>
        <v>0</v>
      </c>
      <c r="AB12" s="21">
        <f t="shared" si="14"/>
        <v>6.131893559583494</v>
      </c>
      <c r="AC12" s="21">
        <f t="shared" si="14"/>
        <v>6.6393815370623015</v>
      </c>
      <c r="AD12" s="21">
        <f t="shared" si="14"/>
        <v>8.571428571428571</v>
      </c>
      <c r="AE12" s="21">
        <f t="shared" si="14"/>
        <v>3.484320557491289</v>
      </c>
      <c r="AF12" s="21">
        <f t="shared" si="14"/>
        <v>0</v>
      </c>
      <c r="AG12" s="21">
        <f t="shared" si="14"/>
        <v>0</v>
      </c>
      <c r="AH12" s="21">
        <f t="shared" si="14"/>
        <v>0</v>
      </c>
      <c r="AI12" s="21">
        <f t="shared" si="14"/>
        <v>0</v>
      </c>
      <c r="AJ12" s="18" t="s">
        <v>323</v>
      </c>
      <c r="AK12" s="21">
        <f aca="true" t="shared" si="15" ref="AK12:AZ12">IF(AK6=0,0,AK11/AK6*100)</f>
        <v>4.054054054054054</v>
      </c>
      <c r="AL12" s="21">
        <f t="shared" si="15"/>
        <v>4.6875</v>
      </c>
      <c r="AM12" s="21">
        <f t="shared" si="15"/>
        <v>0</v>
      </c>
      <c r="AN12" s="21">
        <f t="shared" si="15"/>
        <v>0</v>
      </c>
      <c r="AO12" s="21">
        <f t="shared" si="15"/>
        <v>0</v>
      </c>
      <c r="AP12" s="21">
        <f t="shared" si="15"/>
        <v>0</v>
      </c>
      <c r="AQ12" s="21">
        <f t="shared" si="15"/>
        <v>0</v>
      </c>
      <c r="AR12" s="21">
        <f t="shared" si="15"/>
        <v>0</v>
      </c>
      <c r="AS12" s="21">
        <f t="shared" si="15"/>
        <v>2.524916943521595</v>
      </c>
      <c r="AT12" s="21">
        <f t="shared" si="15"/>
        <v>2.811550151975684</v>
      </c>
      <c r="AU12" s="21">
        <f t="shared" si="15"/>
        <v>0</v>
      </c>
      <c r="AV12" s="21">
        <f t="shared" si="15"/>
        <v>0.9523809523809524</v>
      </c>
      <c r="AW12" s="21">
        <f t="shared" si="15"/>
        <v>0</v>
      </c>
      <c r="AX12" s="21">
        <f t="shared" si="15"/>
        <v>0</v>
      </c>
      <c r="AY12" s="21">
        <f t="shared" si="15"/>
        <v>0</v>
      </c>
      <c r="AZ12" s="21">
        <f t="shared" si="15"/>
        <v>0</v>
      </c>
      <c r="BA12" s="18" t="s">
        <v>323</v>
      </c>
      <c r="BB12" s="21">
        <f aca="true" t="shared" si="16" ref="BB12:BQ12">IF(BB6=0,0,BB11/BB6*100)</f>
        <v>2.0746887966804977</v>
      </c>
      <c r="BC12" s="21">
        <f t="shared" si="16"/>
        <v>2.4154589371980677</v>
      </c>
      <c r="BD12" s="21">
        <f t="shared" si="16"/>
        <v>0</v>
      </c>
      <c r="BE12" s="21">
        <f t="shared" si="16"/>
        <v>0</v>
      </c>
      <c r="BF12" s="21">
        <f t="shared" si="16"/>
        <v>0</v>
      </c>
      <c r="BG12" s="21">
        <f t="shared" si="16"/>
        <v>0</v>
      </c>
      <c r="BH12" s="21">
        <f t="shared" si="16"/>
        <v>0</v>
      </c>
      <c r="BI12" s="21">
        <f t="shared" si="16"/>
        <v>0</v>
      </c>
      <c r="BJ12" s="21">
        <f t="shared" si="16"/>
        <v>0.7769069921629295</v>
      </c>
      <c r="BK12" s="21">
        <f t="shared" si="16"/>
        <v>0.8564231738035265</v>
      </c>
      <c r="BL12" s="21">
        <f t="shared" si="16"/>
        <v>0.3073770491803279</v>
      </c>
      <c r="BM12" s="21">
        <f t="shared" si="16"/>
        <v>0.36699941280093956</v>
      </c>
      <c r="BN12" s="21">
        <f t="shared" si="16"/>
        <v>0</v>
      </c>
      <c r="BO12" s="21">
        <f t="shared" si="16"/>
        <v>0.1579778830963665</v>
      </c>
      <c r="BP12" s="21">
        <f t="shared" si="16"/>
        <v>0</v>
      </c>
      <c r="BQ12" s="21">
        <f t="shared" si="16"/>
        <v>0.5725190839694656</v>
      </c>
    </row>
    <row r="13" spans="1:69" s="19" customFormat="1" ht="36" customHeight="1">
      <c r="A13" s="18" t="s">
        <v>318</v>
      </c>
      <c r="B13" s="48">
        <f>SUM(C13+K13+T13+AB13+AK13+AS13+BB13+BJ13)</f>
        <v>149</v>
      </c>
      <c r="C13" s="48">
        <f>SUM(D13:J13)</f>
        <v>3</v>
      </c>
      <c r="D13" s="48">
        <v>3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f>SUM(L13:R13)</f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18" t="s">
        <v>318</v>
      </c>
      <c r="T13" s="48">
        <f>SUM(U13:AA13)</f>
        <v>2</v>
      </c>
      <c r="U13" s="48">
        <v>2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f>SUM(AC13:AI13)</f>
        <v>18</v>
      </c>
      <c r="AC13" s="48">
        <v>18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18" t="s">
        <v>318</v>
      </c>
      <c r="AK13" s="48">
        <f>SUM(AL13:AR13)</f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f>SUM(AT13:AZ13)</f>
        <v>7</v>
      </c>
      <c r="AT13" s="48">
        <v>7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18" t="s">
        <v>318</v>
      </c>
      <c r="BB13" s="48">
        <f>SUM(BC13:BI13)</f>
        <v>2</v>
      </c>
      <c r="BC13" s="48">
        <v>2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f>SUM(BK13:BQ13)</f>
        <v>117</v>
      </c>
      <c r="BK13" s="48">
        <v>112</v>
      </c>
      <c r="BL13" s="48">
        <v>2</v>
      </c>
      <c r="BM13" s="48">
        <v>1</v>
      </c>
      <c r="BN13" s="48">
        <v>0</v>
      </c>
      <c r="BO13" s="48">
        <v>1</v>
      </c>
      <c r="BP13" s="48">
        <v>0</v>
      </c>
      <c r="BQ13" s="48">
        <v>1</v>
      </c>
    </row>
    <row r="14" spans="1:69" s="19" customFormat="1" ht="36" customHeight="1">
      <c r="A14" s="18" t="s">
        <v>319</v>
      </c>
      <c r="B14" s="48">
        <f>SUM(C14+K14+T14+AB14+AK14+AS14+BB14+BJ14)</f>
        <v>274</v>
      </c>
      <c r="C14" s="48">
        <f>SUM(D14:J14)</f>
        <v>26</v>
      </c>
      <c r="D14" s="48">
        <v>26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f>SUM(L14:R14)</f>
        <v>5</v>
      </c>
      <c r="L14" s="48">
        <v>5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18" t="s">
        <v>319</v>
      </c>
      <c r="T14" s="48">
        <f>SUM(U14:AA14)</f>
        <v>30</v>
      </c>
      <c r="U14" s="48">
        <v>30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f>SUM(AC14:AI14)</f>
        <v>33</v>
      </c>
      <c r="AC14" s="48">
        <v>23</v>
      </c>
      <c r="AD14" s="48">
        <v>3</v>
      </c>
      <c r="AE14" s="48">
        <v>7</v>
      </c>
      <c r="AF14" s="48">
        <v>0</v>
      </c>
      <c r="AG14" s="48">
        <v>0</v>
      </c>
      <c r="AH14" s="48">
        <v>0</v>
      </c>
      <c r="AI14" s="48">
        <v>0</v>
      </c>
      <c r="AJ14" s="18" t="s">
        <v>319</v>
      </c>
      <c r="AK14" s="48">
        <f>SUM(AL14:AR14)</f>
        <v>3</v>
      </c>
      <c r="AL14" s="48">
        <v>3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f>SUM(AT14:AZ14)</f>
        <v>14</v>
      </c>
      <c r="AT14" s="48">
        <v>14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18" t="s">
        <v>319</v>
      </c>
      <c r="BB14" s="48">
        <f>SUM(BC14:BI14)</f>
        <v>3</v>
      </c>
      <c r="BC14" s="48">
        <v>3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f>SUM(BK14:BQ14)</f>
        <v>160</v>
      </c>
      <c r="BK14" s="48">
        <v>154</v>
      </c>
      <c r="BL14" s="48">
        <v>1</v>
      </c>
      <c r="BM14" s="48">
        <v>4</v>
      </c>
      <c r="BN14" s="48">
        <v>0</v>
      </c>
      <c r="BO14" s="48">
        <v>0</v>
      </c>
      <c r="BP14" s="48">
        <v>0</v>
      </c>
      <c r="BQ14" s="48">
        <v>1</v>
      </c>
    </row>
    <row r="15" spans="1:69" s="19" customFormat="1" ht="36" customHeight="1">
      <c r="A15" s="18" t="s">
        <v>320</v>
      </c>
      <c r="B15" s="48">
        <f>SUM(C15+K15+T15+AB15+AK15+AS15+BB15+BJ15)</f>
        <v>292</v>
      </c>
      <c r="C15" s="48">
        <f>SUM(D15:J15)</f>
        <v>20</v>
      </c>
      <c r="D15" s="48">
        <v>20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f>SUM(L15:R15)</f>
        <v>7</v>
      </c>
      <c r="L15" s="48">
        <v>7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320</v>
      </c>
      <c r="T15" s="48">
        <f>SUM(U15:AA15)</f>
        <v>7</v>
      </c>
      <c r="U15" s="48">
        <v>7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f>SUM(AC15:AI15)</f>
        <v>108</v>
      </c>
      <c r="AC15" s="48">
        <v>105</v>
      </c>
      <c r="AD15" s="48">
        <v>0</v>
      </c>
      <c r="AE15" s="48">
        <v>3</v>
      </c>
      <c r="AF15" s="48">
        <v>0</v>
      </c>
      <c r="AG15" s="48">
        <v>0</v>
      </c>
      <c r="AH15" s="48">
        <v>0</v>
      </c>
      <c r="AI15" s="48">
        <v>0</v>
      </c>
      <c r="AJ15" s="18" t="s">
        <v>320</v>
      </c>
      <c r="AK15" s="48">
        <f>SUM(AL15:AR15)</f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f>SUM(AT15:AZ15)</f>
        <v>12</v>
      </c>
      <c r="AT15" s="48">
        <v>11</v>
      </c>
      <c r="AU15" s="48">
        <v>0</v>
      </c>
      <c r="AV15" s="48">
        <v>1</v>
      </c>
      <c r="AW15" s="48">
        <v>0</v>
      </c>
      <c r="AX15" s="48">
        <v>0</v>
      </c>
      <c r="AY15" s="48">
        <v>0</v>
      </c>
      <c r="AZ15" s="48">
        <v>0</v>
      </c>
      <c r="BA15" s="18" t="s">
        <v>320</v>
      </c>
      <c r="BB15" s="48">
        <f>SUM(BC15:BI15)</f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f>SUM(BK15:BQ15)</f>
        <v>138</v>
      </c>
      <c r="BK15" s="48">
        <v>122</v>
      </c>
      <c r="BL15" s="48">
        <v>0</v>
      </c>
      <c r="BM15" s="48">
        <v>15</v>
      </c>
      <c r="BN15" s="48">
        <v>0</v>
      </c>
      <c r="BO15" s="48">
        <v>0</v>
      </c>
      <c r="BP15" s="48">
        <v>0</v>
      </c>
      <c r="BQ15" s="48">
        <v>1</v>
      </c>
    </row>
    <row r="16" spans="1:69" s="19" customFormat="1" ht="36" customHeight="1" thickBot="1">
      <c r="A16" s="18" t="s">
        <v>321</v>
      </c>
      <c r="B16" s="48">
        <f>SUM(C16+K16+T16+AB16+AK16+AS16+BB16+BJ16)</f>
        <v>47</v>
      </c>
      <c r="C16" s="48">
        <f>SUM(D16:J16)</f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>SUM(L16:R16)</f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18" t="s">
        <v>321</v>
      </c>
      <c r="T16" s="48">
        <f>SUM(U16:AA16)</f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>SUM(AC16:AI16)</f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18" t="s">
        <v>321</v>
      </c>
      <c r="AK16" s="48">
        <f>SUM(AL16:AR16)</f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f>SUM(AT16:AZ16)</f>
        <v>5</v>
      </c>
      <c r="AT16" s="48">
        <v>5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18" t="s">
        <v>321</v>
      </c>
      <c r="BB16" s="48">
        <f>SUM(BC16:BI16)</f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f>SUM(BK16:BQ16)</f>
        <v>42</v>
      </c>
      <c r="BK16" s="48">
        <v>37</v>
      </c>
      <c r="BL16" s="48">
        <v>0</v>
      </c>
      <c r="BM16" s="48">
        <v>5</v>
      </c>
      <c r="BN16" s="48">
        <v>0</v>
      </c>
      <c r="BO16" s="48">
        <v>0</v>
      </c>
      <c r="BP16" s="48">
        <v>0</v>
      </c>
      <c r="BQ16" s="48">
        <v>0</v>
      </c>
    </row>
    <row r="17" spans="1:69" s="19" customFormat="1" ht="12" customHeight="1">
      <c r="A17" s="89" t="s">
        <v>324</v>
      </c>
      <c r="B17" s="89"/>
      <c r="C17" s="89"/>
      <c r="D17" s="89"/>
      <c r="E17" s="89"/>
      <c r="F17" s="89"/>
      <c r="G17" s="8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89" t="s">
        <v>324</v>
      </c>
      <c r="T17" s="89"/>
      <c r="U17" s="89"/>
      <c r="V17" s="89"/>
      <c r="W17" s="89"/>
      <c r="X17" s="89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19" s="19" customFormat="1" ht="64.5" customHeight="1">
      <c r="A18" s="23"/>
      <c r="S18" s="23"/>
    </row>
    <row r="19" spans="1:69" s="19" customFormat="1" ht="11.25" customHeight="1">
      <c r="A19" s="81" t="s">
        <v>325</v>
      </c>
      <c r="B19" s="81"/>
      <c r="C19" s="81"/>
      <c r="D19" s="81"/>
      <c r="E19" s="81"/>
      <c r="F19" s="81"/>
      <c r="G19" s="81"/>
      <c r="H19" s="81"/>
      <c r="I19" s="81" t="s">
        <v>326</v>
      </c>
      <c r="J19" s="81"/>
      <c r="K19" s="81"/>
      <c r="L19" s="81"/>
      <c r="M19" s="81"/>
      <c r="N19" s="81"/>
      <c r="O19" s="81"/>
      <c r="P19" s="81"/>
      <c r="Q19" s="81"/>
      <c r="R19" s="81"/>
      <c r="S19" s="81" t="s">
        <v>327</v>
      </c>
      <c r="T19" s="81"/>
      <c r="U19" s="81"/>
      <c r="V19" s="81"/>
      <c r="W19" s="81"/>
      <c r="X19" s="81"/>
      <c r="Y19" s="81"/>
      <c r="Z19" s="81" t="s">
        <v>294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 t="s">
        <v>295</v>
      </c>
      <c r="AK19" s="81"/>
      <c r="AL19" s="81"/>
      <c r="AM19" s="81"/>
      <c r="AN19" s="81"/>
      <c r="AO19" s="81"/>
      <c r="AP19" s="81"/>
      <c r="AQ19" s="81" t="s">
        <v>296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116" t="s">
        <v>297</v>
      </c>
      <c r="BB19" s="116"/>
      <c r="BC19" s="116"/>
      <c r="BD19" s="116"/>
      <c r="BE19" s="116"/>
      <c r="BF19" s="116"/>
      <c r="BG19" s="116"/>
      <c r="BH19" s="81" t="s">
        <v>298</v>
      </c>
      <c r="BI19" s="81"/>
      <c r="BJ19" s="81"/>
      <c r="BK19" s="81"/>
      <c r="BL19" s="81"/>
      <c r="BM19" s="81"/>
      <c r="BN19" s="81"/>
      <c r="BO19" s="81"/>
      <c r="BP19" s="81"/>
      <c r="BQ19" s="81"/>
    </row>
  </sheetData>
  <mergeCells count="33"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  <mergeCell ref="BJ3:BQ3"/>
    <mergeCell ref="S17:X17"/>
    <mergeCell ref="AJ3:AJ4"/>
    <mergeCell ref="AK3:AR3"/>
    <mergeCell ref="BB3:BI3"/>
    <mergeCell ref="AS3:AZ3"/>
    <mergeCell ref="AQ1:AZ1"/>
    <mergeCell ref="S19:Y19"/>
    <mergeCell ref="Z19:AI19"/>
    <mergeCell ref="BA3:BA4"/>
    <mergeCell ref="AQ2:AS2"/>
    <mergeCell ref="AJ19:AP19"/>
    <mergeCell ref="AQ19:AZ19"/>
    <mergeCell ref="BA1:BG1"/>
    <mergeCell ref="A17:G17"/>
    <mergeCell ref="A19:H19"/>
    <mergeCell ref="I19:R19"/>
    <mergeCell ref="A1:H1"/>
    <mergeCell ref="I1:M1"/>
    <mergeCell ref="A3:A4"/>
    <mergeCell ref="B3:B4"/>
    <mergeCell ref="C3:J3"/>
    <mergeCell ref="K3:R3"/>
  </mergeCells>
  <dataValidations count="1">
    <dataValidation type="whole" allowBlank="1" showInputMessage="1" showErrorMessage="1" errorTitle="嘿嘿！你粉混喔" error="數字必須素整數而且不得小於 0 也應該不會大於 50000000 吧" sqref="BC7:BI10 D13:J16 AT13:AZ16 BK7:BQ10 AT7:AZ10 BC13:BI16 AC7:AI10 U7:AA10 L13:R16 L7:R10 U13:AA16 AC13:AI16 AL7:AR10 AL13:AR16 BK13:BQ16 BH6 D7:J10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9.625" style="46" customWidth="1"/>
    <col min="3" max="3" width="10.00390625" style="46" customWidth="1"/>
    <col min="4" max="4" width="9.75390625" style="46" customWidth="1"/>
    <col min="5" max="7" width="9.125" style="46" customWidth="1"/>
    <col min="8" max="8" width="11.75390625" style="46" customWidth="1"/>
    <col min="9" max="9" width="11.25390625" style="46" customWidth="1"/>
    <col min="10" max="10" width="11.50390625" style="46" customWidth="1"/>
    <col min="11" max="11" width="11.375" style="46" customWidth="1"/>
    <col min="12" max="12" width="10.75390625" style="46" customWidth="1"/>
    <col min="13" max="13" width="11.00390625" style="46" customWidth="1"/>
    <col min="14" max="14" width="10.75390625" style="46" customWidth="1"/>
    <col min="15" max="15" width="22.625" style="46" customWidth="1"/>
    <col min="16" max="16" width="8.875" style="46" customWidth="1"/>
    <col min="17" max="18" width="8.50390625" style="46" customWidth="1"/>
    <col min="19" max="19" width="8.75390625" style="46" customWidth="1"/>
    <col min="20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88" t="s">
        <v>129</v>
      </c>
      <c r="B1" s="88"/>
      <c r="C1" s="88"/>
      <c r="D1" s="88"/>
      <c r="E1" s="88"/>
      <c r="F1" s="88"/>
      <c r="G1" s="88"/>
      <c r="H1" s="95" t="s">
        <v>13</v>
      </c>
      <c r="I1" s="95"/>
      <c r="J1" s="95"/>
      <c r="K1" s="95"/>
      <c r="L1" s="95"/>
      <c r="M1" s="95"/>
      <c r="N1" s="95"/>
      <c r="O1" s="88" t="s">
        <v>350</v>
      </c>
      <c r="P1" s="88"/>
      <c r="Q1" s="88"/>
      <c r="R1" s="88"/>
      <c r="S1" s="88"/>
      <c r="T1" s="88"/>
      <c r="U1" s="88"/>
      <c r="V1" s="88"/>
      <c r="W1" s="1" t="s">
        <v>15</v>
      </c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9" customFormat="1" ht="12.75" customHeight="1" thickBot="1">
      <c r="A2" s="108" t="s">
        <v>16</v>
      </c>
      <c r="B2" s="108"/>
      <c r="C2" s="108"/>
      <c r="D2" s="108"/>
      <c r="E2" s="108"/>
      <c r="F2" s="108"/>
      <c r="G2" s="108"/>
      <c r="H2" s="109" t="s">
        <v>361</v>
      </c>
      <c r="I2" s="109"/>
      <c r="J2" s="109"/>
      <c r="K2" s="109"/>
      <c r="L2" s="109"/>
      <c r="M2" s="109"/>
      <c r="N2" s="27" t="s">
        <v>17</v>
      </c>
      <c r="O2" s="110" t="s">
        <v>16</v>
      </c>
      <c r="P2" s="110"/>
      <c r="Q2" s="110"/>
      <c r="R2" s="110"/>
      <c r="S2" s="110"/>
      <c r="T2" s="110"/>
      <c r="U2" s="110"/>
      <c r="V2" s="110"/>
      <c r="W2" s="28" t="s">
        <v>361</v>
      </c>
      <c r="X2" s="28"/>
      <c r="Y2" s="28"/>
      <c r="Z2" s="28"/>
      <c r="AA2" s="28"/>
      <c r="AB2" s="28"/>
      <c r="AC2" s="28"/>
      <c r="AD2" s="28"/>
      <c r="AE2" s="28"/>
      <c r="AF2" s="28"/>
      <c r="AG2" s="27" t="s">
        <v>17</v>
      </c>
    </row>
    <row r="3" spans="1:33" s="32" customFormat="1" ht="24" customHeight="1">
      <c r="A3" s="98" t="s">
        <v>18</v>
      </c>
      <c r="B3" s="102" t="s">
        <v>19</v>
      </c>
      <c r="C3" s="120" t="s">
        <v>130</v>
      </c>
      <c r="D3" s="101"/>
      <c r="E3" s="101"/>
      <c r="F3" s="101"/>
      <c r="G3" s="101"/>
      <c r="H3" s="103" t="s">
        <v>131</v>
      </c>
      <c r="I3" s="104"/>
      <c r="J3" s="104"/>
      <c r="K3" s="104"/>
      <c r="L3" s="104"/>
      <c r="M3" s="104"/>
      <c r="N3" s="104"/>
      <c r="O3" s="98" t="s">
        <v>18</v>
      </c>
      <c r="P3" s="100" t="s">
        <v>132</v>
      </c>
      <c r="Q3" s="101"/>
      <c r="R3" s="101"/>
      <c r="S3" s="101"/>
      <c r="T3" s="101"/>
      <c r="U3" s="101"/>
      <c r="V3" s="101"/>
      <c r="W3" s="103" t="s">
        <v>85</v>
      </c>
      <c r="X3" s="104"/>
      <c r="Y3" s="104"/>
      <c r="Z3" s="104"/>
      <c r="AA3" s="105"/>
      <c r="AB3" s="72" t="s">
        <v>24</v>
      </c>
      <c r="AC3" s="72" t="s">
        <v>25</v>
      </c>
      <c r="AD3" s="74" t="s">
        <v>26</v>
      </c>
      <c r="AE3" s="74" t="s">
        <v>27</v>
      </c>
      <c r="AF3" s="118" t="s">
        <v>197</v>
      </c>
      <c r="AG3" s="96" t="s">
        <v>200</v>
      </c>
    </row>
    <row r="4" spans="1:33" s="32" customFormat="1" ht="48" customHeight="1" thickBot="1">
      <c r="A4" s="99"/>
      <c r="B4" s="106"/>
      <c r="C4" s="33" t="s">
        <v>3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33</v>
      </c>
      <c r="I4" s="35" t="s">
        <v>34</v>
      </c>
      <c r="J4" s="35" t="s">
        <v>35</v>
      </c>
      <c r="K4" s="35" t="s">
        <v>36</v>
      </c>
      <c r="L4" s="35" t="s">
        <v>37</v>
      </c>
      <c r="M4" s="35" t="s">
        <v>38</v>
      </c>
      <c r="N4" s="35" t="s">
        <v>39</v>
      </c>
      <c r="O4" s="99"/>
      <c r="P4" s="33" t="s">
        <v>40</v>
      </c>
      <c r="Q4" s="34" t="s">
        <v>41</v>
      </c>
      <c r="R4" s="34" t="s">
        <v>42</v>
      </c>
      <c r="S4" s="34" t="s">
        <v>43</v>
      </c>
      <c r="T4" s="34" t="s">
        <v>44</v>
      </c>
      <c r="U4" s="34" t="s">
        <v>45</v>
      </c>
      <c r="V4" s="34" t="s">
        <v>46</v>
      </c>
      <c r="W4" s="33" t="s">
        <v>47</v>
      </c>
      <c r="X4" s="35" t="s">
        <v>48</v>
      </c>
      <c r="Y4" s="35" t="s">
        <v>49</v>
      </c>
      <c r="Z4" s="35" t="s">
        <v>50</v>
      </c>
      <c r="AA4" s="35" t="s">
        <v>51</v>
      </c>
      <c r="AB4" s="73"/>
      <c r="AC4" s="73"/>
      <c r="AD4" s="75"/>
      <c r="AE4" s="75"/>
      <c r="AF4" s="119"/>
      <c r="AG4" s="97"/>
    </row>
    <row r="5" spans="1:33" s="38" customFormat="1" ht="24" customHeight="1">
      <c r="A5" s="36" t="s">
        <v>52</v>
      </c>
      <c r="B5" s="65">
        <f>SUM(B6+B7)</f>
        <v>59280</v>
      </c>
      <c r="C5" s="65">
        <f aca="true" t="shared" si="0" ref="C5:H5">SUM(C6+C7)</f>
        <v>50050</v>
      </c>
      <c r="D5" s="65">
        <f t="shared" si="0"/>
        <v>2197</v>
      </c>
      <c r="E5" s="65">
        <f t="shared" si="0"/>
        <v>602</v>
      </c>
      <c r="F5" s="65">
        <f t="shared" si="0"/>
        <v>9882</v>
      </c>
      <c r="G5" s="65">
        <f t="shared" si="0"/>
        <v>1088</v>
      </c>
      <c r="H5" s="65">
        <f t="shared" si="0"/>
        <v>1788</v>
      </c>
      <c r="I5" s="65">
        <f aca="true" t="shared" si="1" ref="I5:N5">SUM(I6+I7)</f>
        <v>1941</v>
      </c>
      <c r="J5" s="65">
        <f t="shared" si="1"/>
        <v>2208</v>
      </c>
      <c r="K5" s="65">
        <f t="shared" si="1"/>
        <v>393</v>
      </c>
      <c r="L5" s="65">
        <f t="shared" si="1"/>
        <v>11646</v>
      </c>
      <c r="M5" s="65">
        <f t="shared" si="1"/>
        <v>1089</v>
      </c>
      <c r="N5" s="65">
        <f t="shared" si="1"/>
        <v>3748</v>
      </c>
      <c r="O5" s="36" t="s">
        <v>53</v>
      </c>
      <c r="P5" s="65">
        <f aca="true" t="shared" si="2" ref="P5:AG5">SUM(P6+P7)</f>
        <v>10622</v>
      </c>
      <c r="Q5" s="65">
        <f t="shared" si="2"/>
        <v>640</v>
      </c>
      <c r="R5" s="65">
        <f t="shared" si="2"/>
        <v>74</v>
      </c>
      <c r="S5" s="65">
        <f t="shared" si="2"/>
        <v>307</v>
      </c>
      <c r="T5" s="65">
        <f t="shared" si="2"/>
        <v>60</v>
      </c>
      <c r="U5" s="65">
        <f t="shared" si="2"/>
        <v>199</v>
      </c>
      <c r="V5" s="65">
        <f t="shared" si="2"/>
        <v>281</v>
      </c>
      <c r="W5" s="65">
        <f t="shared" si="2"/>
        <v>622</v>
      </c>
      <c r="X5" s="65">
        <f t="shared" si="2"/>
        <v>206</v>
      </c>
      <c r="Y5" s="65">
        <f t="shared" si="2"/>
        <v>338</v>
      </c>
      <c r="Z5" s="65">
        <f t="shared" si="2"/>
        <v>98</v>
      </c>
      <c r="AA5" s="65">
        <f t="shared" si="2"/>
        <v>21</v>
      </c>
      <c r="AB5" s="65">
        <f t="shared" si="2"/>
        <v>979</v>
      </c>
      <c r="AC5" s="65">
        <f t="shared" si="2"/>
        <v>6837</v>
      </c>
      <c r="AD5" s="65">
        <f t="shared" si="2"/>
        <v>181</v>
      </c>
      <c r="AE5" s="65">
        <f t="shared" si="2"/>
        <v>634</v>
      </c>
      <c r="AF5" s="65">
        <f t="shared" si="2"/>
        <v>72</v>
      </c>
      <c r="AG5" s="65">
        <f t="shared" si="2"/>
        <v>527</v>
      </c>
    </row>
    <row r="6" spans="1:33" s="38" customFormat="1" ht="30" customHeight="1">
      <c r="A6" s="39" t="s">
        <v>54</v>
      </c>
      <c r="B6" s="48">
        <f>SUM(B12+B15+B18+B21)</f>
        <v>58695</v>
      </c>
      <c r="C6" s="48">
        <f>SUM(C12+C15+C18+C21)</f>
        <v>49533</v>
      </c>
      <c r="D6" s="48">
        <f aca="true" t="shared" si="3" ref="D6:AG6">SUM(D12+D15+D18+D21)</f>
        <v>2165</v>
      </c>
      <c r="E6" s="48">
        <f t="shared" si="3"/>
        <v>598</v>
      </c>
      <c r="F6" s="48">
        <f t="shared" si="3"/>
        <v>9751</v>
      </c>
      <c r="G6" s="48">
        <f t="shared" si="3"/>
        <v>1064</v>
      </c>
      <c r="H6" s="48">
        <f t="shared" si="3"/>
        <v>1779</v>
      </c>
      <c r="I6" s="48">
        <f t="shared" si="3"/>
        <v>1936</v>
      </c>
      <c r="J6" s="48">
        <f t="shared" si="3"/>
        <v>2142</v>
      </c>
      <c r="K6" s="48">
        <f t="shared" si="3"/>
        <v>391</v>
      </c>
      <c r="L6" s="48">
        <f t="shared" si="3"/>
        <v>11602</v>
      </c>
      <c r="M6" s="48">
        <f t="shared" si="3"/>
        <v>1072</v>
      </c>
      <c r="N6" s="48">
        <f t="shared" si="3"/>
        <v>3683</v>
      </c>
      <c r="O6" s="39" t="s">
        <v>55</v>
      </c>
      <c r="P6" s="48">
        <f t="shared" si="3"/>
        <v>10565</v>
      </c>
      <c r="Q6" s="48">
        <f t="shared" si="3"/>
        <v>616</v>
      </c>
      <c r="R6" s="48">
        <f t="shared" si="3"/>
        <v>73</v>
      </c>
      <c r="S6" s="48">
        <f t="shared" si="3"/>
        <v>305</v>
      </c>
      <c r="T6" s="48">
        <f t="shared" si="3"/>
        <v>59</v>
      </c>
      <c r="U6" s="48">
        <f t="shared" si="3"/>
        <v>199</v>
      </c>
      <c r="V6" s="48">
        <f t="shared" si="3"/>
        <v>276</v>
      </c>
      <c r="W6" s="48">
        <f t="shared" si="3"/>
        <v>618</v>
      </c>
      <c r="X6" s="48">
        <f t="shared" si="3"/>
        <v>200</v>
      </c>
      <c r="Y6" s="48">
        <f t="shared" si="3"/>
        <v>328</v>
      </c>
      <c r="Z6" s="48">
        <f t="shared" si="3"/>
        <v>97</v>
      </c>
      <c r="AA6" s="48">
        <f t="shared" si="3"/>
        <v>14</v>
      </c>
      <c r="AB6" s="48">
        <f t="shared" si="3"/>
        <v>972</v>
      </c>
      <c r="AC6" s="48">
        <f t="shared" si="3"/>
        <v>6788</v>
      </c>
      <c r="AD6" s="48">
        <f t="shared" si="3"/>
        <v>181</v>
      </c>
      <c r="AE6" s="48">
        <f t="shared" si="3"/>
        <v>633</v>
      </c>
      <c r="AF6" s="48">
        <f>SUM(AF12+AF15+AF18+AF21)</f>
        <v>72</v>
      </c>
      <c r="AG6" s="48">
        <f t="shared" si="3"/>
        <v>516</v>
      </c>
    </row>
    <row r="7" spans="1:35" s="38" customFormat="1" ht="18.75" customHeight="1">
      <c r="A7" s="40" t="s">
        <v>56</v>
      </c>
      <c r="B7" s="48">
        <f>SUM(B13+B16+B19+B22)</f>
        <v>585</v>
      </c>
      <c r="C7" s="48">
        <f>SUM(C13+C16+C19+C22)</f>
        <v>517</v>
      </c>
      <c r="D7" s="48">
        <f aca="true" t="shared" si="4" ref="D7:AG7">SUM(D13+D16+D19+D22)</f>
        <v>32</v>
      </c>
      <c r="E7" s="48">
        <f t="shared" si="4"/>
        <v>4</v>
      </c>
      <c r="F7" s="48">
        <f t="shared" si="4"/>
        <v>131</v>
      </c>
      <c r="G7" s="48">
        <f t="shared" si="4"/>
        <v>24</v>
      </c>
      <c r="H7" s="48">
        <f t="shared" si="4"/>
        <v>9</v>
      </c>
      <c r="I7" s="48">
        <f>SUM(I13+I16+I19+I22)</f>
        <v>5</v>
      </c>
      <c r="J7" s="48">
        <f t="shared" si="4"/>
        <v>66</v>
      </c>
      <c r="K7" s="48">
        <f t="shared" si="4"/>
        <v>2</v>
      </c>
      <c r="L7" s="48">
        <f t="shared" si="4"/>
        <v>44</v>
      </c>
      <c r="M7" s="48">
        <f t="shared" si="4"/>
        <v>17</v>
      </c>
      <c r="N7" s="48">
        <f t="shared" si="4"/>
        <v>65</v>
      </c>
      <c r="O7" s="39" t="s">
        <v>57</v>
      </c>
      <c r="P7" s="48">
        <f t="shared" si="4"/>
        <v>57</v>
      </c>
      <c r="Q7" s="48">
        <f t="shared" si="4"/>
        <v>24</v>
      </c>
      <c r="R7" s="48">
        <f t="shared" si="4"/>
        <v>1</v>
      </c>
      <c r="S7" s="48">
        <f t="shared" si="4"/>
        <v>2</v>
      </c>
      <c r="T7" s="48">
        <f t="shared" si="4"/>
        <v>1</v>
      </c>
      <c r="U7" s="48">
        <f t="shared" si="4"/>
        <v>0</v>
      </c>
      <c r="V7" s="48">
        <f t="shared" si="4"/>
        <v>5</v>
      </c>
      <c r="W7" s="48">
        <f t="shared" si="4"/>
        <v>4</v>
      </c>
      <c r="X7" s="48">
        <f t="shared" si="4"/>
        <v>6</v>
      </c>
      <c r="Y7" s="48">
        <f t="shared" si="4"/>
        <v>10</v>
      </c>
      <c r="Z7" s="48">
        <f t="shared" si="4"/>
        <v>1</v>
      </c>
      <c r="AA7" s="48">
        <f t="shared" si="4"/>
        <v>7</v>
      </c>
      <c r="AB7" s="48">
        <f t="shared" si="4"/>
        <v>7</v>
      </c>
      <c r="AC7" s="48">
        <f t="shared" si="4"/>
        <v>49</v>
      </c>
      <c r="AD7" s="48">
        <f t="shared" si="4"/>
        <v>0</v>
      </c>
      <c r="AE7" s="48">
        <f t="shared" si="4"/>
        <v>1</v>
      </c>
      <c r="AF7" s="48">
        <f>SUM(AF13+AF16+AF19+AF22)</f>
        <v>0</v>
      </c>
      <c r="AG7" s="48">
        <f t="shared" si="4"/>
        <v>11</v>
      </c>
      <c r="AH7" s="37"/>
      <c r="AI7" s="37"/>
    </row>
    <row r="8" spans="1:33" s="38" customFormat="1" ht="30" customHeight="1">
      <c r="A8" s="40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9" t="s">
        <v>59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38" customFormat="1" ht="30" customHeight="1">
      <c r="A9" s="36" t="s">
        <v>60</v>
      </c>
      <c r="B9" s="21">
        <f>IF(B6+B7=0,0,B6/(B6+B7)*100)</f>
        <v>99.01315789473685</v>
      </c>
      <c r="C9" s="21">
        <f aca="true" t="shared" si="5" ref="C9:N9">IF(C6+C7=0,0,C6/(C6+C7)*100)</f>
        <v>98.96703296703296</v>
      </c>
      <c r="D9" s="21">
        <f t="shared" si="5"/>
        <v>98.54346836595357</v>
      </c>
      <c r="E9" s="21">
        <f t="shared" si="5"/>
        <v>99.33554817275747</v>
      </c>
      <c r="F9" s="21">
        <f t="shared" si="5"/>
        <v>98.67435741752682</v>
      </c>
      <c r="G9" s="21">
        <f t="shared" si="5"/>
        <v>97.79411764705883</v>
      </c>
      <c r="H9" s="21">
        <f t="shared" si="5"/>
        <v>99.49664429530202</v>
      </c>
      <c r="I9" s="41">
        <f t="shared" si="5"/>
        <v>99.74240082431737</v>
      </c>
      <c r="J9" s="41">
        <f t="shared" si="5"/>
        <v>97.01086956521739</v>
      </c>
      <c r="K9" s="41">
        <f t="shared" si="5"/>
        <v>99.49109414758269</v>
      </c>
      <c r="L9" s="41">
        <f t="shared" si="5"/>
        <v>99.62218787566547</v>
      </c>
      <c r="M9" s="41">
        <f t="shared" si="5"/>
        <v>98.43893480257117</v>
      </c>
      <c r="N9" s="41">
        <f t="shared" si="5"/>
        <v>98.2657417289221</v>
      </c>
      <c r="O9" s="36" t="s">
        <v>61</v>
      </c>
      <c r="P9" s="41">
        <f aca="true" t="shared" si="6" ref="P9:AG9">IF(P6+P7=0,0,P6/(P6+P7)*100)</f>
        <v>99.46337789493505</v>
      </c>
      <c r="Q9" s="41">
        <f t="shared" si="6"/>
        <v>96.25</v>
      </c>
      <c r="R9" s="41">
        <f t="shared" si="6"/>
        <v>98.64864864864865</v>
      </c>
      <c r="S9" s="41">
        <f t="shared" si="6"/>
        <v>99.3485342019544</v>
      </c>
      <c r="T9" s="41">
        <f t="shared" si="6"/>
        <v>98.33333333333333</v>
      </c>
      <c r="U9" s="41">
        <f t="shared" si="6"/>
        <v>100</v>
      </c>
      <c r="V9" s="41">
        <f t="shared" si="6"/>
        <v>98.22064056939502</v>
      </c>
      <c r="W9" s="41">
        <f t="shared" si="6"/>
        <v>99.35691318327974</v>
      </c>
      <c r="X9" s="41">
        <f t="shared" si="6"/>
        <v>97.0873786407767</v>
      </c>
      <c r="Y9" s="41">
        <f t="shared" si="6"/>
        <v>97.0414201183432</v>
      </c>
      <c r="Z9" s="41">
        <f t="shared" si="6"/>
        <v>98.9795918367347</v>
      </c>
      <c r="AA9" s="41">
        <f t="shared" si="6"/>
        <v>66.66666666666666</v>
      </c>
      <c r="AB9" s="41">
        <f t="shared" si="6"/>
        <v>99.2849846782431</v>
      </c>
      <c r="AC9" s="41">
        <f t="shared" si="6"/>
        <v>99.28331139388621</v>
      </c>
      <c r="AD9" s="41">
        <f t="shared" si="6"/>
        <v>100</v>
      </c>
      <c r="AE9" s="41">
        <f t="shared" si="6"/>
        <v>99.84227129337539</v>
      </c>
      <c r="AF9" s="41">
        <f>IF(AF6+AF7=0,0,AF6/(AF6+AF7)*100)</f>
        <v>100</v>
      </c>
      <c r="AG9" s="41">
        <f t="shared" si="6"/>
        <v>97.91271347248576</v>
      </c>
    </row>
    <row r="10" spans="1:33" s="38" customFormat="1" ht="18.75" customHeight="1">
      <c r="A10" s="36" t="s">
        <v>62</v>
      </c>
      <c r="B10" s="21">
        <f>IF(B6+B7=0,0,B7/(B6+B7)*100)</f>
        <v>0.9868421052631579</v>
      </c>
      <c r="C10" s="21">
        <f aca="true" t="shared" si="7" ref="C10:N10">IF(C6+C7=0,0,C7/(C6+C7)*100)</f>
        <v>1.032967032967033</v>
      </c>
      <c r="D10" s="21">
        <f t="shared" si="7"/>
        <v>1.456531634046427</v>
      </c>
      <c r="E10" s="21">
        <f t="shared" si="7"/>
        <v>0.6644518272425249</v>
      </c>
      <c r="F10" s="21">
        <f t="shared" si="7"/>
        <v>1.3256425824731835</v>
      </c>
      <c r="G10" s="21">
        <f t="shared" si="7"/>
        <v>2.2058823529411766</v>
      </c>
      <c r="H10" s="21">
        <f t="shared" si="7"/>
        <v>0.5033557046979865</v>
      </c>
      <c r="I10" s="41">
        <f t="shared" si="7"/>
        <v>0.2575991756826378</v>
      </c>
      <c r="J10" s="41">
        <f t="shared" si="7"/>
        <v>2.989130434782609</v>
      </c>
      <c r="K10" s="41">
        <f t="shared" si="7"/>
        <v>0.5089058524173028</v>
      </c>
      <c r="L10" s="41">
        <f t="shared" si="7"/>
        <v>0.3778121243345354</v>
      </c>
      <c r="M10" s="41">
        <f t="shared" si="7"/>
        <v>1.5610651974288337</v>
      </c>
      <c r="N10" s="41">
        <f t="shared" si="7"/>
        <v>1.7342582710779084</v>
      </c>
      <c r="O10" s="36" t="s">
        <v>62</v>
      </c>
      <c r="P10" s="41">
        <f aca="true" t="shared" si="8" ref="P10:AG10">IF(P6+P7=0,0,P7/(P6+P7)*100)</f>
        <v>0.5366221050649594</v>
      </c>
      <c r="Q10" s="41">
        <f t="shared" si="8"/>
        <v>3.75</v>
      </c>
      <c r="R10" s="41">
        <f t="shared" si="8"/>
        <v>1.3513513513513513</v>
      </c>
      <c r="S10" s="41">
        <f t="shared" si="8"/>
        <v>0.6514657980456027</v>
      </c>
      <c r="T10" s="41">
        <f t="shared" si="8"/>
        <v>1.6666666666666667</v>
      </c>
      <c r="U10" s="41">
        <f t="shared" si="8"/>
        <v>0</v>
      </c>
      <c r="V10" s="41">
        <f t="shared" si="8"/>
        <v>1.7793594306049825</v>
      </c>
      <c r="W10" s="41">
        <f t="shared" si="8"/>
        <v>0.6430868167202572</v>
      </c>
      <c r="X10" s="41">
        <f t="shared" si="8"/>
        <v>2.912621359223301</v>
      </c>
      <c r="Y10" s="41">
        <f t="shared" si="8"/>
        <v>2.9585798816568047</v>
      </c>
      <c r="Z10" s="41">
        <f t="shared" si="8"/>
        <v>1.0204081632653061</v>
      </c>
      <c r="AA10" s="41">
        <f t="shared" si="8"/>
        <v>33.33333333333333</v>
      </c>
      <c r="AB10" s="41">
        <f t="shared" si="8"/>
        <v>0.7150153217568949</v>
      </c>
      <c r="AC10" s="41">
        <f t="shared" si="8"/>
        <v>0.7166886061137926</v>
      </c>
      <c r="AD10" s="41">
        <f t="shared" si="8"/>
        <v>0</v>
      </c>
      <c r="AE10" s="41">
        <f t="shared" si="8"/>
        <v>0.15772870662460567</v>
      </c>
      <c r="AF10" s="41">
        <f>IF(AF6+AF7=0,0,AF7/(AF6+AF7)*100)</f>
        <v>0</v>
      </c>
      <c r="AG10" s="41">
        <f t="shared" si="8"/>
        <v>2.0872865275142316</v>
      </c>
    </row>
    <row r="11" spans="1:33" s="38" customFormat="1" ht="30" customHeight="1">
      <c r="A11" s="36" t="s">
        <v>133</v>
      </c>
      <c r="B11" s="48"/>
      <c r="C11" s="4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133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8" customFormat="1" ht="30" customHeight="1">
      <c r="A12" s="36" t="s">
        <v>63</v>
      </c>
      <c r="B12" s="48">
        <f>SUM(C12,AB12:AG12)</f>
        <v>6428</v>
      </c>
      <c r="C12" s="48">
        <f>SUM(D12:N12,P12:AA12)</f>
        <v>5856</v>
      </c>
      <c r="D12" s="65">
        <v>555</v>
      </c>
      <c r="E12" s="65">
        <v>97</v>
      </c>
      <c r="F12" s="65">
        <v>1433</v>
      </c>
      <c r="G12" s="65">
        <v>207</v>
      </c>
      <c r="H12" s="65">
        <v>183</v>
      </c>
      <c r="I12" s="65">
        <v>376</v>
      </c>
      <c r="J12" s="65">
        <v>606</v>
      </c>
      <c r="K12" s="65">
        <v>141</v>
      </c>
      <c r="L12" s="65">
        <v>404</v>
      </c>
      <c r="M12" s="65">
        <v>250</v>
      </c>
      <c r="N12" s="65">
        <v>562</v>
      </c>
      <c r="O12" s="36" t="s">
        <v>63</v>
      </c>
      <c r="P12" s="65">
        <v>532</v>
      </c>
      <c r="Q12" s="65">
        <v>151</v>
      </c>
      <c r="R12" s="65">
        <v>22</v>
      </c>
      <c r="S12" s="65">
        <v>64</v>
      </c>
      <c r="T12" s="65">
        <v>14</v>
      </c>
      <c r="U12" s="65">
        <v>35</v>
      </c>
      <c r="V12" s="65">
        <v>32</v>
      </c>
      <c r="W12" s="65">
        <v>93</v>
      </c>
      <c r="X12" s="65">
        <v>20</v>
      </c>
      <c r="Y12" s="65">
        <v>58</v>
      </c>
      <c r="Z12" s="65">
        <v>18</v>
      </c>
      <c r="AA12" s="65">
        <v>3</v>
      </c>
      <c r="AB12" s="65">
        <v>164</v>
      </c>
      <c r="AC12" s="65">
        <v>244</v>
      </c>
      <c r="AD12" s="65">
        <v>16</v>
      </c>
      <c r="AE12" s="65">
        <v>124</v>
      </c>
      <c r="AF12" s="65">
        <v>0</v>
      </c>
      <c r="AG12" s="65">
        <v>24</v>
      </c>
    </row>
    <row r="13" spans="1:33" s="38" customFormat="1" ht="18.75" customHeight="1">
      <c r="A13" s="36" t="s">
        <v>65</v>
      </c>
      <c r="B13" s="48">
        <f>SUM(C13,AB13:AG13)</f>
        <v>134</v>
      </c>
      <c r="C13" s="48">
        <f>SUM(D13:N13,P13:AA13)</f>
        <v>128</v>
      </c>
      <c r="D13" s="65">
        <v>20</v>
      </c>
      <c r="E13" s="65">
        <v>2</v>
      </c>
      <c r="F13" s="65">
        <v>46</v>
      </c>
      <c r="G13" s="65">
        <v>4</v>
      </c>
      <c r="H13" s="65">
        <v>4</v>
      </c>
      <c r="I13" s="65">
        <v>3</v>
      </c>
      <c r="J13" s="65">
        <v>18</v>
      </c>
      <c r="K13" s="65">
        <v>1</v>
      </c>
      <c r="L13" s="65">
        <v>3</v>
      </c>
      <c r="M13" s="65">
        <v>1</v>
      </c>
      <c r="N13" s="65">
        <v>7</v>
      </c>
      <c r="O13" s="36" t="s">
        <v>65</v>
      </c>
      <c r="P13" s="65">
        <v>10</v>
      </c>
      <c r="Q13" s="65">
        <v>5</v>
      </c>
      <c r="R13" s="65">
        <v>1</v>
      </c>
      <c r="S13" s="65">
        <v>0</v>
      </c>
      <c r="T13" s="65">
        <v>0</v>
      </c>
      <c r="U13" s="65">
        <v>0</v>
      </c>
      <c r="V13" s="65">
        <v>0</v>
      </c>
      <c r="W13" s="65">
        <v>1</v>
      </c>
      <c r="X13" s="65">
        <v>1</v>
      </c>
      <c r="Y13" s="65">
        <v>1</v>
      </c>
      <c r="Z13" s="65">
        <v>0</v>
      </c>
      <c r="AA13" s="65">
        <v>0</v>
      </c>
      <c r="AB13" s="65">
        <v>3</v>
      </c>
      <c r="AC13" s="65">
        <v>1</v>
      </c>
      <c r="AD13" s="65">
        <v>0</v>
      </c>
      <c r="AE13" s="65">
        <v>1</v>
      </c>
      <c r="AF13" s="65">
        <v>0</v>
      </c>
      <c r="AG13" s="65">
        <v>1</v>
      </c>
    </row>
    <row r="14" spans="1:33" s="38" customFormat="1" ht="30" customHeight="1">
      <c r="A14" s="36" t="s">
        <v>134</v>
      </c>
      <c r="B14" s="48"/>
      <c r="C14" s="4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134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38" customFormat="1" ht="30" customHeight="1">
      <c r="A15" s="36" t="s">
        <v>63</v>
      </c>
      <c r="B15" s="48">
        <f>SUM(C15,AB15:AG15)</f>
        <v>24774</v>
      </c>
      <c r="C15" s="48">
        <f>SUM(D15:N15,P15:AA15)</f>
        <v>21040</v>
      </c>
      <c r="D15" s="65">
        <v>1096</v>
      </c>
      <c r="E15" s="65">
        <v>316</v>
      </c>
      <c r="F15" s="65">
        <v>5011</v>
      </c>
      <c r="G15" s="65">
        <v>359</v>
      </c>
      <c r="H15" s="65">
        <v>542</v>
      </c>
      <c r="I15" s="65">
        <v>724</v>
      </c>
      <c r="J15" s="65">
        <v>1048</v>
      </c>
      <c r="K15" s="65">
        <v>105</v>
      </c>
      <c r="L15" s="65">
        <v>4798</v>
      </c>
      <c r="M15" s="65">
        <v>485</v>
      </c>
      <c r="N15" s="65">
        <v>1479</v>
      </c>
      <c r="O15" s="36" t="s">
        <v>63</v>
      </c>
      <c r="P15" s="65">
        <v>3827</v>
      </c>
      <c r="Q15" s="65">
        <v>263</v>
      </c>
      <c r="R15" s="65">
        <v>27</v>
      </c>
      <c r="S15" s="65">
        <v>163</v>
      </c>
      <c r="T15" s="65">
        <v>8</v>
      </c>
      <c r="U15" s="65">
        <v>122</v>
      </c>
      <c r="V15" s="65">
        <v>125</v>
      </c>
      <c r="W15" s="65">
        <v>246</v>
      </c>
      <c r="X15" s="65">
        <v>105</v>
      </c>
      <c r="Y15" s="65">
        <v>137</v>
      </c>
      <c r="Z15" s="65">
        <v>50</v>
      </c>
      <c r="AA15" s="65">
        <v>4</v>
      </c>
      <c r="AB15" s="65">
        <v>687</v>
      </c>
      <c r="AC15" s="65">
        <v>2792</v>
      </c>
      <c r="AD15" s="65">
        <v>5</v>
      </c>
      <c r="AE15" s="65">
        <v>89</v>
      </c>
      <c r="AF15" s="65">
        <v>1</v>
      </c>
      <c r="AG15" s="65">
        <v>160</v>
      </c>
    </row>
    <row r="16" spans="1:33" s="38" customFormat="1" ht="18.75" customHeight="1">
      <c r="A16" s="36" t="s">
        <v>65</v>
      </c>
      <c r="B16" s="48">
        <f>SUM(C16,AB16:AG16)</f>
        <v>224</v>
      </c>
      <c r="C16" s="48">
        <f>SUM(D16:N16,P16:AA16)</f>
        <v>200</v>
      </c>
      <c r="D16" s="65">
        <v>5</v>
      </c>
      <c r="E16" s="65">
        <v>0</v>
      </c>
      <c r="F16" s="65">
        <v>51</v>
      </c>
      <c r="G16" s="65">
        <v>3</v>
      </c>
      <c r="H16" s="65">
        <v>0</v>
      </c>
      <c r="I16" s="65">
        <v>0</v>
      </c>
      <c r="J16" s="65">
        <v>30</v>
      </c>
      <c r="K16" s="65">
        <v>0</v>
      </c>
      <c r="L16" s="65">
        <v>19</v>
      </c>
      <c r="M16" s="65">
        <v>12</v>
      </c>
      <c r="N16" s="65">
        <v>33</v>
      </c>
      <c r="O16" s="36" t="s">
        <v>65</v>
      </c>
      <c r="P16" s="65">
        <v>19</v>
      </c>
      <c r="Q16" s="65">
        <v>11</v>
      </c>
      <c r="R16" s="65">
        <v>0</v>
      </c>
      <c r="S16" s="65">
        <v>0</v>
      </c>
      <c r="T16" s="65">
        <v>0</v>
      </c>
      <c r="U16" s="65">
        <v>0</v>
      </c>
      <c r="V16" s="65">
        <v>4</v>
      </c>
      <c r="W16" s="65">
        <v>2</v>
      </c>
      <c r="X16" s="65">
        <v>4</v>
      </c>
      <c r="Y16" s="65">
        <v>6</v>
      </c>
      <c r="Z16" s="65">
        <v>1</v>
      </c>
      <c r="AA16" s="65">
        <v>0</v>
      </c>
      <c r="AB16" s="65">
        <v>4</v>
      </c>
      <c r="AC16" s="65">
        <v>17</v>
      </c>
      <c r="AD16" s="65">
        <v>0</v>
      </c>
      <c r="AE16" s="65">
        <v>0</v>
      </c>
      <c r="AF16" s="65">
        <v>0</v>
      </c>
      <c r="AG16" s="65">
        <v>3</v>
      </c>
    </row>
    <row r="17" spans="1:33" s="38" customFormat="1" ht="30" customHeight="1">
      <c r="A17" s="36" t="s">
        <v>128</v>
      </c>
      <c r="B17" s="48"/>
      <c r="C17" s="4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128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38" customFormat="1" ht="30" customHeight="1">
      <c r="A18" s="36" t="s">
        <v>63</v>
      </c>
      <c r="B18" s="48">
        <f>SUM(C18,AB18:AG18)</f>
        <v>24550</v>
      </c>
      <c r="C18" s="48">
        <f>SUM(D18:N18,P18:AA18)</f>
        <v>19916</v>
      </c>
      <c r="D18" s="65">
        <v>465</v>
      </c>
      <c r="E18" s="65">
        <v>180</v>
      </c>
      <c r="F18" s="65">
        <v>2727</v>
      </c>
      <c r="G18" s="65">
        <v>443</v>
      </c>
      <c r="H18" s="65">
        <v>978</v>
      </c>
      <c r="I18" s="65">
        <v>762</v>
      </c>
      <c r="J18" s="65">
        <v>459</v>
      </c>
      <c r="K18" s="65">
        <v>133</v>
      </c>
      <c r="L18" s="65">
        <v>6322</v>
      </c>
      <c r="M18" s="65">
        <v>293</v>
      </c>
      <c r="N18" s="65">
        <v>1424</v>
      </c>
      <c r="O18" s="36" t="s">
        <v>63</v>
      </c>
      <c r="P18" s="65">
        <v>4923</v>
      </c>
      <c r="Q18" s="65">
        <v>193</v>
      </c>
      <c r="R18" s="65">
        <v>18</v>
      </c>
      <c r="S18" s="65">
        <v>65</v>
      </c>
      <c r="T18" s="65">
        <v>6</v>
      </c>
      <c r="U18" s="65">
        <v>35</v>
      </c>
      <c r="V18" s="65">
        <v>107</v>
      </c>
      <c r="W18" s="65">
        <v>225</v>
      </c>
      <c r="X18" s="65">
        <v>46</v>
      </c>
      <c r="Y18" s="65">
        <v>105</v>
      </c>
      <c r="Z18" s="65">
        <v>7</v>
      </c>
      <c r="AA18" s="65">
        <v>0</v>
      </c>
      <c r="AB18" s="65">
        <v>96</v>
      </c>
      <c r="AC18" s="65">
        <v>3597</v>
      </c>
      <c r="AD18" s="65">
        <v>123</v>
      </c>
      <c r="AE18" s="65">
        <v>415</v>
      </c>
      <c r="AF18" s="65">
        <v>71</v>
      </c>
      <c r="AG18" s="65">
        <v>332</v>
      </c>
    </row>
    <row r="19" spans="1:33" s="38" customFormat="1" ht="18.75" customHeight="1">
      <c r="A19" s="36" t="s">
        <v>65</v>
      </c>
      <c r="B19" s="48">
        <f>SUM(C19,AB19:AG19)</f>
        <v>158</v>
      </c>
      <c r="C19" s="48">
        <f>SUM(D19:N19,P19:AA19)</f>
        <v>127</v>
      </c>
      <c r="D19" s="65">
        <v>6</v>
      </c>
      <c r="E19" s="65">
        <v>2</v>
      </c>
      <c r="F19" s="65">
        <v>21</v>
      </c>
      <c r="G19" s="65">
        <v>17</v>
      </c>
      <c r="H19" s="65">
        <v>4</v>
      </c>
      <c r="I19" s="65">
        <v>2</v>
      </c>
      <c r="J19" s="65">
        <v>17</v>
      </c>
      <c r="K19" s="65">
        <v>0</v>
      </c>
      <c r="L19" s="65">
        <v>22</v>
      </c>
      <c r="M19" s="65">
        <v>2</v>
      </c>
      <c r="N19" s="65">
        <v>9</v>
      </c>
      <c r="O19" s="36" t="s">
        <v>65</v>
      </c>
      <c r="P19" s="65">
        <v>16</v>
      </c>
      <c r="Q19" s="65">
        <v>8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1</v>
      </c>
      <c r="Z19" s="65">
        <v>0</v>
      </c>
      <c r="AA19" s="65">
        <v>0</v>
      </c>
      <c r="AB19" s="65">
        <v>0</v>
      </c>
      <c r="AC19" s="65">
        <v>24</v>
      </c>
      <c r="AD19" s="65">
        <v>0</v>
      </c>
      <c r="AE19" s="65">
        <v>0</v>
      </c>
      <c r="AF19" s="65">
        <v>0</v>
      </c>
      <c r="AG19" s="65">
        <v>7</v>
      </c>
    </row>
    <row r="20" spans="1:33" s="38" customFormat="1" ht="30" customHeight="1">
      <c r="A20" s="36" t="s">
        <v>135</v>
      </c>
      <c r="B20" s="48"/>
      <c r="C20" s="4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6" t="s">
        <v>135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38" customFormat="1" ht="30" customHeight="1">
      <c r="A21" s="36" t="s">
        <v>63</v>
      </c>
      <c r="B21" s="48">
        <f>SUM(C21,AB21:AG21)</f>
        <v>2943</v>
      </c>
      <c r="C21" s="48">
        <f>SUM(D21:N21,P21:AA21)</f>
        <v>2721</v>
      </c>
      <c r="D21" s="65">
        <v>49</v>
      </c>
      <c r="E21" s="65">
        <v>5</v>
      </c>
      <c r="F21" s="65">
        <v>580</v>
      </c>
      <c r="G21" s="65">
        <v>55</v>
      </c>
      <c r="H21" s="65">
        <v>76</v>
      </c>
      <c r="I21" s="65">
        <v>74</v>
      </c>
      <c r="J21" s="65">
        <v>29</v>
      </c>
      <c r="K21" s="65">
        <v>12</v>
      </c>
      <c r="L21" s="65">
        <v>78</v>
      </c>
      <c r="M21" s="65">
        <v>44</v>
      </c>
      <c r="N21" s="65">
        <v>218</v>
      </c>
      <c r="O21" s="36" t="s">
        <v>63</v>
      </c>
      <c r="P21" s="65">
        <v>1283</v>
      </c>
      <c r="Q21" s="65">
        <v>9</v>
      </c>
      <c r="R21" s="65">
        <v>6</v>
      </c>
      <c r="S21" s="65">
        <v>13</v>
      </c>
      <c r="T21" s="65">
        <v>31</v>
      </c>
      <c r="U21" s="65">
        <v>7</v>
      </c>
      <c r="V21" s="65">
        <v>12</v>
      </c>
      <c r="W21" s="65">
        <v>54</v>
      </c>
      <c r="X21" s="65">
        <v>29</v>
      </c>
      <c r="Y21" s="65">
        <v>28</v>
      </c>
      <c r="Z21" s="65">
        <v>22</v>
      </c>
      <c r="AA21" s="65">
        <v>7</v>
      </c>
      <c r="AB21" s="65">
        <v>25</v>
      </c>
      <c r="AC21" s="65">
        <v>155</v>
      </c>
      <c r="AD21" s="65">
        <v>37</v>
      </c>
      <c r="AE21" s="65">
        <v>5</v>
      </c>
      <c r="AF21" s="65">
        <v>0</v>
      </c>
      <c r="AG21" s="65">
        <v>0</v>
      </c>
    </row>
    <row r="22" spans="1:33" s="38" customFormat="1" ht="18.75" customHeight="1" thickBot="1">
      <c r="A22" s="42" t="s">
        <v>65</v>
      </c>
      <c r="B22" s="48">
        <f>SUM(C22,AB22:AG22)</f>
        <v>69</v>
      </c>
      <c r="C22" s="48">
        <f>SUM(D22:N22,P22:AA22)</f>
        <v>62</v>
      </c>
      <c r="D22" s="65">
        <v>1</v>
      </c>
      <c r="E22" s="65">
        <v>0</v>
      </c>
      <c r="F22" s="65">
        <v>13</v>
      </c>
      <c r="G22" s="65">
        <v>0</v>
      </c>
      <c r="H22" s="65">
        <v>1</v>
      </c>
      <c r="I22" s="65">
        <v>0</v>
      </c>
      <c r="J22" s="65">
        <v>1</v>
      </c>
      <c r="K22" s="65">
        <v>1</v>
      </c>
      <c r="L22" s="65">
        <v>0</v>
      </c>
      <c r="M22" s="65">
        <v>2</v>
      </c>
      <c r="N22" s="65">
        <v>16</v>
      </c>
      <c r="O22" s="36" t="s">
        <v>65</v>
      </c>
      <c r="P22" s="65">
        <v>12</v>
      </c>
      <c r="Q22" s="65">
        <v>0</v>
      </c>
      <c r="R22" s="65">
        <v>0</v>
      </c>
      <c r="S22" s="65">
        <v>2</v>
      </c>
      <c r="T22" s="65">
        <v>1</v>
      </c>
      <c r="U22" s="65">
        <v>0</v>
      </c>
      <c r="V22" s="65">
        <v>1</v>
      </c>
      <c r="W22" s="65">
        <v>1</v>
      </c>
      <c r="X22" s="65">
        <v>1</v>
      </c>
      <c r="Y22" s="65">
        <v>2</v>
      </c>
      <c r="Z22" s="65">
        <v>0</v>
      </c>
      <c r="AA22" s="65">
        <v>7</v>
      </c>
      <c r="AB22" s="65">
        <v>0</v>
      </c>
      <c r="AC22" s="65">
        <v>7</v>
      </c>
      <c r="AD22" s="65">
        <v>0</v>
      </c>
      <c r="AE22" s="65">
        <v>0</v>
      </c>
      <c r="AF22" s="65">
        <v>0</v>
      </c>
      <c r="AG22" s="65">
        <v>0</v>
      </c>
    </row>
    <row r="23" spans="1:33" s="38" customFormat="1" ht="23.25" customHeight="1">
      <c r="A23" s="89" t="s">
        <v>71</v>
      </c>
      <c r="B23" s="89"/>
      <c r="C23" s="89"/>
      <c r="D23" s="89"/>
      <c r="E23" s="89"/>
      <c r="F23" s="89"/>
      <c r="G23" s="89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="38" customFormat="1" ht="57" customHeight="1">
      <c r="A24" s="44"/>
    </row>
    <row r="25" spans="1:33" s="38" customFormat="1" ht="12" customHeight="1">
      <c r="A25" s="70" t="s">
        <v>330</v>
      </c>
      <c r="B25" s="71"/>
      <c r="C25" s="71"/>
      <c r="D25" s="71"/>
      <c r="E25" s="71"/>
      <c r="F25" s="71"/>
      <c r="G25" s="71"/>
      <c r="H25" s="70" t="s">
        <v>331</v>
      </c>
      <c r="I25" s="71"/>
      <c r="J25" s="71"/>
      <c r="K25" s="71"/>
      <c r="L25" s="71"/>
      <c r="M25" s="71"/>
      <c r="N25" s="71"/>
      <c r="O25" s="70" t="s">
        <v>332</v>
      </c>
      <c r="P25" s="71"/>
      <c r="Q25" s="71"/>
      <c r="R25" s="71"/>
      <c r="S25" s="71"/>
      <c r="T25" s="71"/>
      <c r="U25" s="71"/>
      <c r="V25" s="71"/>
      <c r="W25" s="70" t="s">
        <v>333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</sheetData>
  <mergeCells count="24">
    <mergeCell ref="A1:G1"/>
    <mergeCell ref="H1:N1"/>
    <mergeCell ref="O1:V1"/>
    <mergeCell ref="A2:G2"/>
    <mergeCell ref="H2:M2"/>
    <mergeCell ref="O2:V2"/>
    <mergeCell ref="A3:A4"/>
    <mergeCell ref="B3:B4"/>
    <mergeCell ref="C3:G3"/>
    <mergeCell ref="H3:N3"/>
    <mergeCell ref="O3:O4"/>
    <mergeCell ref="P3:V3"/>
    <mergeCell ref="W3:AA3"/>
    <mergeCell ref="AB3:AB4"/>
    <mergeCell ref="AC3:AC4"/>
    <mergeCell ref="AD3:AD4"/>
    <mergeCell ref="AE3:AE4"/>
    <mergeCell ref="AG3:AG4"/>
    <mergeCell ref="AF3:AF4"/>
    <mergeCell ref="W25:AG25"/>
    <mergeCell ref="A23:G23"/>
    <mergeCell ref="A25:G25"/>
    <mergeCell ref="H25:N25"/>
    <mergeCell ref="O25:V25"/>
  </mergeCells>
  <dataValidations count="1">
    <dataValidation type="whole" allowBlank="1" showInputMessage="1" showErrorMessage="1" errorTitle="嘿嘿！你粉混喔" error="數字必須素整數而且不得小於 0 也應該不會大於 50000000 吧" sqref="P12:AG22 D12:N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10.25390625" style="46" customWidth="1"/>
    <col min="3" max="3" width="8.375" style="46" customWidth="1"/>
    <col min="4" max="4" width="9.50390625" style="46" customWidth="1"/>
    <col min="5" max="7" width="8.50390625" style="46" customWidth="1"/>
    <col min="8" max="8" width="8.125" style="46" customWidth="1"/>
    <col min="9" max="9" width="11.50390625" style="46" customWidth="1"/>
    <col min="10" max="10" width="10.875" style="46" customWidth="1"/>
    <col min="11" max="11" width="11.125" style="46" customWidth="1"/>
    <col min="12" max="12" width="11.25390625" style="46" customWidth="1"/>
    <col min="13" max="15" width="11.00390625" style="46" customWidth="1"/>
    <col min="16" max="16" width="18.625" style="46" customWidth="1"/>
    <col min="17" max="17" width="9.00390625" style="46" customWidth="1"/>
    <col min="18" max="18" width="9.125" style="46" customWidth="1"/>
    <col min="19" max="20" width="8.625" style="46" customWidth="1"/>
    <col min="21" max="21" width="8.375" style="46" customWidth="1"/>
    <col min="22" max="22" width="8.50390625" style="46" customWidth="1"/>
    <col min="23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136</v>
      </c>
      <c r="B1" s="88"/>
      <c r="C1" s="88"/>
      <c r="D1" s="88"/>
      <c r="E1" s="88"/>
      <c r="F1" s="88"/>
      <c r="G1" s="88"/>
      <c r="H1" s="88"/>
      <c r="I1" s="95" t="s">
        <v>137</v>
      </c>
      <c r="J1" s="95"/>
      <c r="K1" s="95"/>
      <c r="L1" s="95"/>
      <c r="M1" s="95"/>
      <c r="N1" s="95"/>
      <c r="O1" s="95"/>
      <c r="P1" s="88" t="s">
        <v>136</v>
      </c>
      <c r="Q1" s="88"/>
      <c r="R1" s="88"/>
      <c r="S1" s="88"/>
      <c r="T1" s="88"/>
      <c r="U1" s="88"/>
      <c r="V1" s="88"/>
      <c r="W1" s="88"/>
      <c r="X1" s="95" t="s">
        <v>138</v>
      </c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29" customFormat="1" ht="12.75" customHeight="1" thickBot="1">
      <c r="A2" s="114" t="s">
        <v>16</v>
      </c>
      <c r="B2" s="114"/>
      <c r="C2" s="114"/>
      <c r="D2" s="114"/>
      <c r="E2" s="114"/>
      <c r="F2" s="114"/>
      <c r="G2" s="114"/>
      <c r="H2" s="114"/>
      <c r="I2" s="47" t="s">
        <v>361</v>
      </c>
      <c r="J2" s="47"/>
      <c r="K2" s="47"/>
      <c r="L2" s="47"/>
      <c r="M2" s="47"/>
      <c r="N2" s="47"/>
      <c r="O2" s="27" t="s">
        <v>0</v>
      </c>
      <c r="P2" s="114" t="s">
        <v>16</v>
      </c>
      <c r="Q2" s="114"/>
      <c r="R2" s="114"/>
      <c r="S2" s="114"/>
      <c r="T2" s="114"/>
      <c r="U2" s="114"/>
      <c r="V2" s="114"/>
      <c r="W2" s="114"/>
      <c r="X2" s="47" t="s">
        <v>361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98" t="s">
        <v>79</v>
      </c>
      <c r="B3" s="113" t="s">
        <v>80</v>
      </c>
      <c r="C3" s="74" t="s">
        <v>81</v>
      </c>
      <c r="D3" s="107" t="s">
        <v>139</v>
      </c>
      <c r="E3" s="101"/>
      <c r="F3" s="101"/>
      <c r="G3" s="101"/>
      <c r="H3" s="101"/>
      <c r="I3" s="103" t="s">
        <v>140</v>
      </c>
      <c r="J3" s="103"/>
      <c r="K3" s="103"/>
      <c r="L3" s="103"/>
      <c r="M3" s="103"/>
      <c r="N3" s="103"/>
      <c r="O3" s="103"/>
      <c r="P3" s="98" t="s">
        <v>83</v>
      </c>
      <c r="Q3" s="100" t="s">
        <v>141</v>
      </c>
      <c r="R3" s="101"/>
      <c r="S3" s="101"/>
      <c r="T3" s="101"/>
      <c r="U3" s="101"/>
      <c r="V3" s="101"/>
      <c r="W3" s="101"/>
      <c r="X3" s="103" t="s">
        <v>85</v>
      </c>
      <c r="Y3" s="104"/>
      <c r="Z3" s="104"/>
      <c r="AA3" s="104"/>
      <c r="AB3" s="105"/>
      <c r="AC3" s="72" t="s">
        <v>86</v>
      </c>
      <c r="AD3" s="72" t="s">
        <v>87</v>
      </c>
      <c r="AE3" s="74" t="s">
        <v>88</v>
      </c>
      <c r="AF3" s="74" t="s">
        <v>89</v>
      </c>
      <c r="AG3" s="118" t="s">
        <v>197</v>
      </c>
      <c r="AH3" s="96" t="s">
        <v>90</v>
      </c>
    </row>
    <row r="4" spans="1:34" s="32" customFormat="1" ht="48" customHeight="1" thickBot="1">
      <c r="A4" s="99"/>
      <c r="B4" s="106"/>
      <c r="C4" s="73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9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73"/>
      <c r="AD4" s="73"/>
      <c r="AE4" s="73"/>
      <c r="AF4" s="73"/>
      <c r="AG4" s="119"/>
      <c r="AH4" s="97"/>
    </row>
    <row r="5" spans="1:34" s="38" customFormat="1" ht="38.25" customHeight="1">
      <c r="A5" s="36" t="s">
        <v>142</v>
      </c>
      <c r="B5" s="48">
        <f>SUM(B7:B18)</f>
        <v>6688</v>
      </c>
      <c r="C5" s="66"/>
      <c r="D5" s="48">
        <f aca="true" t="shared" si="0" ref="D5:O5">SUM(D7:D18)</f>
        <v>6088</v>
      </c>
      <c r="E5" s="48">
        <f t="shared" si="0"/>
        <v>570</v>
      </c>
      <c r="F5" s="48">
        <f t="shared" si="0"/>
        <v>98</v>
      </c>
      <c r="G5" s="48">
        <f t="shared" si="0"/>
        <v>1479</v>
      </c>
      <c r="H5" s="48">
        <f t="shared" si="0"/>
        <v>214</v>
      </c>
      <c r="I5" s="48">
        <f t="shared" si="0"/>
        <v>201</v>
      </c>
      <c r="J5" s="48">
        <f t="shared" si="0"/>
        <v>392</v>
      </c>
      <c r="K5" s="48">
        <f t="shared" si="0"/>
        <v>615</v>
      </c>
      <c r="L5" s="48">
        <f t="shared" si="0"/>
        <v>143</v>
      </c>
      <c r="M5" s="48">
        <f t="shared" si="0"/>
        <v>412</v>
      </c>
      <c r="N5" s="48">
        <f t="shared" si="0"/>
        <v>261</v>
      </c>
      <c r="O5" s="48">
        <f t="shared" si="0"/>
        <v>606</v>
      </c>
      <c r="P5" s="36" t="s">
        <v>142</v>
      </c>
      <c r="Q5" s="48">
        <f aca="true" t="shared" si="1" ref="Q5:AH5">SUM(Q7:Q18)</f>
        <v>567</v>
      </c>
      <c r="R5" s="48">
        <f t="shared" si="1"/>
        <v>163</v>
      </c>
      <c r="S5" s="48">
        <f t="shared" si="1"/>
        <v>23</v>
      </c>
      <c r="T5" s="48">
        <f t="shared" si="1"/>
        <v>63</v>
      </c>
      <c r="U5" s="48">
        <f t="shared" si="1"/>
        <v>14</v>
      </c>
      <c r="V5" s="48">
        <f t="shared" si="1"/>
        <v>35</v>
      </c>
      <c r="W5" s="48">
        <f t="shared" si="1"/>
        <v>33</v>
      </c>
      <c r="X5" s="48">
        <f t="shared" si="1"/>
        <v>94</v>
      </c>
      <c r="Y5" s="48">
        <f t="shared" si="1"/>
        <v>19</v>
      </c>
      <c r="Z5" s="48">
        <f t="shared" si="1"/>
        <v>60</v>
      </c>
      <c r="AA5" s="48">
        <f t="shared" si="1"/>
        <v>18</v>
      </c>
      <c r="AB5" s="48">
        <f t="shared" si="1"/>
        <v>8</v>
      </c>
      <c r="AC5" s="48">
        <f t="shared" si="1"/>
        <v>162</v>
      </c>
      <c r="AD5" s="48">
        <f t="shared" si="1"/>
        <v>269</v>
      </c>
      <c r="AE5" s="48">
        <f t="shared" si="1"/>
        <v>19</v>
      </c>
      <c r="AF5" s="48">
        <f t="shared" si="1"/>
        <v>125</v>
      </c>
      <c r="AG5" s="48">
        <f>SUM(AG7:AG18)</f>
        <v>0</v>
      </c>
      <c r="AH5" s="48">
        <f t="shared" si="1"/>
        <v>25</v>
      </c>
    </row>
    <row r="6" spans="1:34" s="38" customFormat="1" ht="33.75" customHeight="1">
      <c r="A6" s="36" t="s">
        <v>143</v>
      </c>
      <c r="B6" s="64"/>
      <c r="C6" s="21">
        <f>SUM(C7:C18)</f>
        <v>100</v>
      </c>
      <c r="D6" s="21">
        <f>IF(D5&gt;$B$5,999,IF($B$5=0,0,D5/$B$5*100))</f>
        <v>91.02870813397129</v>
      </c>
      <c r="E6" s="21">
        <f aca="true" t="shared" si="2" ref="E6:O6">IF(E5&gt;$B$5,999,IF($B$5=0,0,E5/$B$5*100))</f>
        <v>8.522727272727272</v>
      </c>
      <c r="F6" s="21">
        <f t="shared" si="2"/>
        <v>1.465311004784689</v>
      </c>
      <c r="G6" s="21">
        <f t="shared" si="2"/>
        <v>22.114234449760765</v>
      </c>
      <c r="H6" s="21">
        <f t="shared" si="2"/>
        <v>3.199760765550239</v>
      </c>
      <c r="I6" s="21">
        <f t="shared" si="2"/>
        <v>3.0053827751196174</v>
      </c>
      <c r="J6" s="21">
        <f t="shared" si="2"/>
        <v>5.861244019138756</v>
      </c>
      <c r="K6" s="21">
        <f t="shared" si="2"/>
        <v>9.195574162679426</v>
      </c>
      <c r="L6" s="21">
        <f t="shared" si="2"/>
        <v>2.138157894736842</v>
      </c>
      <c r="M6" s="21">
        <f t="shared" si="2"/>
        <v>6.160287081339713</v>
      </c>
      <c r="N6" s="21">
        <f t="shared" si="2"/>
        <v>3.902511961722488</v>
      </c>
      <c r="O6" s="21">
        <f t="shared" si="2"/>
        <v>9.061004784688995</v>
      </c>
      <c r="P6" s="36" t="s">
        <v>143</v>
      </c>
      <c r="Q6" s="21">
        <f aca="true" t="shared" si="3" ref="Q6:AH6">IF(Q5&gt;$B$5,999,IF($B$5=0,0,Q5/$B$5*100))</f>
        <v>8.477870813397129</v>
      </c>
      <c r="R6" s="21">
        <f t="shared" si="3"/>
        <v>2.437200956937799</v>
      </c>
      <c r="S6" s="21">
        <f t="shared" si="3"/>
        <v>0.3438995215311005</v>
      </c>
      <c r="T6" s="21">
        <f t="shared" si="3"/>
        <v>0.9419856459330144</v>
      </c>
      <c r="U6" s="21">
        <f t="shared" si="3"/>
        <v>0.20933014354066987</v>
      </c>
      <c r="V6" s="21">
        <f t="shared" si="3"/>
        <v>0.5233253588516746</v>
      </c>
      <c r="W6" s="21">
        <f t="shared" si="3"/>
        <v>0.4934210526315789</v>
      </c>
      <c r="X6" s="21">
        <f t="shared" si="3"/>
        <v>1.4055023923444976</v>
      </c>
      <c r="Y6" s="21">
        <f t="shared" si="3"/>
        <v>0.2840909090909091</v>
      </c>
      <c r="Z6" s="21">
        <f t="shared" si="3"/>
        <v>0.8971291866028708</v>
      </c>
      <c r="AA6" s="21">
        <f t="shared" si="3"/>
        <v>0.26913875598086123</v>
      </c>
      <c r="AB6" s="21">
        <f t="shared" si="3"/>
        <v>0.11961722488038277</v>
      </c>
      <c r="AC6" s="21">
        <f t="shared" si="3"/>
        <v>2.422248803827751</v>
      </c>
      <c r="AD6" s="21">
        <f t="shared" si="3"/>
        <v>4.0221291866028706</v>
      </c>
      <c r="AE6" s="21">
        <f t="shared" si="3"/>
        <v>0.2840909090909091</v>
      </c>
      <c r="AF6" s="21">
        <f t="shared" si="3"/>
        <v>1.869019138755981</v>
      </c>
      <c r="AG6" s="21">
        <f t="shared" si="3"/>
        <v>0</v>
      </c>
      <c r="AH6" s="21">
        <f t="shared" si="3"/>
        <v>0.3738038277511962</v>
      </c>
    </row>
    <row r="7" spans="1:34" s="38" customFormat="1" ht="36.75" customHeight="1">
      <c r="A7" s="36" t="s">
        <v>144</v>
      </c>
      <c r="B7" s="48">
        <f aca="true" t="shared" si="4" ref="B7:B18">SUM(D7,AC7:AH7)</f>
        <v>32</v>
      </c>
      <c r="C7" s="21">
        <f>B7/$B$5*100</f>
        <v>0.4784688995215311</v>
      </c>
      <c r="D7" s="48">
        <f aca="true" t="shared" si="5" ref="D7:D18">SUM(E7:O7,Q7:AB7)</f>
        <v>32</v>
      </c>
      <c r="E7" s="48">
        <v>6</v>
      </c>
      <c r="F7" s="48">
        <v>0</v>
      </c>
      <c r="G7" s="48">
        <v>0</v>
      </c>
      <c r="H7" s="48">
        <v>0</v>
      </c>
      <c r="I7" s="48">
        <v>2</v>
      </c>
      <c r="J7" s="48">
        <v>3</v>
      </c>
      <c r="K7" s="48">
        <v>1</v>
      </c>
      <c r="L7" s="48">
        <v>1</v>
      </c>
      <c r="M7" s="48">
        <v>5</v>
      </c>
      <c r="N7" s="48">
        <v>0</v>
      </c>
      <c r="O7" s="48">
        <v>7</v>
      </c>
      <c r="P7" s="36" t="s">
        <v>144</v>
      </c>
      <c r="Q7" s="48">
        <v>4</v>
      </c>
      <c r="R7" s="48">
        <v>1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2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</row>
    <row r="8" spans="1:34" s="38" customFormat="1" ht="26.25" customHeight="1">
      <c r="A8" s="36" t="s">
        <v>145</v>
      </c>
      <c r="B8" s="48">
        <f t="shared" si="4"/>
        <v>31</v>
      </c>
      <c r="C8" s="21">
        <f aca="true" t="shared" si="6" ref="C8:C18">B8/$B$5*100</f>
        <v>0.4635167464114832</v>
      </c>
      <c r="D8" s="48">
        <f t="shared" si="5"/>
        <v>26</v>
      </c>
      <c r="E8" s="48">
        <v>0</v>
      </c>
      <c r="F8" s="48">
        <v>0</v>
      </c>
      <c r="G8" s="48">
        <v>1</v>
      </c>
      <c r="H8" s="48">
        <v>4</v>
      </c>
      <c r="I8" s="48">
        <v>1</v>
      </c>
      <c r="J8" s="48">
        <v>1</v>
      </c>
      <c r="K8" s="48">
        <v>1</v>
      </c>
      <c r="L8" s="48">
        <v>0</v>
      </c>
      <c r="M8" s="48">
        <v>7</v>
      </c>
      <c r="N8" s="48">
        <v>0</v>
      </c>
      <c r="O8" s="48">
        <v>0</v>
      </c>
      <c r="P8" s="36" t="s">
        <v>145</v>
      </c>
      <c r="Q8" s="48">
        <v>7</v>
      </c>
      <c r="R8" s="48">
        <v>1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2</v>
      </c>
      <c r="Y8" s="48">
        <v>0</v>
      </c>
      <c r="Z8" s="48">
        <v>1</v>
      </c>
      <c r="AA8" s="48">
        <v>0</v>
      </c>
      <c r="AB8" s="48">
        <v>0</v>
      </c>
      <c r="AC8" s="48">
        <v>3</v>
      </c>
      <c r="AD8" s="48">
        <v>1</v>
      </c>
      <c r="AE8" s="48">
        <v>0</v>
      </c>
      <c r="AF8" s="48">
        <v>1</v>
      </c>
      <c r="AG8" s="48">
        <v>0</v>
      </c>
      <c r="AH8" s="48">
        <v>0</v>
      </c>
    </row>
    <row r="9" spans="1:34" s="38" customFormat="1" ht="26.25" customHeight="1">
      <c r="A9" s="36" t="s">
        <v>146</v>
      </c>
      <c r="B9" s="48">
        <f t="shared" si="4"/>
        <v>268</v>
      </c>
      <c r="C9" s="21">
        <f t="shared" si="6"/>
        <v>4.007177033492823</v>
      </c>
      <c r="D9" s="48">
        <f t="shared" si="5"/>
        <v>231</v>
      </c>
      <c r="E9" s="48">
        <v>10</v>
      </c>
      <c r="F9" s="48">
        <v>2</v>
      </c>
      <c r="G9" s="48">
        <v>23</v>
      </c>
      <c r="H9" s="48">
        <v>3</v>
      </c>
      <c r="I9" s="48">
        <v>5</v>
      </c>
      <c r="J9" s="48">
        <v>17</v>
      </c>
      <c r="K9" s="48">
        <v>18</v>
      </c>
      <c r="L9" s="48">
        <v>8</v>
      </c>
      <c r="M9" s="48">
        <v>44</v>
      </c>
      <c r="N9" s="48">
        <v>0</v>
      </c>
      <c r="O9" s="48">
        <v>27</v>
      </c>
      <c r="P9" s="36" t="s">
        <v>146</v>
      </c>
      <c r="Q9" s="48">
        <v>31</v>
      </c>
      <c r="R9" s="48">
        <v>13</v>
      </c>
      <c r="S9" s="48">
        <v>6</v>
      </c>
      <c r="T9" s="48">
        <v>0</v>
      </c>
      <c r="U9" s="48">
        <v>3</v>
      </c>
      <c r="V9" s="48">
        <v>2</v>
      </c>
      <c r="W9" s="48">
        <v>1</v>
      </c>
      <c r="X9" s="48">
        <v>2</v>
      </c>
      <c r="Y9" s="48">
        <v>0</v>
      </c>
      <c r="Z9" s="48">
        <v>5</v>
      </c>
      <c r="AA9" s="48">
        <v>7</v>
      </c>
      <c r="AB9" s="48">
        <v>4</v>
      </c>
      <c r="AC9" s="48">
        <v>4</v>
      </c>
      <c r="AD9" s="48">
        <v>24</v>
      </c>
      <c r="AE9" s="48">
        <v>1</v>
      </c>
      <c r="AF9" s="48">
        <v>4</v>
      </c>
      <c r="AG9" s="48">
        <v>0</v>
      </c>
      <c r="AH9" s="48">
        <v>4</v>
      </c>
    </row>
    <row r="10" spans="1:34" s="38" customFormat="1" ht="26.25" customHeight="1">
      <c r="A10" s="36" t="s">
        <v>147</v>
      </c>
      <c r="B10" s="48">
        <f t="shared" si="4"/>
        <v>3</v>
      </c>
      <c r="C10" s="21">
        <f t="shared" si="6"/>
        <v>0.04485645933014354</v>
      </c>
      <c r="D10" s="48">
        <f t="shared" si="5"/>
        <v>3</v>
      </c>
      <c r="E10" s="48">
        <v>0</v>
      </c>
      <c r="F10" s="48">
        <v>0</v>
      </c>
      <c r="G10" s="48">
        <v>2</v>
      </c>
      <c r="H10" s="48">
        <v>1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36" t="s">
        <v>147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</row>
    <row r="11" spans="1:34" s="38" customFormat="1" ht="38.25" customHeight="1">
      <c r="A11" s="36" t="s">
        <v>148</v>
      </c>
      <c r="B11" s="48">
        <f t="shared" si="4"/>
        <v>2919</v>
      </c>
      <c r="C11" s="21">
        <f t="shared" si="6"/>
        <v>43.645334928229666</v>
      </c>
      <c r="D11" s="48">
        <f t="shared" si="5"/>
        <v>2631</v>
      </c>
      <c r="E11" s="48">
        <v>258</v>
      </c>
      <c r="F11" s="48">
        <v>68</v>
      </c>
      <c r="G11" s="48">
        <v>576</v>
      </c>
      <c r="H11" s="48">
        <v>78</v>
      </c>
      <c r="I11" s="48">
        <v>77</v>
      </c>
      <c r="J11" s="48">
        <v>205</v>
      </c>
      <c r="K11" s="48">
        <v>307</v>
      </c>
      <c r="L11" s="48">
        <v>83</v>
      </c>
      <c r="M11" s="48">
        <v>116</v>
      </c>
      <c r="N11" s="48">
        <v>103</v>
      </c>
      <c r="O11" s="48">
        <v>235</v>
      </c>
      <c r="P11" s="36" t="s">
        <v>148</v>
      </c>
      <c r="Q11" s="48">
        <v>214</v>
      </c>
      <c r="R11" s="48">
        <v>108</v>
      </c>
      <c r="S11" s="48">
        <v>8</v>
      </c>
      <c r="T11" s="48">
        <v>33</v>
      </c>
      <c r="U11" s="48">
        <v>11</v>
      </c>
      <c r="V11" s="48">
        <v>11</v>
      </c>
      <c r="W11" s="48">
        <v>20</v>
      </c>
      <c r="X11" s="48">
        <v>58</v>
      </c>
      <c r="Y11" s="48">
        <v>16</v>
      </c>
      <c r="Z11" s="48">
        <v>31</v>
      </c>
      <c r="AA11" s="48">
        <v>11</v>
      </c>
      <c r="AB11" s="48">
        <v>4</v>
      </c>
      <c r="AC11" s="48">
        <v>129</v>
      </c>
      <c r="AD11" s="48">
        <v>84</v>
      </c>
      <c r="AE11" s="48">
        <v>6</v>
      </c>
      <c r="AF11" s="48">
        <v>58</v>
      </c>
      <c r="AG11" s="48">
        <v>0</v>
      </c>
      <c r="AH11" s="48">
        <v>11</v>
      </c>
    </row>
    <row r="12" spans="1:34" s="38" customFormat="1" ht="26.25" customHeight="1">
      <c r="A12" s="36" t="s">
        <v>149</v>
      </c>
      <c r="B12" s="48">
        <f t="shared" si="4"/>
        <v>5</v>
      </c>
      <c r="C12" s="21">
        <f t="shared" si="6"/>
        <v>0.07476076555023924</v>
      </c>
      <c r="D12" s="48">
        <f t="shared" si="5"/>
        <v>4</v>
      </c>
      <c r="E12" s="48">
        <v>0</v>
      </c>
      <c r="F12" s="48">
        <v>0</v>
      </c>
      <c r="G12" s="48">
        <v>1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1</v>
      </c>
      <c r="O12" s="48">
        <v>0</v>
      </c>
      <c r="P12" s="36" t="s">
        <v>149</v>
      </c>
      <c r="Q12" s="48">
        <v>1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1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26.25" customHeight="1">
      <c r="A13" s="36" t="s">
        <v>150</v>
      </c>
      <c r="B13" s="48">
        <f t="shared" si="4"/>
        <v>1</v>
      </c>
      <c r="C13" s="21">
        <f t="shared" si="6"/>
        <v>0.014952153110047847</v>
      </c>
      <c r="D13" s="48">
        <f t="shared" si="5"/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6" t="s">
        <v>150</v>
      </c>
      <c r="Q13" s="48">
        <v>1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26.25" customHeight="1">
      <c r="A14" s="36" t="s">
        <v>151</v>
      </c>
      <c r="B14" s="48">
        <f t="shared" si="4"/>
        <v>382</v>
      </c>
      <c r="C14" s="21">
        <f t="shared" si="6"/>
        <v>5.711722488038277</v>
      </c>
      <c r="D14" s="48">
        <f t="shared" si="5"/>
        <v>350</v>
      </c>
      <c r="E14" s="48">
        <v>6</v>
      </c>
      <c r="F14" s="48">
        <v>6</v>
      </c>
      <c r="G14" s="48">
        <v>54</v>
      </c>
      <c r="H14" s="48">
        <v>13</v>
      </c>
      <c r="I14" s="48">
        <v>19</v>
      </c>
      <c r="J14" s="48">
        <v>36</v>
      </c>
      <c r="K14" s="48">
        <v>23</v>
      </c>
      <c r="L14" s="48">
        <v>5</v>
      </c>
      <c r="M14" s="48">
        <v>82</v>
      </c>
      <c r="N14" s="48">
        <v>8</v>
      </c>
      <c r="O14" s="48">
        <v>44</v>
      </c>
      <c r="P14" s="36" t="s">
        <v>151</v>
      </c>
      <c r="Q14" s="48">
        <v>33</v>
      </c>
      <c r="R14" s="48">
        <v>11</v>
      </c>
      <c r="S14" s="48">
        <v>1</v>
      </c>
      <c r="T14" s="48">
        <v>2</v>
      </c>
      <c r="U14" s="48">
        <v>0</v>
      </c>
      <c r="V14" s="48">
        <v>1</v>
      </c>
      <c r="W14" s="48">
        <v>0</v>
      </c>
      <c r="X14" s="48">
        <v>5</v>
      </c>
      <c r="Y14" s="48">
        <v>0</v>
      </c>
      <c r="Z14" s="48">
        <v>1</v>
      </c>
      <c r="AA14" s="48">
        <v>0</v>
      </c>
      <c r="AB14" s="48">
        <v>0</v>
      </c>
      <c r="AC14" s="48">
        <v>14</v>
      </c>
      <c r="AD14" s="48">
        <v>16</v>
      </c>
      <c r="AE14" s="48">
        <v>0</v>
      </c>
      <c r="AF14" s="48">
        <v>2</v>
      </c>
      <c r="AG14" s="48">
        <v>0</v>
      </c>
      <c r="AH14" s="48">
        <v>0</v>
      </c>
    </row>
    <row r="15" spans="1:34" s="38" customFormat="1" ht="38.25" customHeight="1">
      <c r="A15" s="36" t="s">
        <v>152</v>
      </c>
      <c r="B15" s="48">
        <f t="shared" si="4"/>
        <v>652</v>
      </c>
      <c r="C15" s="21">
        <f t="shared" si="6"/>
        <v>9.748803827751196</v>
      </c>
      <c r="D15" s="48">
        <f t="shared" si="5"/>
        <v>557</v>
      </c>
      <c r="E15" s="48">
        <v>28</v>
      </c>
      <c r="F15" s="48">
        <v>9</v>
      </c>
      <c r="G15" s="48">
        <v>94</v>
      </c>
      <c r="H15" s="48">
        <v>9</v>
      </c>
      <c r="I15" s="48">
        <v>25</v>
      </c>
      <c r="J15" s="48">
        <v>42</v>
      </c>
      <c r="K15" s="48">
        <v>30</v>
      </c>
      <c r="L15" s="48">
        <v>4</v>
      </c>
      <c r="M15" s="48">
        <v>53</v>
      </c>
      <c r="N15" s="48">
        <v>25</v>
      </c>
      <c r="O15" s="48">
        <v>70</v>
      </c>
      <c r="P15" s="36" t="s">
        <v>152</v>
      </c>
      <c r="Q15" s="48">
        <v>105</v>
      </c>
      <c r="R15" s="48">
        <v>13</v>
      </c>
      <c r="S15" s="48">
        <v>7</v>
      </c>
      <c r="T15" s="48">
        <v>21</v>
      </c>
      <c r="U15" s="48">
        <v>0</v>
      </c>
      <c r="V15" s="48">
        <v>8</v>
      </c>
      <c r="W15" s="48">
        <v>6</v>
      </c>
      <c r="X15" s="48">
        <v>3</v>
      </c>
      <c r="Y15" s="48">
        <v>3</v>
      </c>
      <c r="Z15" s="48">
        <v>2</v>
      </c>
      <c r="AA15" s="48">
        <v>0</v>
      </c>
      <c r="AB15" s="48">
        <v>0</v>
      </c>
      <c r="AC15" s="48">
        <v>4</v>
      </c>
      <c r="AD15" s="48">
        <v>90</v>
      </c>
      <c r="AE15" s="48">
        <v>0</v>
      </c>
      <c r="AF15" s="48">
        <v>0</v>
      </c>
      <c r="AG15" s="48">
        <v>0</v>
      </c>
      <c r="AH15" s="48">
        <v>1</v>
      </c>
    </row>
    <row r="16" spans="1:34" s="38" customFormat="1" ht="26.25" customHeight="1">
      <c r="A16" s="36" t="s">
        <v>153</v>
      </c>
      <c r="B16" s="48">
        <f t="shared" si="4"/>
        <v>1766</v>
      </c>
      <c r="C16" s="21">
        <f t="shared" si="6"/>
        <v>26.4055023923445</v>
      </c>
      <c r="D16" s="48">
        <f t="shared" si="5"/>
        <v>1733</v>
      </c>
      <c r="E16" s="48">
        <v>214</v>
      </c>
      <c r="F16" s="48">
        <v>11</v>
      </c>
      <c r="G16" s="48">
        <v>644</v>
      </c>
      <c r="H16" s="48">
        <v>49</v>
      </c>
      <c r="I16" s="48">
        <v>52</v>
      </c>
      <c r="J16" s="48">
        <v>81</v>
      </c>
      <c r="K16" s="48">
        <v>145</v>
      </c>
      <c r="L16" s="48">
        <v>39</v>
      </c>
      <c r="M16" s="48">
        <v>78</v>
      </c>
      <c r="N16" s="48">
        <v>76</v>
      </c>
      <c r="O16" s="48">
        <v>175</v>
      </c>
      <c r="P16" s="36" t="s">
        <v>153</v>
      </c>
      <c r="Q16" s="48">
        <v>126</v>
      </c>
      <c r="R16" s="48">
        <v>9</v>
      </c>
      <c r="S16" s="48">
        <v>0</v>
      </c>
      <c r="T16" s="48">
        <v>0</v>
      </c>
      <c r="U16" s="48">
        <v>0</v>
      </c>
      <c r="V16" s="48">
        <v>6</v>
      </c>
      <c r="W16" s="48">
        <v>3</v>
      </c>
      <c r="X16" s="48">
        <v>22</v>
      </c>
      <c r="Y16" s="48">
        <v>0</v>
      </c>
      <c r="Z16" s="48">
        <v>3</v>
      </c>
      <c r="AA16" s="48">
        <v>0</v>
      </c>
      <c r="AB16" s="48">
        <v>0</v>
      </c>
      <c r="AC16" s="48">
        <v>0</v>
      </c>
      <c r="AD16" s="48">
        <v>16</v>
      </c>
      <c r="AE16" s="48">
        <v>8</v>
      </c>
      <c r="AF16" s="48">
        <v>5</v>
      </c>
      <c r="AG16" s="48">
        <v>0</v>
      </c>
      <c r="AH16" s="48">
        <v>4</v>
      </c>
    </row>
    <row r="17" spans="1:34" s="38" customFormat="1" ht="26.25" customHeight="1">
      <c r="A17" s="36" t="s">
        <v>154</v>
      </c>
      <c r="B17" s="48">
        <f t="shared" si="4"/>
        <v>430</v>
      </c>
      <c r="C17" s="21">
        <f t="shared" si="6"/>
        <v>6.429425837320574</v>
      </c>
      <c r="D17" s="48">
        <f t="shared" si="5"/>
        <v>353</v>
      </c>
      <c r="E17" s="48">
        <v>37</v>
      </c>
      <c r="F17" s="48">
        <v>1</v>
      </c>
      <c r="G17" s="48">
        <v>33</v>
      </c>
      <c r="H17" s="48">
        <v>50</v>
      </c>
      <c r="I17" s="48">
        <v>1</v>
      </c>
      <c r="J17" s="48">
        <v>4</v>
      </c>
      <c r="K17" s="48">
        <v>79</v>
      </c>
      <c r="L17" s="48">
        <v>1</v>
      </c>
      <c r="M17" s="48">
        <v>0</v>
      </c>
      <c r="N17" s="48">
        <v>45</v>
      </c>
      <c r="O17" s="48">
        <v>37</v>
      </c>
      <c r="P17" s="36" t="s">
        <v>154</v>
      </c>
      <c r="Q17" s="48">
        <v>34</v>
      </c>
      <c r="R17" s="48">
        <v>5</v>
      </c>
      <c r="S17" s="48">
        <v>0</v>
      </c>
      <c r="T17" s="48">
        <v>5</v>
      </c>
      <c r="U17" s="48">
        <v>0</v>
      </c>
      <c r="V17" s="48">
        <v>2</v>
      </c>
      <c r="W17" s="48">
        <v>3</v>
      </c>
      <c r="X17" s="48">
        <v>2</v>
      </c>
      <c r="Y17" s="48">
        <v>0</v>
      </c>
      <c r="Z17" s="48">
        <v>14</v>
      </c>
      <c r="AA17" s="48">
        <v>0</v>
      </c>
      <c r="AB17" s="48">
        <v>0</v>
      </c>
      <c r="AC17" s="48">
        <v>8</v>
      </c>
      <c r="AD17" s="48">
        <v>6</v>
      </c>
      <c r="AE17" s="48">
        <v>3</v>
      </c>
      <c r="AF17" s="48">
        <v>55</v>
      </c>
      <c r="AG17" s="48">
        <v>0</v>
      </c>
      <c r="AH17" s="48">
        <v>5</v>
      </c>
    </row>
    <row r="18" spans="1:34" s="38" customFormat="1" ht="26.25" customHeight="1" thickBot="1">
      <c r="A18" s="36" t="s">
        <v>155</v>
      </c>
      <c r="B18" s="48">
        <f t="shared" si="4"/>
        <v>199</v>
      </c>
      <c r="C18" s="21">
        <f t="shared" si="6"/>
        <v>2.9754784688995213</v>
      </c>
      <c r="D18" s="48">
        <f t="shared" si="5"/>
        <v>167</v>
      </c>
      <c r="E18" s="48">
        <v>11</v>
      </c>
      <c r="F18" s="48">
        <v>1</v>
      </c>
      <c r="G18" s="48">
        <v>51</v>
      </c>
      <c r="H18" s="48">
        <v>7</v>
      </c>
      <c r="I18" s="48">
        <v>18</v>
      </c>
      <c r="J18" s="48">
        <v>3</v>
      </c>
      <c r="K18" s="48">
        <v>11</v>
      </c>
      <c r="L18" s="48">
        <v>2</v>
      </c>
      <c r="M18" s="48">
        <v>27</v>
      </c>
      <c r="N18" s="48">
        <v>3</v>
      </c>
      <c r="O18" s="48">
        <v>11</v>
      </c>
      <c r="P18" s="36" t="s">
        <v>155</v>
      </c>
      <c r="Q18" s="48">
        <v>11</v>
      </c>
      <c r="R18" s="48">
        <v>2</v>
      </c>
      <c r="S18" s="48">
        <v>1</v>
      </c>
      <c r="T18" s="48">
        <v>2</v>
      </c>
      <c r="U18" s="48">
        <v>0</v>
      </c>
      <c r="V18" s="48">
        <v>5</v>
      </c>
      <c r="W18" s="48">
        <v>0</v>
      </c>
      <c r="X18" s="48">
        <v>0</v>
      </c>
      <c r="Y18" s="48">
        <v>0</v>
      </c>
      <c r="Z18" s="48">
        <v>1</v>
      </c>
      <c r="AA18" s="48">
        <v>0</v>
      </c>
      <c r="AB18" s="48">
        <v>0</v>
      </c>
      <c r="AC18" s="48">
        <v>0</v>
      </c>
      <c r="AD18" s="48">
        <v>31</v>
      </c>
      <c r="AE18" s="48">
        <v>1</v>
      </c>
      <c r="AF18" s="48">
        <v>0</v>
      </c>
      <c r="AG18" s="48">
        <v>0</v>
      </c>
      <c r="AH18" s="48">
        <v>0</v>
      </c>
    </row>
    <row r="19" spans="1:34" s="29" customFormat="1" ht="22.5" customHeight="1">
      <c r="A19" s="112" t="s">
        <v>122</v>
      </c>
      <c r="B19" s="112"/>
      <c r="C19" s="112"/>
      <c r="D19" s="112"/>
      <c r="E19" s="112"/>
      <c r="F19" s="112"/>
      <c r="G19" s="112"/>
      <c r="H19" s="112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="38" customFormat="1" ht="110.25" customHeight="1">
      <c r="A20" s="38" t="s">
        <v>123</v>
      </c>
    </row>
    <row r="21" spans="1:34" s="38" customFormat="1" ht="11.25" customHeight="1">
      <c r="A21" s="70" t="s">
        <v>334</v>
      </c>
      <c r="B21" s="71"/>
      <c r="C21" s="71"/>
      <c r="D21" s="71"/>
      <c r="E21" s="71"/>
      <c r="F21" s="71"/>
      <c r="G21" s="71"/>
      <c r="H21" s="71"/>
      <c r="I21" s="71" t="s">
        <v>335</v>
      </c>
      <c r="J21" s="71"/>
      <c r="K21" s="71"/>
      <c r="L21" s="71"/>
      <c r="M21" s="71"/>
      <c r="N21" s="71"/>
      <c r="O21" s="71"/>
      <c r="P21" s="71" t="s">
        <v>336</v>
      </c>
      <c r="Q21" s="71"/>
      <c r="R21" s="71"/>
      <c r="S21" s="71"/>
      <c r="T21" s="71"/>
      <c r="U21" s="71"/>
      <c r="V21" s="71"/>
      <c r="W21" s="71"/>
      <c r="X21" s="71" t="s">
        <v>337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21:H21"/>
    <mergeCell ref="I21:O21"/>
    <mergeCell ref="P21:W21"/>
    <mergeCell ref="X21:AH21"/>
    <mergeCell ref="AG3:AG4"/>
    <mergeCell ref="AF3:AF4"/>
    <mergeCell ref="AH3:AH4"/>
    <mergeCell ref="A19:H19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8 Q7:AH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375" style="46" customWidth="1"/>
    <col min="3" max="3" width="8.50390625" style="46" customWidth="1"/>
    <col min="4" max="4" width="9.125" style="46" customWidth="1"/>
    <col min="5" max="7" width="8.50390625" style="46" customWidth="1"/>
    <col min="8" max="8" width="8.125" style="46" customWidth="1"/>
    <col min="9" max="9" width="11.375" style="46" customWidth="1"/>
    <col min="10" max="11" width="11.25390625" style="46" customWidth="1"/>
    <col min="12" max="15" width="11.00390625" style="46" customWidth="1"/>
    <col min="16" max="16" width="18.625" style="46" customWidth="1"/>
    <col min="17" max="17" width="9.00390625" style="46" customWidth="1"/>
    <col min="18" max="19" width="8.875" style="46" customWidth="1"/>
    <col min="20" max="20" width="8.625" style="46" customWidth="1"/>
    <col min="21" max="22" width="8.50390625" style="46" customWidth="1"/>
    <col min="23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156</v>
      </c>
      <c r="B1" s="88"/>
      <c r="C1" s="88"/>
      <c r="D1" s="88"/>
      <c r="E1" s="88"/>
      <c r="F1" s="88"/>
      <c r="G1" s="88"/>
      <c r="H1" s="88"/>
      <c r="I1" s="95" t="s">
        <v>137</v>
      </c>
      <c r="J1" s="95"/>
      <c r="K1" s="95"/>
      <c r="L1" s="95"/>
      <c r="M1" s="95"/>
      <c r="N1" s="95"/>
      <c r="O1" s="95"/>
      <c r="P1" s="88" t="s">
        <v>156</v>
      </c>
      <c r="Q1" s="88"/>
      <c r="R1" s="88"/>
      <c r="S1" s="88"/>
      <c r="T1" s="88"/>
      <c r="U1" s="88"/>
      <c r="V1" s="88"/>
      <c r="W1" s="88"/>
      <c r="X1" s="95" t="s">
        <v>138</v>
      </c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29" customFormat="1" ht="12.75" customHeight="1" thickBot="1">
      <c r="A2" s="114" t="s">
        <v>16</v>
      </c>
      <c r="B2" s="114"/>
      <c r="C2" s="114"/>
      <c r="D2" s="114"/>
      <c r="E2" s="114"/>
      <c r="F2" s="114"/>
      <c r="G2" s="114"/>
      <c r="H2" s="114"/>
      <c r="I2" s="47" t="s">
        <v>361</v>
      </c>
      <c r="J2" s="47"/>
      <c r="K2" s="47"/>
      <c r="L2" s="47"/>
      <c r="M2" s="47"/>
      <c r="N2" s="47"/>
      <c r="O2" s="27" t="s">
        <v>0</v>
      </c>
      <c r="P2" s="114" t="s">
        <v>16</v>
      </c>
      <c r="Q2" s="114"/>
      <c r="R2" s="114"/>
      <c r="S2" s="114"/>
      <c r="T2" s="114"/>
      <c r="U2" s="114"/>
      <c r="V2" s="114"/>
      <c r="W2" s="114"/>
      <c r="X2" s="47" t="s">
        <v>361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98" t="s">
        <v>79</v>
      </c>
      <c r="B3" s="113" t="s">
        <v>80</v>
      </c>
      <c r="C3" s="74" t="s">
        <v>81</v>
      </c>
      <c r="D3" s="121" t="s">
        <v>157</v>
      </c>
      <c r="E3" s="104"/>
      <c r="F3" s="104"/>
      <c r="G3" s="104"/>
      <c r="H3" s="104"/>
      <c r="I3" s="103" t="s">
        <v>158</v>
      </c>
      <c r="J3" s="104"/>
      <c r="K3" s="104"/>
      <c r="L3" s="104"/>
      <c r="M3" s="104"/>
      <c r="N3" s="104"/>
      <c r="O3" s="104"/>
      <c r="P3" s="98" t="s">
        <v>83</v>
      </c>
      <c r="Q3" s="100" t="s">
        <v>159</v>
      </c>
      <c r="R3" s="101"/>
      <c r="S3" s="101"/>
      <c r="T3" s="101"/>
      <c r="U3" s="101"/>
      <c r="V3" s="101"/>
      <c r="W3" s="101"/>
      <c r="X3" s="103" t="s">
        <v>160</v>
      </c>
      <c r="Y3" s="104"/>
      <c r="Z3" s="104"/>
      <c r="AA3" s="104"/>
      <c r="AB3" s="105"/>
      <c r="AC3" s="72" t="s">
        <v>86</v>
      </c>
      <c r="AD3" s="72" t="s">
        <v>87</v>
      </c>
      <c r="AE3" s="74" t="s">
        <v>88</v>
      </c>
      <c r="AF3" s="74" t="s">
        <v>89</v>
      </c>
      <c r="AG3" s="118" t="s">
        <v>197</v>
      </c>
      <c r="AH3" s="96" t="s">
        <v>90</v>
      </c>
    </row>
    <row r="4" spans="1:34" s="32" customFormat="1" ht="48" customHeight="1" thickBot="1">
      <c r="A4" s="99"/>
      <c r="B4" s="106"/>
      <c r="C4" s="73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9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73"/>
      <c r="AD4" s="73"/>
      <c r="AE4" s="73"/>
      <c r="AF4" s="73"/>
      <c r="AG4" s="119"/>
      <c r="AH4" s="97"/>
    </row>
    <row r="5" spans="1:34" s="38" customFormat="1" ht="46.5" customHeight="1">
      <c r="A5" s="36" t="s">
        <v>142</v>
      </c>
      <c r="B5" s="48">
        <f>SUM(B7:B15)</f>
        <v>26099</v>
      </c>
      <c r="C5" s="66"/>
      <c r="D5" s="48">
        <f aca="true" t="shared" si="0" ref="D5:O5">SUM(D7:D15)</f>
        <v>21958</v>
      </c>
      <c r="E5" s="48">
        <f t="shared" si="0"/>
        <v>1236</v>
      </c>
      <c r="F5" s="48">
        <f t="shared" si="0"/>
        <v>332</v>
      </c>
      <c r="G5" s="48">
        <f t="shared" si="0"/>
        <v>5248</v>
      </c>
      <c r="H5" s="48">
        <f t="shared" si="0"/>
        <v>382</v>
      </c>
      <c r="I5" s="48">
        <f t="shared" si="0"/>
        <v>556</v>
      </c>
      <c r="J5" s="48">
        <f t="shared" si="0"/>
        <v>837</v>
      </c>
      <c r="K5" s="48">
        <f t="shared" si="0"/>
        <v>1093</v>
      </c>
      <c r="L5" s="48">
        <f t="shared" si="0"/>
        <v>115</v>
      </c>
      <c r="M5" s="48">
        <f t="shared" si="0"/>
        <v>4756</v>
      </c>
      <c r="N5" s="48">
        <f t="shared" si="0"/>
        <v>536</v>
      </c>
      <c r="O5" s="48">
        <f t="shared" si="0"/>
        <v>1468</v>
      </c>
      <c r="P5" s="36" t="s">
        <v>142</v>
      </c>
      <c r="Q5" s="48">
        <f aca="true" t="shared" si="1" ref="Q5:AH5">SUM(Q7:Q15)</f>
        <v>4099</v>
      </c>
      <c r="R5" s="48">
        <f t="shared" si="1"/>
        <v>279</v>
      </c>
      <c r="S5" s="48">
        <f t="shared" si="1"/>
        <v>28</v>
      </c>
      <c r="T5" s="48">
        <f t="shared" si="1"/>
        <v>174</v>
      </c>
      <c r="U5" s="48">
        <f t="shared" si="1"/>
        <v>11</v>
      </c>
      <c r="V5" s="48">
        <f t="shared" si="1"/>
        <v>138</v>
      </c>
      <c r="W5" s="48">
        <f t="shared" si="1"/>
        <v>115</v>
      </c>
      <c r="X5" s="48">
        <f t="shared" si="1"/>
        <v>243</v>
      </c>
      <c r="Y5" s="48">
        <f t="shared" si="1"/>
        <v>110</v>
      </c>
      <c r="Z5" s="48">
        <f t="shared" si="1"/>
        <v>148</v>
      </c>
      <c r="AA5" s="48">
        <f t="shared" si="1"/>
        <v>50</v>
      </c>
      <c r="AB5" s="48">
        <f t="shared" si="1"/>
        <v>4</v>
      </c>
      <c r="AC5" s="48">
        <f t="shared" si="1"/>
        <v>705</v>
      </c>
      <c r="AD5" s="48">
        <f t="shared" si="1"/>
        <v>3172</v>
      </c>
      <c r="AE5" s="48">
        <f t="shared" si="1"/>
        <v>9</v>
      </c>
      <c r="AF5" s="48">
        <f t="shared" si="1"/>
        <v>91</v>
      </c>
      <c r="AG5" s="48">
        <f>SUM(AG7:AG15)</f>
        <v>3</v>
      </c>
      <c r="AH5" s="48">
        <f t="shared" si="1"/>
        <v>161</v>
      </c>
    </row>
    <row r="6" spans="1:34" s="38" customFormat="1" ht="41.25" customHeight="1">
      <c r="A6" s="36" t="s">
        <v>143</v>
      </c>
      <c r="B6" s="64"/>
      <c r="C6" s="21">
        <f>SUM(C7:C15)</f>
        <v>100</v>
      </c>
      <c r="D6" s="21">
        <f>IF(D5&gt;$B$5,999,IF($B$5=0,0,D5/$B$5*100))</f>
        <v>84.13349170466302</v>
      </c>
      <c r="E6" s="21">
        <f aca="true" t="shared" si="2" ref="E6:O6">IF(E5&gt;$B$5,999,IF($B$5=0,0,E5/$B$5*100))</f>
        <v>4.7358136327062335</v>
      </c>
      <c r="F6" s="21">
        <f t="shared" si="2"/>
        <v>1.2720793900149432</v>
      </c>
      <c r="G6" s="21">
        <f t="shared" si="2"/>
        <v>20.108050116862717</v>
      </c>
      <c r="H6" s="21">
        <f t="shared" si="2"/>
        <v>1.4636576114027358</v>
      </c>
      <c r="I6" s="21">
        <f t="shared" si="2"/>
        <v>2.130349821832254</v>
      </c>
      <c r="J6" s="21">
        <f t="shared" si="2"/>
        <v>3.207019426031649</v>
      </c>
      <c r="K6" s="21">
        <f t="shared" si="2"/>
        <v>4.187899919537147</v>
      </c>
      <c r="L6" s="21">
        <f t="shared" si="2"/>
        <v>0.4406299091919231</v>
      </c>
      <c r="M6" s="21">
        <f t="shared" si="2"/>
        <v>18.222920418406837</v>
      </c>
      <c r="N6" s="21">
        <f t="shared" si="2"/>
        <v>2.053718533277137</v>
      </c>
      <c r="O6" s="21">
        <f t="shared" si="2"/>
        <v>5.6247365799455915</v>
      </c>
      <c r="P6" s="36" t="s">
        <v>143</v>
      </c>
      <c r="Q6" s="21">
        <f aca="true" t="shared" si="3" ref="Q6:AH6">IF(Q5&gt;$B$5,999,IF($B$5=0,0,Q5/$B$5*100))</f>
        <v>15.70558258937124</v>
      </c>
      <c r="R6" s="21">
        <f t="shared" si="3"/>
        <v>1.069006475343883</v>
      </c>
      <c r="S6" s="21">
        <f t="shared" si="3"/>
        <v>0.10728380397716386</v>
      </c>
      <c r="T6" s="21">
        <f t="shared" si="3"/>
        <v>0.6666922104295184</v>
      </c>
      <c r="U6" s="21">
        <f t="shared" si="3"/>
        <v>0.04214720870531438</v>
      </c>
      <c r="V6" s="21">
        <f t="shared" si="3"/>
        <v>0.5287558910303076</v>
      </c>
      <c r="W6" s="21">
        <f t="shared" si="3"/>
        <v>0.4406299091919231</v>
      </c>
      <c r="X6" s="21">
        <f t="shared" si="3"/>
        <v>0.9310701559446722</v>
      </c>
      <c r="Y6" s="21">
        <f t="shared" si="3"/>
        <v>0.42147208705314376</v>
      </c>
      <c r="Z6" s="21">
        <f t="shared" si="3"/>
        <v>0.5670715353078662</v>
      </c>
      <c r="AA6" s="21">
        <f t="shared" si="3"/>
        <v>0.19157822138779265</v>
      </c>
      <c r="AB6" s="21">
        <f t="shared" si="3"/>
        <v>0.01532625771102341</v>
      </c>
      <c r="AC6" s="21">
        <f t="shared" si="3"/>
        <v>2.701252921567876</v>
      </c>
      <c r="AD6" s="21">
        <f t="shared" si="3"/>
        <v>12.153722364841565</v>
      </c>
      <c r="AE6" s="21">
        <f t="shared" si="3"/>
        <v>0.034484079849802673</v>
      </c>
      <c r="AF6" s="21">
        <f t="shared" si="3"/>
        <v>0.34867236292578263</v>
      </c>
      <c r="AG6" s="21">
        <f t="shared" si="3"/>
        <v>0.011494693283267559</v>
      </c>
      <c r="AH6" s="21">
        <f t="shared" si="3"/>
        <v>0.6168818728686922</v>
      </c>
    </row>
    <row r="7" spans="1:34" s="38" customFormat="1" ht="49.5" customHeight="1">
      <c r="A7" s="36" t="s">
        <v>161</v>
      </c>
      <c r="B7" s="48">
        <f aca="true" t="shared" si="4" ref="B7:B15">SUM(D7,AC7:AH7)</f>
        <v>11149</v>
      </c>
      <c r="C7" s="21">
        <f>B7/$B$5*100</f>
        <v>42.71811180505</v>
      </c>
      <c r="D7" s="48">
        <f aca="true" t="shared" si="5" ref="D7:D15">SUM(E7:O7,Q7:AB7)</f>
        <v>9170</v>
      </c>
      <c r="E7" s="48">
        <v>494</v>
      </c>
      <c r="F7" s="48">
        <v>96</v>
      </c>
      <c r="G7" s="48">
        <v>2117</v>
      </c>
      <c r="H7" s="48">
        <v>105</v>
      </c>
      <c r="I7" s="48">
        <v>264</v>
      </c>
      <c r="J7" s="48">
        <v>229</v>
      </c>
      <c r="K7" s="48">
        <v>342</v>
      </c>
      <c r="L7" s="48">
        <v>12</v>
      </c>
      <c r="M7" s="48">
        <v>2548</v>
      </c>
      <c r="N7" s="48">
        <v>235</v>
      </c>
      <c r="O7" s="48">
        <v>489</v>
      </c>
      <c r="P7" s="36" t="s">
        <v>161</v>
      </c>
      <c r="Q7" s="48">
        <v>1954</v>
      </c>
      <c r="R7" s="48">
        <v>76</v>
      </c>
      <c r="S7" s="48">
        <v>1</v>
      </c>
      <c r="T7" s="48">
        <v>47</v>
      </c>
      <c r="U7" s="48">
        <v>0</v>
      </c>
      <c r="V7" s="48">
        <v>70</v>
      </c>
      <c r="W7" s="48">
        <v>19</v>
      </c>
      <c r="X7" s="48">
        <v>16</v>
      </c>
      <c r="Y7" s="48">
        <v>43</v>
      </c>
      <c r="Z7" s="48">
        <v>9</v>
      </c>
      <c r="AA7" s="48">
        <v>4</v>
      </c>
      <c r="AB7" s="48">
        <v>0</v>
      </c>
      <c r="AC7" s="48">
        <v>277</v>
      </c>
      <c r="AD7" s="48">
        <v>1600</v>
      </c>
      <c r="AE7" s="48">
        <v>5</v>
      </c>
      <c r="AF7" s="48">
        <v>28</v>
      </c>
      <c r="AG7" s="48">
        <v>0</v>
      </c>
      <c r="AH7" s="48">
        <v>69</v>
      </c>
    </row>
    <row r="8" spans="1:34" s="38" customFormat="1" ht="41.25" customHeight="1">
      <c r="A8" s="36" t="s">
        <v>162</v>
      </c>
      <c r="B8" s="48">
        <f t="shared" si="4"/>
        <v>515</v>
      </c>
      <c r="C8" s="21">
        <f aca="true" t="shared" si="6" ref="C8:C15">B8/$B$5*100</f>
        <v>1.973255680294264</v>
      </c>
      <c r="D8" s="48">
        <f t="shared" si="5"/>
        <v>510</v>
      </c>
      <c r="E8" s="48">
        <v>4</v>
      </c>
      <c r="F8" s="48">
        <v>7</v>
      </c>
      <c r="G8" s="48">
        <v>77</v>
      </c>
      <c r="H8" s="48">
        <v>1</v>
      </c>
      <c r="I8" s="48">
        <v>6</v>
      </c>
      <c r="J8" s="48">
        <v>17</v>
      </c>
      <c r="K8" s="48">
        <v>14</v>
      </c>
      <c r="L8" s="48">
        <v>4</v>
      </c>
      <c r="M8" s="48">
        <v>181</v>
      </c>
      <c r="N8" s="48">
        <v>33</v>
      </c>
      <c r="O8" s="48">
        <v>69</v>
      </c>
      <c r="P8" s="36" t="s">
        <v>162</v>
      </c>
      <c r="Q8" s="48">
        <v>6</v>
      </c>
      <c r="R8" s="48">
        <v>20</v>
      </c>
      <c r="S8" s="48">
        <v>0</v>
      </c>
      <c r="T8" s="48">
        <v>18</v>
      </c>
      <c r="U8" s="48">
        <v>0</v>
      </c>
      <c r="V8" s="48">
        <v>0</v>
      </c>
      <c r="W8" s="48">
        <v>0</v>
      </c>
      <c r="X8" s="48">
        <v>16</v>
      </c>
      <c r="Y8" s="48">
        <v>0</v>
      </c>
      <c r="Z8" s="48">
        <v>3</v>
      </c>
      <c r="AA8" s="48">
        <v>33</v>
      </c>
      <c r="AB8" s="48">
        <v>1</v>
      </c>
      <c r="AC8" s="48">
        <v>0</v>
      </c>
      <c r="AD8" s="48">
        <v>5</v>
      </c>
      <c r="AE8" s="48">
        <v>0</v>
      </c>
      <c r="AF8" s="48">
        <v>0</v>
      </c>
      <c r="AG8" s="48">
        <v>0</v>
      </c>
      <c r="AH8" s="48">
        <v>0</v>
      </c>
    </row>
    <row r="9" spans="1:34" s="38" customFormat="1" ht="41.25" customHeight="1">
      <c r="A9" s="36" t="s">
        <v>163</v>
      </c>
      <c r="B9" s="48">
        <f t="shared" si="4"/>
        <v>3320</v>
      </c>
      <c r="C9" s="21">
        <f t="shared" si="6"/>
        <v>12.72079390014943</v>
      </c>
      <c r="D9" s="48">
        <f t="shared" si="5"/>
        <v>3320</v>
      </c>
      <c r="E9" s="48">
        <v>320</v>
      </c>
      <c r="F9" s="48">
        <v>33</v>
      </c>
      <c r="G9" s="48">
        <v>1551</v>
      </c>
      <c r="H9" s="48">
        <v>22</v>
      </c>
      <c r="I9" s="48">
        <v>22</v>
      </c>
      <c r="J9" s="48">
        <v>84</v>
      </c>
      <c r="K9" s="48">
        <v>311</v>
      </c>
      <c r="L9" s="48">
        <v>0</v>
      </c>
      <c r="M9" s="48">
        <v>312</v>
      </c>
      <c r="N9" s="48">
        <v>23</v>
      </c>
      <c r="O9" s="48">
        <v>570</v>
      </c>
      <c r="P9" s="36" t="s">
        <v>163</v>
      </c>
      <c r="Q9" s="48">
        <v>18</v>
      </c>
      <c r="R9" s="48">
        <v>4</v>
      </c>
      <c r="S9" s="48">
        <v>0</v>
      </c>
      <c r="T9" s="48">
        <v>0</v>
      </c>
      <c r="U9" s="48">
        <v>0</v>
      </c>
      <c r="V9" s="48">
        <v>14</v>
      </c>
      <c r="W9" s="48">
        <v>0</v>
      </c>
      <c r="X9" s="48">
        <v>0</v>
      </c>
      <c r="Y9" s="48">
        <v>0</v>
      </c>
      <c r="Z9" s="48">
        <v>36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1.25" customHeight="1">
      <c r="A10" s="36" t="s">
        <v>164</v>
      </c>
      <c r="B10" s="48">
        <f t="shared" si="4"/>
        <v>2667</v>
      </c>
      <c r="C10" s="21">
        <f t="shared" si="6"/>
        <v>10.218782328824858</v>
      </c>
      <c r="D10" s="48">
        <f t="shared" si="5"/>
        <v>2104</v>
      </c>
      <c r="E10" s="48">
        <v>226</v>
      </c>
      <c r="F10" s="48">
        <v>93</v>
      </c>
      <c r="G10" s="48">
        <v>246</v>
      </c>
      <c r="H10" s="48">
        <v>61</v>
      </c>
      <c r="I10" s="48">
        <v>44</v>
      </c>
      <c r="J10" s="48">
        <v>221</v>
      </c>
      <c r="K10" s="48">
        <v>203</v>
      </c>
      <c r="L10" s="48">
        <v>71</v>
      </c>
      <c r="M10" s="48">
        <v>103</v>
      </c>
      <c r="N10" s="48">
        <v>93</v>
      </c>
      <c r="O10" s="48">
        <v>120</v>
      </c>
      <c r="P10" s="36" t="s">
        <v>164</v>
      </c>
      <c r="Q10" s="48">
        <v>114</v>
      </c>
      <c r="R10" s="48">
        <v>87</v>
      </c>
      <c r="S10" s="48">
        <v>23</v>
      </c>
      <c r="T10" s="48">
        <v>50</v>
      </c>
      <c r="U10" s="48">
        <v>8</v>
      </c>
      <c r="V10" s="48">
        <v>36</v>
      </c>
      <c r="W10" s="48">
        <v>48</v>
      </c>
      <c r="X10" s="48">
        <v>132</v>
      </c>
      <c r="Y10" s="48">
        <v>41</v>
      </c>
      <c r="Z10" s="48">
        <v>76</v>
      </c>
      <c r="AA10" s="48">
        <v>5</v>
      </c>
      <c r="AB10" s="48">
        <v>3</v>
      </c>
      <c r="AC10" s="48">
        <v>373</v>
      </c>
      <c r="AD10" s="48">
        <v>129</v>
      </c>
      <c r="AE10" s="48">
        <v>2</v>
      </c>
      <c r="AF10" s="48">
        <v>37</v>
      </c>
      <c r="AG10" s="48">
        <v>1</v>
      </c>
      <c r="AH10" s="48">
        <v>21</v>
      </c>
    </row>
    <row r="11" spans="1:34" s="38" customFormat="1" ht="41.25" customHeight="1">
      <c r="A11" s="36" t="s">
        <v>165</v>
      </c>
      <c r="B11" s="48">
        <f t="shared" si="4"/>
        <v>217</v>
      </c>
      <c r="C11" s="21">
        <f t="shared" si="6"/>
        <v>0.8314494808230201</v>
      </c>
      <c r="D11" s="48">
        <f t="shared" si="5"/>
        <v>215</v>
      </c>
      <c r="E11" s="48">
        <v>14</v>
      </c>
      <c r="F11" s="48">
        <v>9</v>
      </c>
      <c r="G11" s="48">
        <v>40</v>
      </c>
      <c r="H11" s="48">
        <v>8</v>
      </c>
      <c r="I11" s="48">
        <v>2</v>
      </c>
      <c r="J11" s="48">
        <v>31</v>
      </c>
      <c r="K11" s="48">
        <v>64</v>
      </c>
      <c r="L11" s="48">
        <v>0</v>
      </c>
      <c r="M11" s="48">
        <v>6</v>
      </c>
      <c r="N11" s="48">
        <v>20</v>
      </c>
      <c r="O11" s="48">
        <v>2</v>
      </c>
      <c r="P11" s="36" t="s">
        <v>165</v>
      </c>
      <c r="Q11" s="48">
        <v>14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2</v>
      </c>
      <c r="X11" s="48">
        <v>3</v>
      </c>
      <c r="Y11" s="48">
        <v>0</v>
      </c>
      <c r="Z11" s="48">
        <v>0</v>
      </c>
      <c r="AA11" s="48">
        <v>0</v>
      </c>
      <c r="AB11" s="48">
        <v>0</v>
      </c>
      <c r="AC11" s="48">
        <v>2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1.25" customHeight="1">
      <c r="A12" s="36" t="s">
        <v>166</v>
      </c>
      <c r="B12" s="48">
        <f t="shared" si="4"/>
        <v>1069</v>
      </c>
      <c r="C12" s="21">
        <f t="shared" si="6"/>
        <v>4.095942373271007</v>
      </c>
      <c r="D12" s="48">
        <f t="shared" si="5"/>
        <v>973</v>
      </c>
      <c r="E12" s="48">
        <v>44</v>
      </c>
      <c r="F12" s="48">
        <v>5</v>
      </c>
      <c r="G12" s="48">
        <v>211</v>
      </c>
      <c r="H12" s="48">
        <v>57</v>
      </c>
      <c r="I12" s="48">
        <v>41</v>
      </c>
      <c r="J12" s="48">
        <v>53</v>
      </c>
      <c r="K12" s="48">
        <v>17</v>
      </c>
      <c r="L12" s="48">
        <v>6</v>
      </c>
      <c r="M12" s="48">
        <v>141</v>
      </c>
      <c r="N12" s="48">
        <v>35</v>
      </c>
      <c r="O12" s="48">
        <v>61</v>
      </c>
      <c r="P12" s="36" t="s">
        <v>166</v>
      </c>
      <c r="Q12" s="48">
        <v>236</v>
      </c>
      <c r="R12" s="48">
        <v>25</v>
      </c>
      <c r="S12" s="48">
        <v>0</v>
      </c>
      <c r="T12" s="48">
        <v>2</v>
      </c>
      <c r="U12" s="48">
        <v>0</v>
      </c>
      <c r="V12" s="48">
        <v>0</v>
      </c>
      <c r="W12" s="48">
        <v>9</v>
      </c>
      <c r="X12" s="48">
        <v>26</v>
      </c>
      <c r="Y12" s="48">
        <v>3</v>
      </c>
      <c r="Z12" s="48">
        <v>1</v>
      </c>
      <c r="AA12" s="48">
        <v>0</v>
      </c>
      <c r="AB12" s="48">
        <v>0</v>
      </c>
      <c r="AC12" s="48">
        <v>25</v>
      </c>
      <c r="AD12" s="48">
        <v>61</v>
      </c>
      <c r="AE12" s="48">
        <v>0</v>
      </c>
      <c r="AF12" s="48">
        <v>0</v>
      </c>
      <c r="AG12" s="48">
        <v>0</v>
      </c>
      <c r="AH12" s="48">
        <v>10</v>
      </c>
    </row>
    <row r="13" spans="1:34" s="38" customFormat="1" ht="41.25" customHeight="1">
      <c r="A13" s="36" t="s">
        <v>167</v>
      </c>
      <c r="B13" s="48">
        <f t="shared" si="4"/>
        <v>816</v>
      </c>
      <c r="C13" s="21">
        <f t="shared" si="6"/>
        <v>3.1265565730487754</v>
      </c>
      <c r="D13" s="48">
        <f t="shared" si="5"/>
        <v>803</v>
      </c>
      <c r="E13" s="48">
        <v>69</v>
      </c>
      <c r="F13" s="48">
        <v>24</v>
      </c>
      <c r="G13" s="48">
        <v>43</v>
      </c>
      <c r="H13" s="48">
        <v>10</v>
      </c>
      <c r="I13" s="48">
        <v>22</v>
      </c>
      <c r="J13" s="48">
        <v>19</v>
      </c>
      <c r="K13" s="48">
        <v>20</v>
      </c>
      <c r="L13" s="48">
        <v>0</v>
      </c>
      <c r="M13" s="48">
        <v>157</v>
      </c>
      <c r="N13" s="48">
        <v>12</v>
      </c>
      <c r="O13" s="48">
        <v>28</v>
      </c>
      <c r="P13" s="36" t="s">
        <v>167</v>
      </c>
      <c r="Q13" s="48">
        <v>359</v>
      </c>
      <c r="R13" s="48">
        <v>0</v>
      </c>
      <c r="S13" s="48">
        <v>0</v>
      </c>
      <c r="T13" s="48">
        <v>12</v>
      </c>
      <c r="U13" s="48">
        <v>3</v>
      </c>
      <c r="V13" s="48">
        <v>4</v>
      </c>
      <c r="W13" s="48">
        <v>8</v>
      </c>
      <c r="X13" s="48">
        <v>4</v>
      </c>
      <c r="Y13" s="48">
        <v>1</v>
      </c>
      <c r="Z13" s="48">
        <v>7</v>
      </c>
      <c r="AA13" s="48">
        <v>1</v>
      </c>
      <c r="AB13" s="48">
        <v>0</v>
      </c>
      <c r="AC13" s="48">
        <v>3</v>
      </c>
      <c r="AD13" s="48">
        <v>7</v>
      </c>
      <c r="AE13" s="48">
        <v>0</v>
      </c>
      <c r="AF13" s="48">
        <v>3</v>
      </c>
      <c r="AG13" s="48">
        <v>0</v>
      </c>
      <c r="AH13" s="48">
        <v>0</v>
      </c>
    </row>
    <row r="14" spans="1:34" s="38" customFormat="1" ht="41.25" customHeight="1">
      <c r="A14" s="36" t="s">
        <v>168</v>
      </c>
      <c r="B14" s="48">
        <f t="shared" si="4"/>
        <v>460</v>
      </c>
      <c r="C14" s="21">
        <f t="shared" si="6"/>
        <v>1.7625196367676923</v>
      </c>
      <c r="D14" s="48">
        <f t="shared" si="5"/>
        <v>413</v>
      </c>
      <c r="E14" s="48">
        <v>11</v>
      </c>
      <c r="F14" s="48">
        <v>14</v>
      </c>
      <c r="G14" s="48">
        <v>104</v>
      </c>
      <c r="H14" s="48">
        <v>13</v>
      </c>
      <c r="I14" s="48">
        <v>19</v>
      </c>
      <c r="J14" s="48">
        <v>23</v>
      </c>
      <c r="K14" s="48">
        <v>18</v>
      </c>
      <c r="L14" s="48">
        <v>0</v>
      </c>
      <c r="M14" s="48">
        <v>83</v>
      </c>
      <c r="N14" s="48">
        <v>11</v>
      </c>
      <c r="O14" s="48">
        <v>15</v>
      </c>
      <c r="P14" s="36" t="s">
        <v>168</v>
      </c>
      <c r="Q14" s="48">
        <v>71</v>
      </c>
      <c r="R14" s="48">
        <v>4</v>
      </c>
      <c r="S14" s="48">
        <v>2</v>
      </c>
      <c r="T14" s="48">
        <v>8</v>
      </c>
      <c r="U14" s="48">
        <v>0</v>
      </c>
      <c r="V14" s="48">
        <v>6</v>
      </c>
      <c r="W14" s="48">
        <v>5</v>
      </c>
      <c r="X14" s="48">
        <v>3</v>
      </c>
      <c r="Y14" s="48">
        <v>1</v>
      </c>
      <c r="Z14" s="48">
        <v>2</v>
      </c>
      <c r="AA14" s="48">
        <v>0</v>
      </c>
      <c r="AB14" s="48">
        <v>0</v>
      </c>
      <c r="AC14" s="48">
        <v>3</v>
      </c>
      <c r="AD14" s="48">
        <v>39</v>
      </c>
      <c r="AE14" s="48">
        <v>0</v>
      </c>
      <c r="AF14" s="48">
        <v>2</v>
      </c>
      <c r="AG14" s="48">
        <v>2</v>
      </c>
      <c r="AH14" s="48">
        <v>1</v>
      </c>
    </row>
    <row r="15" spans="1:34" s="38" customFormat="1" ht="41.25" customHeight="1" thickBot="1">
      <c r="A15" s="36" t="s">
        <v>155</v>
      </c>
      <c r="B15" s="48">
        <f t="shared" si="4"/>
        <v>5886</v>
      </c>
      <c r="C15" s="21">
        <f t="shared" si="6"/>
        <v>22.55258822177095</v>
      </c>
      <c r="D15" s="48">
        <f t="shared" si="5"/>
        <v>4450</v>
      </c>
      <c r="E15" s="48">
        <v>54</v>
      </c>
      <c r="F15" s="48">
        <v>51</v>
      </c>
      <c r="G15" s="48">
        <v>859</v>
      </c>
      <c r="H15" s="48">
        <v>105</v>
      </c>
      <c r="I15" s="48">
        <v>136</v>
      </c>
      <c r="J15" s="48">
        <v>160</v>
      </c>
      <c r="K15" s="48">
        <v>104</v>
      </c>
      <c r="L15" s="48">
        <v>22</v>
      </c>
      <c r="M15" s="48">
        <v>1225</v>
      </c>
      <c r="N15" s="48">
        <v>74</v>
      </c>
      <c r="O15" s="48">
        <v>114</v>
      </c>
      <c r="P15" s="36" t="s">
        <v>155</v>
      </c>
      <c r="Q15" s="48">
        <v>1327</v>
      </c>
      <c r="R15" s="48">
        <v>63</v>
      </c>
      <c r="S15" s="48">
        <v>2</v>
      </c>
      <c r="T15" s="48">
        <v>37</v>
      </c>
      <c r="U15" s="48">
        <v>0</v>
      </c>
      <c r="V15" s="48">
        <v>8</v>
      </c>
      <c r="W15" s="48">
        <v>24</v>
      </c>
      <c r="X15" s="48">
        <v>43</v>
      </c>
      <c r="Y15" s="48">
        <v>21</v>
      </c>
      <c r="Z15" s="48">
        <v>14</v>
      </c>
      <c r="AA15" s="48">
        <v>7</v>
      </c>
      <c r="AB15" s="48">
        <v>0</v>
      </c>
      <c r="AC15" s="48">
        <v>22</v>
      </c>
      <c r="AD15" s="48">
        <v>1331</v>
      </c>
      <c r="AE15" s="48">
        <v>2</v>
      </c>
      <c r="AF15" s="48">
        <v>21</v>
      </c>
      <c r="AG15" s="48">
        <v>0</v>
      </c>
      <c r="AH15" s="48">
        <v>60</v>
      </c>
    </row>
    <row r="16" spans="1:34" s="29" customFormat="1" ht="22.5" customHeight="1">
      <c r="A16" s="112" t="s">
        <v>122</v>
      </c>
      <c r="B16" s="112"/>
      <c r="C16" s="112"/>
      <c r="D16" s="112"/>
      <c r="E16" s="112"/>
      <c r="F16" s="112"/>
      <c r="G16" s="112"/>
      <c r="H16" s="112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67.5" customHeight="1">
      <c r="A17" s="38" t="s">
        <v>123</v>
      </c>
    </row>
    <row r="18" spans="1:34" s="38" customFormat="1" ht="11.25" customHeight="1">
      <c r="A18" s="70" t="s">
        <v>338</v>
      </c>
      <c r="B18" s="71"/>
      <c r="C18" s="71"/>
      <c r="D18" s="71"/>
      <c r="E18" s="71"/>
      <c r="F18" s="71"/>
      <c r="G18" s="71"/>
      <c r="H18" s="71"/>
      <c r="I18" s="71" t="s">
        <v>339</v>
      </c>
      <c r="J18" s="71"/>
      <c r="K18" s="71"/>
      <c r="L18" s="71"/>
      <c r="M18" s="71"/>
      <c r="N18" s="71"/>
      <c r="O18" s="71"/>
      <c r="P18" s="71" t="s">
        <v>340</v>
      </c>
      <c r="Q18" s="71"/>
      <c r="R18" s="71"/>
      <c r="S18" s="71"/>
      <c r="T18" s="71"/>
      <c r="U18" s="71"/>
      <c r="V18" s="71"/>
      <c r="W18" s="71"/>
      <c r="X18" s="71" t="s">
        <v>341</v>
      </c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8:H18"/>
    <mergeCell ref="I18:O18"/>
    <mergeCell ref="P18:W18"/>
    <mergeCell ref="X18:AH18"/>
    <mergeCell ref="AG3:AG4"/>
    <mergeCell ref="AF3:AF4"/>
    <mergeCell ref="AH3:AH4"/>
    <mergeCell ref="A16:H16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125" style="46" customWidth="1"/>
    <col min="3" max="4" width="8.875" style="46" customWidth="1"/>
    <col min="5" max="6" width="8.50390625" style="46" customWidth="1"/>
    <col min="7" max="7" width="8.25390625" style="46" customWidth="1"/>
    <col min="8" max="8" width="8.00390625" style="46" customWidth="1"/>
    <col min="9" max="15" width="11.1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169</v>
      </c>
      <c r="B1" s="88"/>
      <c r="C1" s="88"/>
      <c r="D1" s="88"/>
      <c r="E1" s="88"/>
      <c r="F1" s="88"/>
      <c r="G1" s="88"/>
      <c r="H1" s="88"/>
      <c r="I1" s="95" t="s">
        <v>77</v>
      </c>
      <c r="J1" s="95"/>
      <c r="K1" s="95"/>
      <c r="L1" s="95"/>
      <c r="M1" s="95"/>
      <c r="N1" s="95"/>
      <c r="O1" s="95"/>
      <c r="P1" s="88" t="s">
        <v>169</v>
      </c>
      <c r="Q1" s="88"/>
      <c r="R1" s="88"/>
      <c r="S1" s="88"/>
      <c r="T1" s="88"/>
      <c r="U1" s="88"/>
      <c r="V1" s="88"/>
      <c r="W1" s="88"/>
      <c r="X1" s="95" t="s">
        <v>78</v>
      </c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29" customFormat="1" ht="12.75" customHeight="1" thickBot="1">
      <c r="A2" s="114" t="s">
        <v>16</v>
      </c>
      <c r="B2" s="114"/>
      <c r="C2" s="114"/>
      <c r="D2" s="114"/>
      <c r="E2" s="114"/>
      <c r="F2" s="114"/>
      <c r="G2" s="114"/>
      <c r="H2" s="114"/>
      <c r="I2" s="47" t="s">
        <v>361</v>
      </c>
      <c r="J2" s="47"/>
      <c r="K2" s="47"/>
      <c r="L2" s="47"/>
      <c r="M2" s="47"/>
      <c r="N2" s="47"/>
      <c r="O2" s="27" t="s">
        <v>0</v>
      </c>
      <c r="P2" s="114" t="s">
        <v>16</v>
      </c>
      <c r="Q2" s="114"/>
      <c r="R2" s="114"/>
      <c r="S2" s="114"/>
      <c r="T2" s="114"/>
      <c r="U2" s="114"/>
      <c r="V2" s="114"/>
      <c r="W2" s="114"/>
      <c r="X2" s="47" t="s">
        <v>361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98" t="s">
        <v>79</v>
      </c>
      <c r="B3" s="113" t="s">
        <v>80</v>
      </c>
      <c r="C3" s="74" t="s">
        <v>81</v>
      </c>
      <c r="D3" s="120" t="s">
        <v>170</v>
      </c>
      <c r="E3" s="101"/>
      <c r="F3" s="101"/>
      <c r="G3" s="101"/>
      <c r="H3" s="101"/>
      <c r="I3" s="103" t="s">
        <v>171</v>
      </c>
      <c r="J3" s="104"/>
      <c r="K3" s="104"/>
      <c r="L3" s="104"/>
      <c r="M3" s="104"/>
      <c r="N3" s="104"/>
      <c r="O3" s="104"/>
      <c r="P3" s="98" t="s">
        <v>83</v>
      </c>
      <c r="Q3" s="100" t="s">
        <v>172</v>
      </c>
      <c r="R3" s="101"/>
      <c r="S3" s="101"/>
      <c r="T3" s="101"/>
      <c r="U3" s="101"/>
      <c r="V3" s="101"/>
      <c r="W3" s="101"/>
      <c r="X3" s="103" t="s">
        <v>173</v>
      </c>
      <c r="Y3" s="104"/>
      <c r="Z3" s="104"/>
      <c r="AA3" s="104"/>
      <c r="AB3" s="105"/>
      <c r="AC3" s="72" t="s">
        <v>86</v>
      </c>
      <c r="AD3" s="72" t="s">
        <v>87</v>
      </c>
      <c r="AE3" s="74" t="s">
        <v>88</v>
      </c>
      <c r="AF3" s="74" t="s">
        <v>89</v>
      </c>
      <c r="AG3" s="118" t="s">
        <v>197</v>
      </c>
      <c r="AH3" s="96" t="s">
        <v>90</v>
      </c>
    </row>
    <row r="4" spans="1:34" s="32" customFormat="1" ht="48" customHeight="1" thickBot="1">
      <c r="A4" s="99"/>
      <c r="B4" s="106"/>
      <c r="C4" s="73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9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73"/>
      <c r="AD4" s="73"/>
      <c r="AE4" s="73"/>
      <c r="AF4" s="73"/>
      <c r="AG4" s="119"/>
      <c r="AH4" s="97"/>
    </row>
    <row r="5" spans="1:34" s="38" customFormat="1" ht="38.25" customHeight="1">
      <c r="A5" s="36" t="s">
        <v>114</v>
      </c>
      <c r="B5" s="48">
        <f>SUM(B7:B16)</f>
        <v>24714</v>
      </c>
      <c r="C5" s="66"/>
      <c r="D5" s="48">
        <f aca="true" t="shared" si="0" ref="D5:O5">SUM(D7:D16)</f>
        <v>19912</v>
      </c>
      <c r="E5" s="48">
        <f t="shared" si="0"/>
        <v>478</v>
      </c>
      <c r="F5" s="48">
        <f t="shared" si="0"/>
        <v>186</v>
      </c>
      <c r="G5" s="48">
        <f t="shared" si="0"/>
        <v>2684</v>
      </c>
      <c r="H5" s="48">
        <f t="shared" si="0"/>
        <v>429</v>
      </c>
      <c r="I5" s="48">
        <f t="shared" si="0"/>
        <v>971</v>
      </c>
      <c r="J5" s="48">
        <f t="shared" si="0"/>
        <v>794</v>
      </c>
      <c r="K5" s="48">
        <f t="shared" si="0"/>
        <v>408</v>
      </c>
      <c r="L5" s="48">
        <f t="shared" si="0"/>
        <v>133</v>
      </c>
      <c r="M5" s="48">
        <f t="shared" si="0"/>
        <v>6124</v>
      </c>
      <c r="N5" s="48">
        <f t="shared" si="0"/>
        <v>317</v>
      </c>
      <c r="O5" s="48">
        <f t="shared" si="0"/>
        <v>1467</v>
      </c>
      <c r="P5" s="36" t="s">
        <v>114</v>
      </c>
      <c r="Q5" s="48">
        <f aca="true" t="shared" si="1" ref="Q5:AH5">SUM(Q7:Q16)</f>
        <v>5073</v>
      </c>
      <c r="R5" s="48">
        <f t="shared" si="1"/>
        <v>219</v>
      </c>
      <c r="S5" s="48">
        <f t="shared" si="1"/>
        <v>18</v>
      </c>
      <c r="T5" s="48">
        <f t="shared" si="1"/>
        <v>64</v>
      </c>
      <c r="U5" s="48">
        <f t="shared" si="1"/>
        <v>6</v>
      </c>
      <c r="V5" s="48">
        <f t="shared" si="1"/>
        <v>35</v>
      </c>
      <c r="W5" s="48">
        <f t="shared" si="1"/>
        <v>102</v>
      </c>
      <c r="X5" s="48">
        <f t="shared" si="1"/>
        <v>234</v>
      </c>
      <c r="Y5" s="48">
        <f t="shared" si="1"/>
        <v>48</v>
      </c>
      <c r="Z5" s="48">
        <f t="shared" si="1"/>
        <v>115</v>
      </c>
      <c r="AA5" s="48">
        <f t="shared" si="1"/>
        <v>7</v>
      </c>
      <c r="AB5" s="48">
        <f t="shared" si="1"/>
        <v>0</v>
      </c>
      <c r="AC5" s="48">
        <f t="shared" si="1"/>
        <v>97</v>
      </c>
      <c r="AD5" s="48">
        <f t="shared" si="1"/>
        <v>3739</v>
      </c>
      <c r="AE5" s="48">
        <f t="shared" si="1"/>
        <v>127</v>
      </c>
      <c r="AF5" s="48">
        <f t="shared" si="1"/>
        <v>444</v>
      </c>
      <c r="AG5" s="48">
        <f>SUM(AG7:AG16)</f>
        <v>60</v>
      </c>
      <c r="AH5" s="48">
        <f t="shared" si="1"/>
        <v>335</v>
      </c>
    </row>
    <row r="6" spans="1:34" s="38" customFormat="1" ht="39" customHeight="1">
      <c r="A6" s="36" t="s">
        <v>115</v>
      </c>
      <c r="B6" s="64"/>
      <c r="C6" s="21">
        <f>SUM(C7:C16)</f>
        <v>100</v>
      </c>
      <c r="D6" s="21">
        <f>IF(D5&gt;$B$5,999,IF($B$5=0,0,D5/$B$5*100))</f>
        <v>80.56971756898925</v>
      </c>
      <c r="E6" s="21">
        <f aca="true" t="shared" si="2" ref="E6:O6">IF(E5&gt;$B$5,999,IF($B$5=0,0,E5/$B$5*100))</f>
        <v>1.9341264060856196</v>
      </c>
      <c r="F6" s="21">
        <f t="shared" si="2"/>
        <v>0.7526098567613498</v>
      </c>
      <c r="G6" s="21">
        <f t="shared" si="2"/>
        <v>10.860241158857328</v>
      </c>
      <c r="H6" s="21">
        <f t="shared" si="2"/>
        <v>1.735858218014081</v>
      </c>
      <c r="I6" s="21">
        <f t="shared" si="2"/>
        <v>3.9289471554584448</v>
      </c>
      <c r="J6" s="21">
        <f t="shared" si="2"/>
        <v>3.212753904669418</v>
      </c>
      <c r="K6" s="21">
        <f t="shared" si="2"/>
        <v>1.6508861374119932</v>
      </c>
      <c r="L6" s="21">
        <f t="shared" si="2"/>
        <v>0.5381565104798899</v>
      </c>
      <c r="M6" s="21">
        <f t="shared" si="2"/>
        <v>24.77947721938982</v>
      </c>
      <c r="N6" s="21">
        <f t="shared" si="2"/>
        <v>1.2826737881362789</v>
      </c>
      <c r="O6" s="21">
        <f t="shared" si="2"/>
        <v>5.935906773488711</v>
      </c>
      <c r="P6" s="36" t="s">
        <v>115</v>
      </c>
      <c r="Q6" s="21">
        <f aca="true" t="shared" si="3" ref="Q6:AH6">IF(Q5&gt;$B$5,999,IF($B$5=0,0,Q5/$B$5*100))</f>
        <v>20.526826899732946</v>
      </c>
      <c r="R6" s="21">
        <f t="shared" si="3"/>
        <v>0.8861374119932023</v>
      </c>
      <c r="S6" s="21">
        <f t="shared" si="3"/>
        <v>0.07283321194464676</v>
      </c>
      <c r="T6" s="21">
        <f t="shared" si="3"/>
        <v>0.25896253135874403</v>
      </c>
      <c r="U6" s="21">
        <f t="shared" si="3"/>
        <v>0.024277737314882253</v>
      </c>
      <c r="V6" s="21">
        <f t="shared" si="3"/>
        <v>0.14162013433681314</v>
      </c>
      <c r="W6" s="21">
        <f t="shared" si="3"/>
        <v>0.4127215343529983</v>
      </c>
      <c r="X6" s="21">
        <f t="shared" si="3"/>
        <v>0.9468317552804079</v>
      </c>
      <c r="Y6" s="21">
        <f t="shared" si="3"/>
        <v>0.19422189851905802</v>
      </c>
      <c r="Z6" s="21">
        <f t="shared" si="3"/>
        <v>0.4653232985352432</v>
      </c>
      <c r="AA6" s="21">
        <f t="shared" si="3"/>
        <v>0.02832402686736263</v>
      </c>
      <c r="AB6" s="21">
        <f t="shared" si="3"/>
        <v>0</v>
      </c>
      <c r="AC6" s="21">
        <f t="shared" si="3"/>
        <v>0.3924900865905964</v>
      </c>
      <c r="AD6" s="21">
        <f t="shared" si="3"/>
        <v>15.129076636724124</v>
      </c>
      <c r="AE6" s="21">
        <f t="shared" si="3"/>
        <v>0.5138787731650077</v>
      </c>
      <c r="AF6" s="21">
        <f t="shared" si="3"/>
        <v>1.7965525613012865</v>
      </c>
      <c r="AG6" s="21">
        <f t="shared" si="3"/>
        <v>0.24277737314882253</v>
      </c>
      <c r="AH6" s="21">
        <f t="shared" si="3"/>
        <v>1.3555070000809257</v>
      </c>
    </row>
    <row r="7" spans="1:34" s="38" customFormat="1" ht="34.5" customHeight="1">
      <c r="A7" s="39" t="s">
        <v>174</v>
      </c>
      <c r="B7" s="48">
        <f aca="true" t="shared" si="4" ref="B7:B16">SUM(D7,AC7:AH7)</f>
        <v>916</v>
      </c>
      <c r="C7" s="21">
        <f>B7/$B$5*100</f>
        <v>3.706401230072024</v>
      </c>
      <c r="D7" s="48">
        <f aca="true" t="shared" si="5" ref="D7:D16">SUM(E7:O7,Q7:AB7)</f>
        <v>751</v>
      </c>
      <c r="E7" s="48">
        <v>5</v>
      </c>
      <c r="F7" s="48">
        <v>5</v>
      </c>
      <c r="G7" s="48">
        <v>80</v>
      </c>
      <c r="H7" s="48">
        <v>6</v>
      </c>
      <c r="I7" s="48">
        <v>28</v>
      </c>
      <c r="J7" s="48">
        <v>10</v>
      </c>
      <c r="K7" s="48">
        <v>0</v>
      </c>
      <c r="L7" s="48">
        <v>0</v>
      </c>
      <c r="M7" s="48">
        <v>284</v>
      </c>
      <c r="N7" s="48">
        <v>6</v>
      </c>
      <c r="O7" s="48">
        <v>80</v>
      </c>
      <c r="P7" s="39" t="s">
        <v>174</v>
      </c>
      <c r="Q7" s="48">
        <v>245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1</v>
      </c>
      <c r="Y7" s="48">
        <v>1</v>
      </c>
      <c r="Z7" s="48">
        <v>0</v>
      </c>
      <c r="AA7" s="48">
        <v>0</v>
      </c>
      <c r="AB7" s="48">
        <v>0</v>
      </c>
      <c r="AC7" s="48">
        <v>0</v>
      </c>
      <c r="AD7" s="48">
        <v>140</v>
      </c>
      <c r="AE7" s="48">
        <v>4</v>
      </c>
      <c r="AF7" s="48">
        <v>18</v>
      </c>
      <c r="AG7" s="48">
        <v>1</v>
      </c>
      <c r="AH7" s="48">
        <v>2</v>
      </c>
    </row>
    <row r="8" spans="1:34" s="38" customFormat="1" ht="38.25" customHeight="1">
      <c r="A8" s="36" t="s">
        <v>175</v>
      </c>
      <c r="B8" s="48">
        <f t="shared" si="4"/>
        <v>5826</v>
      </c>
      <c r="C8" s="21">
        <f aca="true" t="shared" si="6" ref="C8:C16">B8/$B$5*100</f>
        <v>23.573682932750668</v>
      </c>
      <c r="D8" s="48">
        <f t="shared" si="5"/>
        <v>4604</v>
      </c>
      <c r="E8" s="48">
        <v>32</v>
      </c>
      <c r="F8" s="48">
        <v>35</v>
      </c>
      <c r="G8" s="48">
        <v>466</v>
      </c>
      <c r="H8" s="48">
        <v>120</v>
      </c>
      <c r="I8" s="48">
        <v>236</v>
      </c>
      <c r="J8" s="48">
        <v>223</v>
      </c>
      <c r="K8" s="48">
        <v>88</v>
      </c>
      <c r="L8" s="48">
        <v>27</v>
      </c>
      <c r="M8" s="48">
        <v>1865</v>
      </c>
      <c r="N8" s="48">
        <v>77</v>
      </c>
      <c r="O8" s="48">
        <v>227</v>
      </c>
      <c r="P8" s="36" t="s">
        <v>175</v>
      </c>
      <c r="Q8" s="48">
        <v>1061</v>
      </c>
      <c r="R8" s="48">
        <v>14</v>
      </c>
      <c r="S8" s="48">
        <v>0</v>
      </c>
      <c r="T8" s="48">
        <v>1</v>
      </c>
      <c r="U8" s="48">
        <v>0</v>
      </c>
      <c r="V8" s="48">
        <v>2</v>
      </c>
      <c r="W8" s="48">
        <v>24</v>
      </c>
      <c r="X8" s="48">
        <v>72</v>
      </c>
      <c r="Y8" s="48">
        <v>21</v>
      </c>
      <c r="Z8" s="48">
        <v>13</v>
      </c>
      <c r="AA8" s="48">
        <v>0</v>
      </c>
      <c r="AB8" s="48">
        <v>0</v>
      </c>
      <c r="AC8" s="48">
        <v>1</v>
      </c>
      <c r="AD8" s="48">
        <v>978</v>
      </c>
      <c r="AE8" s="48">
        <v>42</v>
      </c>
      <c r="AF8" s="48">
        <v>129</v>
      </c>
      <c r="AG8" s="48">
        <v>31</v>
      </c>
      <c r="AH8" s="48">
        <v>41</v>
      </c>
    </row>
    <row r="9" spans="1:34" s="38" customFormat="1" ht="34.5" customHeight="1">
      <c r="A9" s="36" t="s">
        <v>176</v>
      </c>
      <c r="B9" s="48">
        <f t="shared" si="4"/>
        <v>1399</v>
      </c>
      <c r="C9" s="21">
        <f t="shared" si="6"/>
        <v>5.660759083920045</v>
      </c>
      <c r="D9" s="48">
        <f t="shared" si="5"/>
        <v>1280</v>
      </c>
      <c r="E9" s="48">
        <v>1</v>
      </c>
      <c r="F9" s="48">
        <v>11</v>
      </c>
      <c r="G9" s="48">
        <v>94</v>
      </c>
      <c r="H9" s="48">
        <v>25</v>
      </c>
      <c r="I9" s="48">
        <v>41</v>
      </c>
      <c r="J9" s="48">
        <v>5</v>
      </c>
      <c r="K9" s="48">
        <v>5</v>
      </c>
      <c r="L9" s="48">
        <v>0</v>
      </c>
      <c r="M9" s="48">
        <v>235</v>
      </c>
      <c r="N9" s="48">
        <v>38</v>
      </c>
      <c r="O9" s="48">
        <v>149</v>
      </c>
      <c r="P9" s="36" t="s">
        <v>176</v>
      </c>
      <c r="Q9" s="48">
        <v>658</v>
      </c>
      <c r="R9" s="48">
        <v>7</v>
      </c>
      <c r="S9" s="48">
        <v>0</v>
      </c>
      <c r="T9" s="48">
        <v>0</v>
      </c>
      <c r="U9" s="48">
        <v>0</v>
      </c>
      <c r="V9" s="48">
        <v>0</v>
      </c>
      <c r="W9" s="48">
        <v>8</v>
      </c>
      <c r="X9" s="48">
        <v>1</v>
      </c>
      <c r="Y9" s="48">
        <v>2</v>
      </c>
      <c r="Z9" s="48">
        <v>0</v>
      </c>
      <c r="AA9" s="48">
        <v>0</v>
      </c>
      <c r="AB9" s="48">
        <v>0</v>
      </c>
      <c r="AC9" s="48">
        <v>0</v>
      </c>
      <c r="AD9" s="48">
        <v>71</v>
      </c>
      <c r="AE9" s="48">
        <v>0</v>
      </c>
      <c r="AF9" s="48">
        <v>0</v>
      </c>
      <c r="AG9" s="48">
        <v>0</v>
      </c>
      <c r="AH9" s="48">
        <v>48</v>
      </c>
    </row>
    <row r="10" spans="1:34" s="38" customFormat="1" ht="34.5" customHeight="1">
      <c r="A10" s="36" t="s">
        <v>177</v>
      </c>
      <c r="B10" s="48">
        <f t="shared" si="4"/>
        <v>2522</v>
      </c>
      <c r="C10" s="21">
        <f t="shared" si="6"/>
        <v>10.204742251355507</v>
      </c>
      <c r="D10" s="48">
        <f t="shared" si="5"/>
        <v>1838</v>
      </c>
      <c r="E10" s="48">
        <v>7</v>
      </c>
      <c r="F10" s="48">
        <v>13</v>
      </c>
      <c r="G10" s="48">
        <v>109</v>
      </c>
      <c r="H10" s="48">
        <v>1</v>
      </c>
      <c r="I10" s="48">
        <v>55</v>
      </c>
      <c r="J10" s="48">
        <v>30</v>
      </c>
      <c r="K10" s="48">
        <v>7</v>
      </c>
      <c r="L10" s="48">
        <v>5</v>
      </c>
      <c r="M10" s="48">
        <v>812</v>
      </c>
      <c r="N10" s="48">
        <v>19</v>
      </c>
      <c r="O10" s="48">
        <v>297</v>
      </c>
      <c r="P10" s="36" t="s">
        <v>177</v>
      </c>
      <c r="Q10" s="48">
        <v>445</v>
      </c>
      <c r="R10" s="48">
        <v>12</v>
      </c>
      <c r="S10" s="48">
        <v>0</v>
      </c>
      <c r="T10" s="48">
        <v>0</v>
      </c>
      <c r="U10" s="48">
        <v>0</v>
      </c>
      <c r="V10" s="48">
        <v>2</v>
      </c>
      <c r="W10" s="48">
        <v>0</v>
      </c>
      <c r="X10" s="48">
        <v>16</v>
      </c>
      <c r="Y10" s="48">
        <v>1</v>
      </c>
      <c r="Z10" s="48">
        <v>7</v>
      </c>
      <c r="AA10" s="48">
        <v>0</v>
      </c>
      <c r="AB10" s="48">
        <v>0</v>
      </c>
      <c r="AC10" s="48">
        <v>0</v>
      </c>
      <c r="AD10" s="48">
        <v>668</v>
      </c>
      <c r="AE10" s="48">
        <v>2</v>
      </c>
      <c r="AF10" s="48">
        <v>5</v>
      </c>
      <c r="AG10" s="48">
        <v>0</v>
      </c>
      <c r="AH10" s="48">
        <v>9</v>
      </c>
    </row>
    <row r="11" spans="1:34" s="38" customFormat="1" ht="34.5" customHeight="1">
      <c r="A11" s="36" t="s">
        <v>178</v>
      </c>
      <c r="B11" s="48">
        <f t="shared" si="4"/>
        <v>323</v>
      </c>
      <c r="C11" s="21">
        <f t="shared" si="6"/>
        <v>1.3069515254511614</v>
      </c>
      <c r="D11" s="48">
        <f t="shared" si="5"/>
        <v>322</v>
      </c>
      <c r="E11" s="48">
        <v>0</v>
      </c>
      <c r="F11" s="48">
        <v>0</v>
      </c>
      <c r="G11" s="48">
        <v>5</v>
      </c>
      <c r="H11" s="48">
        <v>1</v>
      </c>
      <c r="I11" s="48">
        <v>1</v>
      </c>
      <c r="J11" s="48">
        <v>2</v>
      </c>
      <c r="K11" s="48">
        <v>5</v>
      </c>
      <c r="L11" s="48">
        <v>0</v>
      </c>
      <c r="M11" s="48">
        <v>269</v>
      </c>
      <c r="N11" s="48">
        <v>0</v>
      </c>
      <c r="O11" s="48">
        <v>32</v>
      </c>
      <c r="P11" s="36" t="s">
        <v>178</v>
      </c>
      <c r="Q11" s="48">
        <v>6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34.5" customHeight="1">
      <c r="A12" s="39" t="s">
        <v>179</v>
      </c>
      <c r="B12" s="48">
        <f t="shared" si="4"/>
        <v>403</v>
      </c>
      <c r="C12" s="21">
        <f t="shared" si="6"/>
        <v>1.6306546896495915</v>
      </c>
      <c r="D12" s="48">
        <f t="shared" si="5"/>
        <v>229</v>
      </c>
      <c r="E12" s="48">
        <v>6</v>
      </c>
      <c r="F12" s="48">
        <v>0</v>
      </c>
      <c r="G12" s="48">
        <v>25</v>
      </c>
      <c r="H12" s="48">
        <v>0</v>
      </c>
      <c r="I12" s="48">
        <v>36</v>
      </c>
      <c r="J12" s="48">
        <v>9</v>
      </c>
      <c r="K12" s="48">
        <v>2</v>
      </c>
      <c r="L12" s="48">
        <v>8</v>
      </c>
      <c r="M12" s="48">
        <v>28</v>
      </c>
      <c r="N12" s="48">
        <v>3</v>
      </c>
      <c r="O12" s="48">
        <v>7</v>
      </c>
      <c r="P12" s="39" t="s">
        <v>179</v>
      </c>
      <c r="Q12" s="48">
        <v>99</v>
      </c>
      <c r="R12" s="48">
        <v>2</v>
      </c>
      <c r="S12" s="48">
        <v>1</v>
      </c>
      <c r="T12" s="48">
        <v>0</v>
      </c>
      <c r="U12" s="48">
        <v>0</v>
      </c>
      <c r="V12" s="48">
        <v>0</v>
      </c>
      <c r="W12" s="48">
        <v>3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7</v>
      </c>
      <c r="AD12" s="48">
        <v>159</v>
      </c>
      <c r="AE12" s="48">
        <v>8</v>
      </c>
      <c r="AF12" s="48">
        <v>0</v>
      </c>
      <c r="AG12" s="48">
        <v>0</v>
      </c>
      <c r="AH12" s="48">
        <v>0</v>
      </c>
    </row>
    <row r="13" spans="1:34" s="38" customFormat="1" ht="34.5" customHeight="1">
      <c r="A13" s="39" t="s">
        <v>180</v>
      </c>
      <c r="B13" s="48">
        <f t="shared" si="4"/>
        <v>57</v>
      </c>
      <c r="C13" s="21">
        <f t="shared" si="6"/>
        <v>0.23063850449138143</v>
      </c>
      <c r="D13" s="48">
        <f t="shared" si="5"/>
        <v>52</v>
      </c>
      <c r="E13" s="48">
        <v>4</v>
      </c>
      <c r="F13" s="48">
        <v>0</v>
      </c>
      <c r="G13" s="48">
        <v>5</v>
      </c>
      <c r="H13" s="48">
        <v>0</v>
      </c>
      <c r="I13" s="48">
        <v>0</v>
      </c>
      <c r="J13" s="48">
        <v>6</v>
      </c>
      <c r="K13" s="48">
        <v>1</v>
      </c>
      <c r="L13" s="48">
        <v>0</v>
      </c>
      <c r="M13" s="48">
        <v>16</v>
      </c>
      <c r="N13" s="48">
        <v>1</v>
      </c>
      <c r="O13" s="48">
        <v>2</v>
      </c>
      <c r="P13" s="39" t="s">
        <v>180</v>
      </c>
      <c r="Q13" s="48">
        <v>17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3</v>
      </c>
      <c r="AE13" s="48">
        <v>0</v>
      </c>
      <c r="AF13" s="48">
        <v>2</v>
      </c>
      <c r="AG13" s="48">
        <v>0</v>
      </c>
      <c r="AH13" s="48">
        <v>0</v>
      </c>
    </row>
    <row r="14" spans="1:34" s="38" customFormat="1" ht="34.5" customHeight="1">
      <c r="A14" s="39" t="s">
        <v>181</v>
      </c>
      <c r="B14" s="48">
        <f t="shared" si="4"/>
        <v>2974</v>
      </c>
      <c r="C14" s="21">
        <f t="shared" si="6"/>
        <v>12.033665129076637</v>
      </c>
      <c r="D14" s="48">
        <f t="shared" si="5"/>
        <v>2403</v>
      </c>
      <c r="E14" s="48">
        <v>109</v>
      </c>
      <c r="F14" s="48">
        <v>41</v>
      </c>
      <c r="G14" s="48">
        <v>484</v>
      </c>
      <c r="H14" s="48">
        <v>129</v>
      </c>
      <c r="I14" s="48">
        <v>96</v>
      </c>
      <c r="J14" s="48">
        <v>215</v>
      </c>
      <c r="K14" s="48">
        <v>110</v>
      </c>
      <c r="L14" s="48">
        <v>31</v>
      </c>
      <c r="M14" s="48">
        <v>433</v>
      </c>
      <c r="N14" s="48">
        <v>40</v>
      </c>
      <c r="O14" s="48">
        <v>203</v>
      </c>
      <c r="P14" s="39" t="s">
        <v>181</v>
      </c>
      <c r="Q14" s="48">
        <v>282</v>
      </c>
      <c r="R14" s="48">
        <v>50</v>
      </c>
      <c r="S14" s="48">
        <v>3</v>
      </c>
      <c r="T14" s="48">
        <v>20</v>
      </c>
      <c r="U14" s="48">
        <v>0</v>
      </c>
      <c r="V14" s="48">
        <v>11</v>
      </c>
      <c r="W14" s="48">
        <v>34</v>
      </c>
      <c r="X14" s="48">
        <v>60</v>
      </c>
      <c r="Y14" s="48">
        <v>14</v>
      </c>
      <c r="Z14" s="48">
        <v>38</v>
      </c>
      <c r="AA14" s="48">
        <v>0</v>
      </c>
      <c r="AB14" s="48">
        <v>0</v>
      </c>
      <c r="AC14" s="48">
        <v>25</v>
      </c>
      <c r="AD14" s="48">
        <v>229</v>
      </c>
      <c r="AE14" s="48">
        <v>37</v>
      </c>
      <c r="AF14" s="48">
        <v>180</v>
      </c>
      <c r="AG14" s="48">
        <v>22</v>
      </c>
      <c r="AH14" s="48">
        <v>78</v>
      </c>
    </row>
    <row r="15" spans="1:34" s="38" customFormat="1" ht="34.5" customHeight="1">
      <c r="A15" s="39" t="s">
        <v>182</v>
      </c>
      <c r="B15" s="48">
        <f t="shared" si="4"/>
        <v>2737</v>
      </c>
      <c r="C15" s="21">
        <f t="shared" si="6"/>
        <v>11.074694505138789</v>
      </c>
      <c r="D15" s="48">
        <f t="shared" si="5"/>
        <v>2318</v>
      </c>
      <c r="E15" s="48">
        <v>143</v>
      </c>
      <c r="F15" s="48">
        <v>42</v>
      </c>
      <c r="G15" s="48">
        <v>451</v>
      </c>
      <c r="H15" s="48">
        <v>82</v>
      </c>
      <c r="I15" s="48">
        <v>92</v>
      </c>
      <c r="J15" s="48">
        <v>154</v>
      </c>
      <c r="K15" s="48">
        <v>114</v>
      </c>
      <c r="L15" s="48">
        <v>24</v>
      </c>
      <c r="M15" s="48">
        <v>449</v>
      </c>
      <c r="N15" s="48">
        <v>65</v>
      </c>
      <c r="O15" s="48">
        <v>179</v>
      </c>
      <c r="P15" s="39" t="s">
        <v>182</v>
      </c>
      <c r="Q15" s="48">
        <v>276</v>
      </c>
      <c r="R15" s="48">
        <v>74</v>
      </c>
      <c r="S15" s="48">
        <v>12</v>
      </c>
      <c r="T15" s="48">
        <v>30</v>
      </c>
      <c r="U15" s="48">
        <v>5</v>
      </c>
      <c r="V15" s="48">
        <v>18</v>
      </c>
      <c r="W15" s="48">
        <v>22</v>
      </c>
      <c r="X15" s="48">
        <v>45</v>
      </c>
      <c r="Y15" s="48">
        <v>6</v>
      </c>
      <c r="Z15" s="48">
        <v>28</v>
      </c>
      <c r="AA15" s="48">
        <v>7</v>
      </c>
      <c r="AB15" s="48">
        <v>0</v>
      </c>
      <c r="AC15" s="48">
        <v>38</v>
      </c>
      <c r="AD15" s="48">
        <v>338</v>
      </c>
      <c r="AE15" s="48">
        <v>3</v>
      </c>
      <c r="AF15" s="48">
        <v>27</v>
      </c>
      <c r="AG15" s="48">
        <v>1</v>
      </c>
      <c r="AH15" s="48">
        <v>12</v>
      </c>
    </row>
    <row r="16" spans="1:34" s="38" customFormat="1" ht="34.5" customHeight="1" thickBot="1">
      <c r="A16" s="39" t="s">
        <v>183</v>
      </c>
      <c r="B16" s="48">
        <f t="shared" si="4"/>
        <v>7557</v>
      </c>
      <c r="C16" s="21">
        <f t="shared" si="6"/>
        <v>30.577810148094198</v>
      </c>
      <c r="D16" s="48">
        <f t="shared" si="5"/>
        <v>6115</v>
      </c>
      <c r="E16" s="48">
        <v>171</v>
      </c>
      <c r="F16" s="48">
        <v>39</v>
      </c>
      <c r="G16" s="48">
        <v>965</v>
      </c>
      <c r="H16" s="48">
        <v>65</v>
      </c>
      <c r="I16" s="48">
        <v>386</v>
      </c>
      <c r="J16" s="48">
        <v>140</v>
      </c>
      <c r="K16" s="48">
        <v>76</v>
      </c>
      <c r="L16" s="48">
        <v>38</v>
      </c>
      <c r="M16" s="48">
        <v>1733</v>
      </c>
      <c r="N16" s="48">
        <v>68</v>
      </c>
      <c r="O16" s="48">
        <v>291</v>
      </c>
      <c r="P16" s="39" t="s">
        <v>183</v>
      </c>
      <c r="Q16" s="48">
        <v>1984</v>
      </c>
      <c r="R16" s="48">
        <v>60</v>
      </c>
      <c r="S16" s="48">
        <v>2</v>
      </c>
      <c r="T16" s="48">
        <v>13</v>
      </c>
      <c r="U16" s="48">
        <v>1</v>
      </c>
      <c r="V16" s="48">
        <v>2</v>
      </c>
      <c r="W16" s="48">
        <v>11</v>
      </c>
      <c r="X16" s="48">
        <v>38</v>
      </c>
      <c r="Y16" s="48">
        <v>3</v>
      </c>
      <c r="Z16" s="48">
        <v>29</v>
      </c>
      <c r="AA16" s="48">
        <v>0</v>
      </c>
      <c r="AB16" s="48">
        <v>0</v>
      </c>
      <c r="AC16" s="48">
        <v>26</v>
      </c>
      <c r="AD16" s="48">
        <v>1152</v>
      </c>
      <c r="AE16" s="48">
        <v>31</v>
      </c>
      <c r="AF16" s="48">
        <v>83</v>
      </c>
      <c r="AG16" s="48">
        <v>5</v>
      </c>
      <c r="AH16" s="48">
        <v>145</v>
      </c>
    </row>
    <row r="17" spans="1:34" s="29" customFormat="1" ht="22.5" customHeight="1">
      <c r="A17" s="112" t="s">
        <v>122</v>
      </c>
      <c r="B17" s="112"/>
      <c r="C17" s="112"/>
      <c r="D17" s="112"/>
      <c r="E17" s="112"/>
      <c r="F17" s="112"/>
      <c r="G17" s="112"/>
      <c r="H17" s="112"/>
      <c r="I17" s="50"/>
      <c r="J17" s="50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="38" customFormat="1" ht="103.5" customHeight="1">
      <c r="A18" s="38" t="s">
        <v>123</v>
      </c>
    </row>
    <row r="19" spans="1:34" s="38" customFormat="1" ht="11.25" customHeight="1">
      <c r="A19" s="70" t="s">
        <v>342</v>
      </c>
      <c r="B19" s="71"/>
      <c r="C19" s="71"/>
      <c r="D19" s="71"/>
      <c r="E19" s="71"/>
      <c r="F19" s="71"/>
      <c r="G19" s="71"/>
      <c r="H19" s="71"/>
      <c r="I19" s="71" t="s">
        <v>343</v>
      </c>
      <c r="J19" s="71"/>
      <c r="K19" s="71"/>
      <c r="L19" s="71"/>
      <c r="M19" s="71"/>
      <c r="N19" s="71"/>
      <c r="O19" s="71"/>
      <c r="P19" s="71" t="s">
        <v>344</v>
      </c>
      <c r="Q19" s="71"/>
      <c r="R19" s="71"/>
      <c r="S19" s="71"/>
      <c r="T19" s="71"/>
      <c r="U19" s="71"/>
      <c r="V19" s="71"/>
      <c r="W19" s="71"/>
      <c r="X19" s="71" t="s">
        <v>345</v>
      </c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9:H19"/>
    <mergeCell ref="I19:O19"/>
    <mergeCell ref="P19:W19"/>
    <mergeCell ref="X19:AH19"/>
    <mergeCell ref="AG3:AG4"/>
    <mergeCell ref="AF3:AF4"/>
    <mergeCell ref="AH3:AH4"/>
    <mergeCell ref="A17:H17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6 Q7:AH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行政院勞工委員會</cp:lastModifiedBy>
  <cp:lastPrinted>2010-04-29T02:09:38Z</cp:lastPrinted>
  <dcterms:created xsi:type="dcterms:W3CDTF">2006-12-07T07:18:34Z</dcterms:created>
  <dcterms:modified xsi:type="dcterms:W3CDTF">2010-04-29T02:12:40Z</dcterms:modified>
  <cp:category/>
  <cp:version/>
  <cp:contentType/>
  <cp:contentStatus/>
</cp:coreProperties>
</file>