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</sheets>
  <definedNames/>
  <calcPr fullCalcOnLoad="1"/>
</workbook>
</file>

<file path=xl/comments5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<sst xmlns="http://schemas.openxmlformats.org/spreadsheetml/2006/main" count="1093" uniqueCount="531">
  <si>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</si>
  <si>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</si>
  <si>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</si>
  <si>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</si>
  <si>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</si>
  <si>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</si>
  <si>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</si>
  <si>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</si>
  <si>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</si>
  <si>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</si>
  <si>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</si>
  <si>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</si>
  <si>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</si>
  <si>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</si>
  <si>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 業        別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</si>
  <si>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</si>
  <si>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</si>
  <si>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</si>
  <si>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</si>
  <si>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</si>
  <si>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</si>
  <si>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</si>
  <si>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</si>
  <si>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</si>
  <si>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</si>
  <si>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</si>
  <si>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</si>
  <si>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</si>
  <si>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</si>
  <si>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總                                             計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</si>
  <si>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</si>
  <si>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</si>
  <si>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</si>
  <si>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</si>
  <si>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</si>
  <si>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</si>
  <si>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</si>
  <si>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</si>
  <si>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</si>
  <si>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</si>
  <si>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</si>
  <si>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</si>
  <si>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</si>
  <si>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</si>
  <si>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</si>
  <si>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</si>
  <si>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偵    辦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</si>
  <si>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</si>
  <si>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</si>
  <si>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</si>
  <si>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</si>
  <si>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</si>
  <si>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</si>
  <si>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</si>
  <si>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</si>
  <si>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</si>
  <si>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</si>
  <si>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</si>
  <si>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</si>
  <si>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</si>
  <si>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</si>
  <si>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</si>
  <si>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</si>
  <si>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</si>
  <si>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</si>
  <si>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</si>
  <si>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</si>
  <si>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</si>
  <si>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</si>
  <si>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</si>
  <si>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</si>
  <si>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</si>
  <si>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</si>
  <si>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</si>
  <si>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</si>
  <si>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</si>
  <si>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</si>
  <si>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</si>
  <si>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</si>
  <si>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</si>
  <si>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</si>
  <si>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</si>
  <si>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</si>
  <si>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</si>
  <si>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</si>
  <si>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</si>
  <si>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</si>
  <si>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</si>
  <si>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</si>
  <si>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</si>
  <si>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</si>
  <si>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</si>
  <si>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</si>
  <si>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</si>
  <si>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</si>
  <si>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</si>
  <si>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</si>
  <si>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</si>
  <si>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</si>
  <si>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</si>
  <si>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</si>
  <si>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</si>
  <si>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</si>
  <si>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</si>
  <si>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</si>
  <si>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</si>
  <si>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</si>
  <si>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2-19 勞動檢查事業單位違反勞動基準法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</si>
  <si>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</si>
  <si>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</si>
  <si>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</si>
  <si>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</si>
  <si>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</si>
  <si>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</si>
  <si>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</si>
  <si>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告發率
（％）</t>
  </si>
  <si>
    <t>移送偵辦
處        分</t>
  </si>
  <si>
    <t>罰鍰告發</t>
  </si>
  <si>
    <t>移送偵辦
處        分</t>
  </si>
  <si>
    <t>行政院勞工委員會</t>
  </si>
  <si>
    <t>台北市勞動檢查處</t>
  </si>
  <si>
    <t>高雄市勞工檢查所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</si>
  <si>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</si>
  <si>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</si>
  <si>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</si>
  <si>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</si>
  <si>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 xml:space="preserve"> 科    學   工    業     園    區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</si>
  <si>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</si>
  <si>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</si>
  <si>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</si>
  <si>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</si>
  <si>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</si>
  <si>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</si>
  <si>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台</t>
  </si>
  <si>
    <t>省</t>
  </si>
  <si>
    <t>單位：廠次</t>
  </si>
  <si>
    <t>農、林、漁、牧業</t>
  </si>
  <si>
    <t>礦業及土石採取業</t>
  </si>
  <si>
    <t>製      造      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</si>
  <si>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</si>
  <si>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</si>
  <si>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</si>
  <si>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</si>
  <si>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</si>
  <si>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</si>
  <si>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</si>
  <si>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</si>
  <si>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</si>
  <si>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</si>
  <si>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</si>
  <si>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</si>
  <si>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</si>
  <si>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</si>
  <si>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</si>
  <si>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</si>
  <si>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</si>
  <si>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</si>
  <si>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</si>
  <si>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</si>
  <si>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</si>
  <si>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</si>
  <si>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</si>
  <si>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</si>
  <si>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</si>
  <si>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</si>
  <si>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</si>
  <si>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</si>
  <si>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</si>
  <si>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</si>
  <si>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</si>
  <si>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一般機械安全設備不良
(勞工安全衛生設施規則
第41－57條)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</si>
  <si>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</si>
  <si>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</si>
  <si>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</si>
  <si>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</si>
  <si>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</si>
  <si>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</si>
  <si>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</si>
  <si>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</si>
  <si>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</si>
  <si>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</si>
  <si>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</si>
  <si>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</si>
  <si>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</si>
  <si>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全衛生專案檢查情形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</si>
  <si>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</si>
  <si>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</si>
  <si>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</si>
  <si>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</si>
  <si>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</si>
  <si>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</si>
  <si>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</si>
  <si>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</si>
  <si>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</si>
  <si>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</si>
  <si>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</si>
  <si>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</si>
  <si>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</si>
  <si>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大型高壓氣體設施事業單位安全衛
生專案檢查</t>
  </si>
  <si>
    <t>石化及化學工廠等高危險性歲修作業安全衛生專案檢查</t>
  </si>
  <si>
    <t>批式製造化學工廠安全衛生專案檢查</t>
  </si>
  <si>
    <t>製造、處置、使用第一種、第二種有機溶劑作業專案檢查</t>
  </si>
  <si>
    <t>製造、處置、使用易漏洩特定化學物質事業單位專案檢查</t>
  </si>
  <si>
    <t>鉛作業專案檢查</t>
  </si>
  <si>
    <t>勞工作業環境測定專案檢查</t>
  </si>
  <si>
    <t>一般營造工程專案檢查</t>
  </si>
  <si>
    <t>丁類危險性工作場所現場查核專案檢查</t>
  </si>
  <si>
    <t>及勞工安全衛生法移送處分情形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</si>
  <si>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</si>
  <si>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</si>
  <si>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</si>
  <si>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</si>
  <si>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</si>
  <si>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</si>
  <si>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</si>
  <si>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</si>
  <si>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</si>
  <si>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</si>
  <si>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</si>
  <si>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</si>
  <si>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</si>
  <si>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</si>
  <si>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</si>
  <si>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</si>
  <si>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</si>
  <si>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</si>
  <si>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</si>
  <si>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</si>
  <si>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</si>
  <si>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</si>
  <si>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</si>
  <si>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</si>
  <si>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</si>
  <si>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</si>
  <si>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</si>
  <si>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</si>
  <si>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</si>
  <si>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</si>
  <si>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</si>
  <si>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</si>
  <si>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</si>
  <si>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</si>
  <si>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 xml:space="preserve">      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</si>
  <si>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</si>
  <si>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2-15 勞工安全衛生檢查初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</si>
  <si>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</si>
  <si>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</si>
  <si>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危險場所爆炸、火災、腐蝕防止安全設備不良(勞工安全衛生設施規則第168－223條）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</si>
  <si>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</si>
  <si>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</si>
  <si>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</si>
  <si>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</si>
  <si>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危害物及有害物之處理
(勞工安全衛生設施規則
第293條－297條、299條)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</si>
  <si>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</si>
  <si>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</si>
  <si>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</si>
  <si>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</si>
  <si>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童工從事危險性或
有害性工作</t>
  </si>
  <si>
    <t>女工從事危險性或
有害性工作</t>
  </si>
  <si>
    <t xml:space="preserve">            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</si>
  <si>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</si>
  <si>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 業        別</t>
  </si>
  <si>
    <t>總                                            計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</si>
  <si>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</si>
  <si>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</si>
  <si>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</si>
  <si>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</si>
  <si>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</si>
  <si>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</si>
  <si>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</si>
  <si>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</si>
  <si>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</si>
  <si>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</si>
  <si>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</si>
  <si>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</si>
  <si>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</si>
  <si>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</si>
  <si>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</si>
  <si>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</si>
  <si>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</si>
  <si>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</si>
  <si>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</si>
  <si>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</si>
  <si>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</si>
  <si>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</si>
  <si>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</si>
  <si>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</si>
  <si>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</si>
  <si>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</si>
  <si>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</si>
  <si>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</si>
  <si>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</si>
  <si>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</si>
  <si>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</si>
  <si>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</si>
  <si>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</si>
  <si>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</si>
  <si>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</si>
  <si>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</si>
  <si>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</si>
  <si>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</si>
  <si>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</si>
  <si>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</si>
  <si>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</si>
  <si>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</si>
  <si>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</si>
  <si>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</si>
  <si>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</si>
  <si>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</si>
  <si>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</si>
  <si>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</si>
  <si>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</si>
  <si>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</si>
  <si>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</si>
  <si>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</si>
  <si>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</si>
  <si>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</si>
  <si>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</si>
  <si>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</si>
  <si>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</si>
  <si>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</si>
  <si>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</si>
  <si>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</si>
  <si>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</si>
  <si>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</si>
  <si>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</si>
  <si>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</si>
  <si>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 xml:space="preserve">     已依規定設置單位人員數</t>
  </si>
  <si>
    <t xml:space="preserve">     單位人員數單位人員數</t>
  </si>
  <si>
    <t>機械性預防專案檢查</t>
  </si>
  <si>
    <t>大量製造處置使用儲存危險物事業單位火災爆炸預防業專案檢查</t>
  </si>
  <si>
    <t>有機過氧化物火災爆炸預防專案檢查</t>
  </si>
  <si>
    <t>液化石油氣消費場所安全衛生專案檢查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</si>
  <si>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</si>
  <si>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</si>
  <si>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</si>
  <si>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</si>
  <si>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</si>
  <si>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</si>
  <si>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</si>
  <si>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</si>
  <si>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</si>
  <si>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</si>
  <si>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</si>
  <si>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</si>
  <si>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</si>
  <si>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</si>
  <si>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</si>
  <si>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</si>
  <si>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</si>
  <si>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</si>
  <si>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</si>
  <si>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</si>
  <si>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</si>
  <si>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</si>
  <si>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</si>
  <si>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</si>
  <si>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</si>
  <si>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</si>
  <si>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</si>
  <si>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</si>
  <si>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</si>
  <si>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</si>
  <si>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</si>
  <si>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</si>
  <si>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</si>
  <si>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</si>
  <si>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</si>
  <si>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</si>
  <si>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</si>
  <si>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</si>
  <si>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</si>
  <si>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</si>
  <si>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</si>
  <si>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</si>
  <si>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</si>
  <si>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</si>
  <si>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重大公共工程專案檢查</t>
  </si>
  <si>
    <r>
      <t>EEP</t>
    </r>
    <r>
      <rPr>
        <sz val="8"/>
        <rFont val="新細明體"/>
        <family val="1"/>
      </rPr>
      <t>專案檢查</t>
    </r>
  </si>
  <si>
    <t>液化石油氣分灌裝場所安全衛生
專案檢查</t>
  </si>
  <si>
    <r>
      <t xml:space="preserve"> </t>
    </r>
    <r>
      <rPr>
        <sz val="9"/>
        <rFont val="新細明體"/>
        <family val="1"/>
      </rPr>
      <t>-110-</t>
    </r>
  </si>
  <si>
    <t xml:space="preserve">  -111-</t>
  </si>
  <si>
    <r>
      <t xml:space="preserve"> </t>
    </r>
    <r>
      <rPr>
        <sz val="9"/>
        <rFont val="新細明體"/>
        <family val="1"/>
      </rPr>
      <t>-112-</t>
    </r>
  </si>
  <si>
    <t xml:space="preserve">  -113-</t>
  </si>
  <si>
    <t xml:space="preserve"> -114-</t>
  </si>
  <si>
    <t xml:space="preserve"> -115-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</si>
  <si>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</si>
  <si>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t>施工架及施工構台安全不良
(營造安全衛生設施標準
第39－62之2條)</t>
  </si>
  <si>
    <t>局限空間作業安全衛生專案檢查</t>
  </si>
  <si>
    <t>高科技廠房新建工程專案檢查</t>
  </si>
  <si>
    <t>事業單位特別危害健康作業之
健康管理執行情形專案檢查</t>
  </si>
  <si>
    <t>石化及大型化學工廠安全衛生專案檢查</t>
  </si>
  <si>
    <t>大量散布含粉塵專案檢查</t>
  </si>
  <si>
    <t>鋼鐵業災害預防專案檢查</t>
  </si>
  <si>
    <t>造紙業災害預防專案檢查</t>
  </si>
  <si>
    <t>缺氧症
預    防
規   則</t>
  </si>
  <si>
    <t>計</t>
  </si>
  <si>
    <r>
      <t>違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>)</t>
    </r>
  </si>
  <si>
    <t>表 2-15 勞工安全衛生檢查初</t>
  </si>
  <si>
    <t>表 2-15 勞工安全衛生檢查初查</t>
  </si>
  <si>
    <t>單位：廠（場）、項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</si>
  <si>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</si>
  <si>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</si>
  <si>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</si>
  <si>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</si>
  <si>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</si>
  <si>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</si>
  <si>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t>安           全            衛            生            法            第            5            條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</si>
  <si>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</si>
  <si>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</si>
  <si>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</si>
  <si>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</si>
  <si>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</si>
  <si>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</si>
  <si>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</si>
  <si>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</si>
  <si>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</si>
  <si>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</si>
  <si>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</si>
  <si>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</si>
  <si>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</si>
  <si>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t>安全衛生法第 23 條</t>
  </si>
  <si>
    <t>安全衛生法第 24 條</t>
  </si>
  <si>
    <t>安全衛生法第 25 條</t>
  </si>
  <si>
    <t>安全衛生法第 29 條</t>
  </si>
  <si>
    <t>安全衛生法 第 五 條
計</t>
  </si>
  <si>
    <t>一般機械安全設備不良
(勞工安全衛生設施規則
第41－57條)</t>
  </si>
  <si>
    <t>工作機械，木材加工機械安全設備不良(勞工安全衛生設施規則第58－68條)</t>
  </si>
  <si>
    <t>衝壓機械及剪斷機械安全設備不良(勞工安全衛生設施規則第69－72條)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</si>
  <si>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</si>
  <si>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</si>
  <si>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鍋爐、壓力容器（蒸氣類)安全設備不良(鍋爐及壓力容器安全規則、製造設施標準)</t>
  </si>
  <si>
    <t xml:space="preserve">起重升降機具安全設備不良
(起重升降機具安全規則)
</t>
  </si>
  <si>
    <t>高壓氣體容器及設備安全設備不良(高壓氣體勞工安全規則及有關規定)</t>
  </si>
  <si>
    <t>危險場所爆炸、火災、腐蝕防止安全設備不良(勞工安全衛生設施規則第168－223條）</t>
  </si>
  <si>
    <t>墜落、物體飛落災害防止安全設施不良(勞工安全衛生設施規則第224－238條）</t>
  </si>
  <si>
    <t>施工架及施工構台安全不良
(營造安全衛生設施標準
第39－62之2條)</t>
  </si>
  <si>
    <t>擋土支撐不良
(營造安全衛生設施標準
第71－79條)</t>
  </si>
  <si>
    <t>模板支撐不良
(營造安全衛生設施標準
第130－147條)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</si>
  <si>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</si>
  <si>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</si>
  <si>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</si>
  <si>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</si>
  <si>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</si>
  <si>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振動
(勞工安全衛生設施規則
第301、302條)</t>
  </si>
  <si>
    <t>溫度及濕度
(勞工安全衛生設施規則
第303－308條)</t>
  </si>
  <si>
    <t>通風及換氣設施
(勞工安全衛生設施規則
第309－312條)</t>
  </si>
  <si>
    <t>其他防止危害設備(勞工安全衛生設施規則第114-167,315-317條等有關設備規定)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</si>
  <si>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</si>
  <si>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</si>
  <si>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</si>
  <si>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</si>
  <si>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</si>
  <si>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</si>
  <si>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</si>
  <si>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</si>
  <si>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</si>
  <si>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</si>
  <si>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</si>
  <si>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</si>
  <si>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</si>
  <si>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</si>
  <si>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</si>
  <si>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</si>
  <si>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</si>
  <si>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妊娠、或產後女工從事
危險性或有害性工作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</si>
  <si>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</si>
  <si>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</si>
  <si>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</si>
  <si>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</si>
  <si>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</si>
  <si>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</si>
  <si>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</si>
  <si>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</si>
  <si>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廠  次</t>
  </si>
  <si>
    <t>項   數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</si>
  <si>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</si>
  <si>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</si>
  <si>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</si>
  <si>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</si>
  <si>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</si>
  <si>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說明：告發率═告發件次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</t>
    </r>
  </si>
  <si>
    <t xml:space="preserve">     已檢查列管數</t>
  </si>
  <si>
    <t xml:space="preserve">  30人至100人工廠</t>
  </si>
  <si>
    <t xml:space="preserve">     百分比（％）</t>
  </si>
  <si>
    <t xml:space="preserve">  30人至100人其他事業單位</t>
  </si>
  <si>
    <t xml:space="preserve">     已依規定設置</t>
  </si>
  <si>
    <t>新  竹  市</t>
  </si>
  <si>
    <t>台  中  市</t>
  </si>
  <si>
    <t xml:space="preserve">           臺                                                        灣</t>
  </si>
  <si>
    <t>表 2-20 督導設置勞工安全衛生</t>
  </si>
  <si>
    <t>表 2-20 督導設置勞工安全衛生組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</si>
  <si>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</si>
  <si>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</si>
  <si>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</si>
  <si>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>台  北  市</t>
  </si>
  <si>
    <t>高  雄  市</t>
  </si>
  <si>
    <t>加        工
出  口  區</t>
  </si>
  <si>
    <t>科學工業
園        區</t>
  </si>
  <si>
    <t>中部科學
工業園區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</si>
  <si>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</si>
  <si>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</si>
  <si>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</si>
  <si>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</si>
  <si>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</si>
  <si>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</si>
  <si>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</si>
  <si>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</si>
  <si>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</si>
  <si>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</si>
  <si>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</si>
  <si>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</si>
  <si>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</si>
  <si>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</si>
  <si>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</si>
  <si>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</si>
  <si>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</si>
  <si>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</si>
  <si>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嘉  義  市</t>
  </si>
  <si>
    <t>台  南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</si>
  <si>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</si>
  <si>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</si>
  <si>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</si>
  <si>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</t>
  </si>
  <si>
    <t xml:space="preserve">  100人以上其他事業單位</t>
  </si>
  <si>
    <t xml:space="preserve">               申               訴              內                容</t>
  </si>
  <si>
    <t>中華民國96年</t>
  </si>
  <si>
    <t>96年</t>
  </si>
  <si>
    <t>表 2-18  96年度勞工安</t>
  </si>
  <si>
    <t>表 2-18 96年度勞工安全衛生</t>
  </si>
  <si>
    <t>綜合
問題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</si>
</sst>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10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14" t="s">
        <v>212</v>
      </c>
      <c r="B1" s="114"/>
      <c r="C1" s="114"/>
      <c r="D1" s="114"/>
      <c r="E1" s="114"/>
      <c r="F1" s="114"/>
      <c r="G1" s="114"/>
    </row>
    <row r="2" spans="1:7" s="19" customFormat="1" ht="12.75" customHeight="1" thickBot="1">
      <c r="A2" s="120" t="s">
        <v>526</v>
      </c>
      <c r="B2" s="120"/>
      <c r="C2" s="120"/>
      <c r="D2" s="120"/>
      <c r="E2" s="120"/>
      <c r="F2" s="120"/>
      <c r="G2" s="20" t="s">
        <v>135</v>
      </c>
    </row>
    <row r="3" spans="1:7" s="17" customFormat="1" ht="15" customHeight="1">
      <c r="A3" s="110" t="s">
        <v>210</v>
      </c>
      <c r="B3" s="115" t="s">
        <v>211</v>
      </c>
      <c r="C3" s="117" t="s">
        <v>213</v>
      </c>
      <c r="D3" s="117"/>
      <c r="E3" s="118" t="s">
        <v>214</v>
      </c>
      <c r="F3" s="119"/>
      <c r="G3" s="119"/>
    </row>
    <row r="4" spans="1:7" s="3" customFormat="1" ht="21.75" customHeight="1" thickBot="1">
      <c r="A4" s="111"/>
      <c r="B4" s="116"/>
      <c r="C4" s="23" t="s">
        <v>215</v>
      </c>
      <c r="D4" s="23" t="s">
        <v>152</v>
      </c>
      <c r="E4" s="24" t="s">
        <v>216</v>
      </c>
      <c r="F4" s="24" t="s">
        <v>153</v>
      </c>
      <c r="G4" s="25" t="s">
        <v>154</v>
      </c>
    </row>
    <row r="5" spans="1:7" s="2" customFormat="1" ht="15.75" customHeight="1">
      <c r="A5" s="27" t="s">
        <v>217</v>
      </c>
      <c r="B5" s="15">
        <f>SUM(B6+B7+B8+B33+B34+B35+B36+B37+B38+B39+B40+B41+B42+B43+B44+B45)</f>
        <v>197888</v>
      </c>
      <c r="C5" s="15">
        <f>SUM(C6+C7+C8+C33+C34+C35+C36+C37+C38+C39+C40+C41+C42+C43+C44+C45)</f>
        <v>120126</v>
      </c>
      <c r="D5" s="16">
        <f aca="true" t="shared" si="0" ref="D5:D45">IF(C5&gt;B5,999,IF(B5=0,0,C5/B5*100))</f>
        <v>60.70403460543338</v>
      </c>
      <c r="E5" s="15">
        <f>SUM(E6+E7+E8+E33+E34+E35+E36+E37+E38+E39+E40+E41+E42+E43+E44+E45)</f>
        <v>77762</v>
      </c>
      <c r="F5" s="16">
        <f aca="true" t="shared" si="1" ref="F5:F45">IF(E5&gt;B5,999,IF(B5=0,0,E5/B5*100))</f>
        <v>39.29596539456662</v>
      </c>
      <c r="G5" s="16">
        <f aca="true" t="shared" si="2" ref="G5:G45">IF(C5=0,0,E5/C5*100)</f>
        <v>64.73369628556682</v>
      </c>
    </row>
    <row r="6" spans="1:7" s="2" customFormat="1" ht="12" customHeight="1">
      <c r="A6" s="27" t="s">
        <v>136</v>
      </c>
      <c r="B6" s="15">
        <f>SUM(C6+E6)</f>
        <v>198</v>
      </c>
      <c r="C6" s="15">
        <v>158</v>
      </c>
      <c r="D6" s="16">
        <f t="shared" si="0"/>
        <v>79.7979797979798</v>
      </c>
      <c r="E6" s="15">
        <v>40</v>
      </c>
      <c r="F6" s="16">
        <f t="shared" si="1"/>
        <v>20.2020202020202</v>
      </c>
      <c r="G6" s="16">
        <f t="shared" si="2"/>
        <v>25.31645569620253</v>
      </c>
    </row>
    <row r="7" spans="1:7" s="2" customFormat="1" ht="12" customHeight="1">
      <c r="A7" s="27" t="s">
        <v>137</v>
      </c>
      <c r="B7" s="15">
        <f>SUM(C7+E7)</f>
        <v>140</v>
      </c>
      <c r="C7" s="15">
        <v>89</v>
      </c>
      <c r="D7" s="16">
        <f t="shared" si="0"/>
        <v>63.57142857142857</v>
      </c>
      <c r="E7" s="15">
        <v>51</v>
      </c>
      <c r="F7" s="16">
        <f t="shared" si="1"/>
        <v>36.42857142857142</v>
      </c>
      <c r="G7" s="16">
        <f t="shared" si="2"/>
        <v>57.30337078651685</v>
      </c>
    </row>
    <row r="8" spans="1:7" s="2" customFormat="1" ht="23.25" customHeight="1">
      <c r="A8" s="27" t="s">
        <v>138</v>
      </c>
      <c r="B8" s="15">
        <f>SUM(B9:B32)</f>
        <v>71838</v>
      </c>
      <c r="C8" s="15">
        <f>SUM(C9:C32)</f>
        <v>49278</v>
      </c>
      <c r="D8" s="16">
        <f t="shared" si="0"/>
        <v>68.59600768395556</v>
      </c>
      <c r="E8" s="15">
        <f>SUM(E9:E32)</f>
        <v>22560</v>
      </c>
      <c r="F8" s="16">
        <f t="shared" si="1"/>
        <v>31.403992316044434</v>
      </c>
      <c r="G8" s="16">
        <f t="shared" si="2"/>
        <v>45.78107877754779</v>
      </c>
    </row>
    <row r="9" spans="1:7" s="2" customFormat="1" ht="12" customHeight="1">
      <c r="A9" s="28" t="s">
        <v>218</v>
      </c>
      <c r="B9" s="15">
        <f aca="true" t="shared" si="3" ref="B9:B42">SUM(C9+E9)</f>
        <v>3266</v>
      </c>
      <c r="C9" s="15">
        <v>2362</v>
      </c>
      <c r="D9" s="16">
        <f t="shared" si="0"/>
        <v>72.32088181261483</v>
      </c>
      <c r="E9" s="15">
        <v>904</v>
      </c>
      <c r="F9" s="16">
        <f t="shared" si="1"/>
        <v>27.679118187385182</v>
      </c>
      <c r="G9" s="16">
        <f t="shared" si="2"/>
        <v>38.27265029635902</v>
      </c>
    </row>
    <row r="10" spans="1:7" s="2" customFormat="1" ht="12" customHeight="1">
      <c r="A10" s="28" t="s">
        <v>219</v>
      </c>
      <c r="B10" s="15">
        <f t="shared" si="3"/>
        <v>17</v>
      </c>
      <c r="C10" s="15">
        <v>13</v>
      </c>
      <c r="D10" s="16">
        <f t="shared" si="0"/>
        <v>76.47058823529412</v>
      </c>
      <c r="E10" s="15">
        <v>4</v>
      </c>
      <c r="F10" s="16">
        <f t="shared" si="1"/>
        <v>23.52941176470588</v>
      </c>
      <c r="G10" s="16">
        <f t="shared" si="2"/>
        <v>30.76923076923077</v>
      </c>
    </row>
    <row r="11" spans="1:7" s="2" customFormat="1" ht="12" customHeight="1">
      <c r="A11" s="28" t="s">
        <v>220</v>
      </c>
      <c r="B11" s="15">
        <f t="shared" si="3"/>
        <v>2546</v>
      </c>
      <c r="C11" s="15">
        <v>1873</v>
      </c>
      <c r="D11" s="16">
        <f t="shared" si="0"/>
        <v>73.56637863315004</v>
      </c>
      <c r="E11" s="15">
        <v>673</v>
      </c>
      <c r="F11" s="16">
        <f t="shared" si="1"/>
        <v>26.433621366849962</v>
      </c>
      <c r="G11" s="16">
        <f t="shared" si="2"/>
        <v>35.931660437800325</v>
      </c>
    </row>
    <row r="12" spans="1:7" s="2" customFormat="1" ht="12" customHeight="1">
      <c r="A12" s="28" t="s">
        <v>221</v>
      </c>
      <c r="B12" s="15">
        <f t="shared" si="3"/>
        <v>954</v>
      </c>
      <c r="C12" s="15">
        <v>715</v>
      </c>
      <c r="D12" s="16">
        <f t="shared" si="0"/>
        <v>74.94758909853249</v>
      </c>
      <c r="E12" s="15">
        <v>239</v>
      </c>
      <c r="F12" s="16">
        <f t="shared" si="1"/>
        <v>25.052410901467503</v>
      </c>
      <c r="G12" s="16">
        <f t="shared" si="2"/>
        <v>33.42657342657343</v>
      </c>
    </row>
    <row r="13" spans="1:7" s="2" customFormat="1" ht="12" customHeight="1">
      <c r="A13" s="28" t="s">
        <v>222</v>
      </c>
      <c r="B13" s="15">
        <f t="shared" si="3"/>
        <v>413</v>
      </c>
      <c r="C13" s="15">
        <v>283</v>
      </c>
      <c r="D13" s="16">
        <f t="shared" si="0"/>
        <v>68.52300242130751</v>
      </c>
      <c r="E13" s="15">
        <v>130</v>
      </c>
      <c r="F13" s="16">
        <f t="shared" si="1"/>
        <v>31.476997578692494</v>
      </c>
      <c r="G13" s="16">
        <f t="shared" si="2"/>
        <v>45.936395759717314</v>
      </c>
    </row>
    <row r="14" spans="1:7" s="2" customFormat="1" ht="12" customHeight="1">
      <c r="A14" s="28" t="s">
        <v>223</v>
      </c>
      <c r="B14" s="15">
        <f t="shared" si="3"/>
        <v>309</v>
      </c>
      <c r="C14" s="15">
        <v>239</v>
      </c>
      <c r="D14" s="16">
        <f t="shared" si="0"/>
        <v>77.34627831715211</v>
      </c>
      <c r="E14" s="15">
        <v>70</v>
      </c>
      <c r="F14" s="16">
        <f t="shared" si="1"/>
        <v>22.653721682847898</v>
      </c>
      <c r="G14" s="16">
        <f t="shared" si="2"/>
        <v>29.288702928870293</v>
      </c>
    </row>
    <row r="15" spans="1:7" s="2" customFormat="1" ht="12" customHeight="1">
      <c r="A15" s="28" t="s">
        <v>224</v>
      </c>
      <c r="B15" s="15">
        <f t="shared" si="3"/>
        <v>1097</v>
      </c>
      <c r="C15" s="15">
        <v>839</v>
      </c>
      <c r="D15" s="16">
        <f t="shared" si="0"/>
        <v>76.4813126709207</v>
      </c>
      <c r="E15" s="15">
        <v>258</v>
      </c>
      <c r="F15" s="16">
        <f t="shared" si="1"/>
        <v>23.518687329079306</v>
      </c>
      <c r="G15" s="16">
        <f t="shared" si="2"/>
        <v>30.75089392133492</v>
      </c>
    </row>
    <row r="16" spans="1:7" s="2" customFormat="1" ht="12" customHeight="1">
      <c r="A16" s="28" t="s">
        <v>225</v>
      </c>
      <c r="B16" s="15">
        <f t="shared" si="3"/>
        <v>1916</v>
      </c>
      <c r="C16" s="15">
        <v>1281</v>
      </c>
      <c r="D16" s="16">
        <f t="shared" si="0"/>
        <v>66.8580375782881</v>
      </c>
      <c r="E16" s="15">
        <v>635</v>
      </c>
      <c r="F16" s="16">
        <f t="shared" si="1"/>
        <v>33.1419624217119</v>
      </c>
      <c r="G16" s="16">
        <f t="shared" si="2"/>
        <v>49.57064793130367</v>
      </c>
    </row>
    <row r="17" spans="1:7" s="2" customFormat="1" ht="12" customHeight="1">
      <c r="A17" s="28" t="s">
        <v>226</v>
      </c>
      <c r="B17" s="15">
        <f t="shared" si="3"/>
        <v>696</v>
      </c>
      <c r="C17" s="15">
        <v>500</v>
      </c>
      <c r="D17" s="16">
        <f t="shared" si="0"/>
        <v>71.83908045977012</v>
      </c>
      <c r="E17" s="15">
        <v>196</v>
      </c>
      <c r="F17" s="16">
        <f t="shared" si="1"/>
        <v>28.160919540229884</v>
      </c>
      <c r="G17" s="16">
        <f t="shared" si="2"/>
        <v>39.2</v>
      </c>
    </row>
    <row r="18" spans="1:7" s="2" customFormat="1" ht="12" customHeight="1">
      <c r="A18" s="28" t="s">
        <v>227</v>
      </c>
      <c r="B18" s="15">
        <f t="shared" si="3"/>
        <v>4548</v>
      </c>
      <c r="C18" s="15">
        <v>2438</v>
      </c>
      <c r="D18" s="16">
        <f t="shared" si="0"/>
        <v>53.60598065083553</v>
      </c>
      <c r="E18" s="15">
        <v>2110</v>
      </c>
      <c r="F18" s="16">
        <f t="shared" si="1"/>
        <v>46.394019349164466</v>
      </c>
      <c r="G18" s="16">
        <f t="shared" si="2"/>
        <v>86.54634946677605</v>
      </c>
    </row>
    <row r="19" spans="1:7" s="2" customFormat="1" ht="12" customHeight="1">
      <c r="A19" s="28" t="s">
        <v>228</v>
      </c>
      <c r="B19" s="15">
        <f t="shared" si="3"/>
        <v>2682</v>
      </c>
      <c r="C19" s="15">
        <v>1693</v>
      </c>
      <c r="D19" s="16">
        <f t="shared" si="0"/>
        <v>63.12453392990306</v>
      </c>
      <c r="E19" s="15">
        <v>989</v>
      </c>
      <c r="F19" s="16">
        <f t="shared" si="1"/>
        <v>36.87546607009694</v>
      </c>
      <c r="G19" s="16">
        <f t="shared" si="2"/>
        <v>58.41701122268162</v>
      </c>
    </row>
    <row r="20" spans="1:7" s="2" customFormat="1" ht="12" customHeight="1">
      <c r="A20" s="28" t="s">
        <v>229</v>
      </c>
      <c r="B20" s="15">
        <f t="shared" si="3"/>
        <v>388</v>
      </c>
      <c r="C20" s="15">
        <v>245</v>
      </c>
      <c r="D20" s="16">
        <f t="shared" si="0"/>
        <v>63.144329896907216</v>
      </c>
      <c r="E20" s="15">
        <v>143</v>
      </c>
      <c r="F20" s="16">
        <f t="shared" si="1"/>
        <v>36.855670103092784</v>
      </c>
      <c r="G20" s="16">
        <f t="shared" si="2"/>
        <v>58.36734693877551</v>
      </c>
    </row>
    <row r="21" spans="1:7" s="2" customFormat="1" ht="24" customHeight="1">
      <c r="A21" s="28" t="s">
        <v>230</v>
      </c>
      <c r="B21" s="15">
        <f t="shared" si="3"/>
        <v>846</v>
      </c>
      <c r="C21" s="15">
        <v>514</v>
      </c>
      <c r="D21" s="16">
        <f t="shared" si="0"/>
        <v>60.7565011820331</v>
      </c>
      <c r="E21" s="15">
        <v>332</v>
      </c>
      <c r="F21" s="16">
        <f t="shared" si="1"/>
        <v>39.2434988179669</v>
      </c>
      <c r="G21" s="16">
        <f t="shared" si="2"/>
        <v>64.59143968871595</v>
      </c>
    </row>
    <row r="22" spans="1:7" s="2" customFormat="1" ht="12" customHeight="1">
      <c r="A22" s="28" t="s">
        <v>231</v>
      </c>
      <c r="B22" s="15">
        <f t="shared" si="3"/>
        <v>6772</v>
      </c>
      <c r="C22" s="15">
        <v>4890</v>
      </c>
      <c r="D22" s="16">
        <f t="shared" si="0"/>
        <v>72.20909627879504</v>
      </c>
      <c r="E22" s="15">
        <v>1882</v>
      </c>
      <c r="F22" s="16">
        <f t="shared" si="1"/>
        <v>27.790903721204963</v>
      </c>
      <c r="G22" s="16">
        <f t="shared" si="2"/>
        <v>38.48670756646217</v>
      </c>
    </row>
    <row r="23" spans="1:7" s="2" customFormat="1" ht="12" customHeight="1">
      <c r="A23" s="28" t="s">
        <v>232</v>
      </c>
      <c r="B23" s="15">
        <f t="shared" si="3"/>
        <v>4040</v>
      </c>
      <c r="C23" s="15">
        <v>2523</v>
      </c>
      <c r="D23" s="16">
        <f t="shared" si="0"/>
        <v>62.45049504950495</v>
      </c>
      <c r="E23" s="15">
        <v>1517</v>
      </c>
      <c r="F23" s="16">
        <f t="shared" si="1"/>
        <v>37.54950495049505</v>
      </c>
      <c r="G23" s="16">
        <f t="shared" si="2"/>
        <v>60.12683313515655</v>
      </c>
    </row>
    <row r="24" spans="1:7" s="2" customFormat="1" ht="12" customHeight="1">
      <c r="A24" s="28" t="s">
        <v>233</v>
      </c>
      <c r="B24" s="15">
        <f t="shared" si="3"/>
        <v>5281</v>
      </c>
      <c r="C24" s="15">
        <v>3589</v>
      </c>
      <c r="D24" s="16">
        <f t="shared" si="0"/>
        <v>67.96061352016663</v>
      </c>
      <c r="E24" s="15">
        <v>1692</v>
      </c>
      <c r="F24" s="16">
        <f t="shared" si="1"/>
        <v>32.03938647983337</v>
      </c>
      <c r="G24" s="16">
        <f t="shared" si="2"/>
        <v>47.14405126776261</v>
      </c>
    </row>
    <row r="25" spans="1:7" s="2" customFormat="1" ht="12" customHeight="1">
      <c r="A25" s="28" t="s">
        <v>234</v>
      </c>
      <c r="B25" s="15">
        <f t="shared" si="3"/>
        <v>10521</v>
      </c>
      <c r="C25" s="15">
        <v>7501</v>
      </c>
      <c r="D25" s="16">
        <f t="shared" si="0"/>
        <v>71.29550422963597</v>
      </c>
      <c r="E25" s="15">
        <v>3020</v>
      </c>
      <c r="F25" s="16">
        <f t="shared" si="1"/>
        <v>28.704495770364037</v>
      </c>
      <c r="G25" s="16">
        <f t="shared" si="2"/>
        <v>40.2612984935342</v>
      </c>
    </row>
    <row r="26" spans="1:7" s="2" customFormat="1" ht="12" customHeight="1">
      <c r="A26" s="28" t="s">
        <v>235</v>
      </c>
      <c r="B26" s="15">
        <f t="shared" si="3"/>
        <v>12790</v>
      </c>
      <c r="C26" s="15">
        <v>8881</v>
      </c>
      <c r="D26" s="16">
        <f t="shared" si="0"/>
        <v>69.43706020328382</v>
      </c>
      <c r="E26" s="15">
        <v>3909</v>
      </c>
      <c r="F26" s="16">
        <f t="shared" si="1"/>
        <v>30.562939796716183</v>
      </c>
      <c r="G26" s="16">
        <f t="shared" si="2"/>
        <v>44.01531359081184</v>
      </c>
    </row>
    <row r="27" spans="1:7" s="2" customFormat="1" ht="12" customHeight="1">
      <c r="A27" s="28" t="s">
        <v>236</v>
      </c>
      <c r="B27" s="15">
        <f t="shared" si="3"/>
        <v>864</v>
      </c>
      <c r="C27" s="15">
        <v>528</v>
      </c>
      <c r="D27" s="16">
        <f t="shared" si="0"/>
        <v>61.111111111111114</v>
      </c>
      <c r="E27" s="15">
        <v>336</v>
      </c>
      <c r="F27" s="16">
        <f t="shared" si="1"/>
        <v>38.88888888888889</v>
      </c>
      <c r="G27" s="16">
        <f t="shared" si="2"/>
        <v>63.63636363636363</v>
      </c>
    </row>
    <row r="28" spans="1:7" s="2" customFormat="1" ht="12" customHeight="1">
      <c r="A28" s="28" t="s">
        <v>237</v>
      </c>
      <c r="B28" s="15">
        <f t="shared" si="3"/>
        <v>3959</v>
      </c>
      <c r="C28" s="15">
        <v>2920</v>
      </c>
      <c r="D28" s="16">
        <f t="shared" si="0"/>
        <v>73.75599898964384</v>
      </c>
      <c r="E28" s="15">
        <v>1039</v>
      </c>
      <c r="F28" s="16">
        <f t="shared" si="1"/>
        <v>26.24400101035615</v>
      </c>
      <c r="G28" s="16">
        <f t="shared" si="2"/>
        <v>35.58219178082192</v>
      </c>
    </row>
    <row r="29" spans="1:7" s="2" customFormat="1" ht="12" customHeight="1">
      <c r="A29" s="29" t="s">
        <v>238</v>
      </c>
      <c r="B29" s="15">
        <f t="shared" si="3"/>
        <v>2208</v>
      </c>
      <c r="C29" s="15">
        <v>1593</v>
      </c>
      <c r="D29" s="16">
        <f t="shared" si="0"/>
        <v>72.14673913043478</v>
      </c>
      <c r="E29" s="15">
        <v>615</v>
      </c>
      <c r="F29" s="16">
        <f t="shared" si="1"/>
        <v>27.853260869565215</v>
      </c>
      <c r="G29" s="16">
        <f t="shared" si="2"/>
        <v>38.60640301318267</v>
      </c>
    </row>
    <row r="30" spans="1:7" s="2" customFormat="1" ht="12" customHeight="1">
      <c r="A30" s="28" t="s">
        <v>239</v>
      </c>
      <c r="B30" s="15">
        <f t="shared" si="3"/>
        <v>4456</v>
      </c>
      <c r="C30" s="15">
        <v>2951</v>
      </c>
      <c r="D30" s="16">
        <f t="shared" si="0"/>
        <v>66.22531418312387</v>
      </c>
      <c r="E30" s="15">
        <v>1505</v>
      </c>
      <c r="F30" s="16">
        <f t="shared" si="1"/>
        <v>33.77468581687612</v>
      </c>
      <c r="G30" s="16">
        <f t="shared" si="2"/>
        <v>50.99966113181972</v>
      </c>
    </row>
    <row r="31" spans="1:7" s="2" customFormat="1" ht="12" customHeight="1">
      <c r="A31" s="28" t="s">
        <v>240</v>
      </c>
      <c r="B31" s="15">
        <f t="shared" si="3"/>
        <v>538</v>
      </c>
      <c r="C31" s="15">
        <v>352</v>
      </c>
      <c r="D31" s="16">
        <f t="shared" si="0"/>
        <v>65.4275092936803</v>
      </c>
      <c r="E31" s="15">
        <v>186</v>
      </c>
      <c r="F31" s="16">
        <f t="shared" si="1"/>
        <v>34.572490706319705</v>
      </c>
      <c r="G31" s="16">
        <f t="shared" si="2"/>
        <v>52.84090909090909</v>
      </c>
    </row>
    <row r="32" spans="1:7" s="2" customFormat="1" ht="12" customHeight="1">
      <c r="A32" s="28" t="s">
        <v>241</v>
      </c>
      <c r="B32" s="15">
        <f t="shared" si="3"/>
        <v>731</v>
      </c>
      <c r="C32" s="15">
        <v>555</v>
      </c>
      <c r="D32" s="16">
        <f t="shared" si="0"/>
        <v>75.9233926128591</v>
      </c>
      <c r="E32" s="15">
        <v>176</v>
      </c>
      <c r="F32" s="16">
        <f t="shared" si="1"/>
        <v>24.076607387140903</v>
      </c>
      <c r="G32" s="16">
        <f t="shared" si="2"/>
        <v>31.71171171171171</v>
      </c>
    </row>
    <row r="33" spans="1:7" s="2" customFormat="1" ht="21" customHeight="1">
      <c r="A33" s="27" t="s">
        <v>139</v>
      </c>
      <c r="B33" s="15">
        <f t="shared" si="3"/>
        <v>3001</v>
      </c>
      <c r="C33" s="15">
        <v>1737</v>
      </c>
      <c r="D33" s="16">
        <f t="shared" si="0"/>
        <v>57.8807064311896</v>
      </c>
      <c r="E33" s="15">
        <v>1264</v>
      </c>
      <c r="F33" s="16">
        <f t="shared" si="1"/>
        <v>42.1192935688104</v>
      </c>
      <c r="G33" s="16">
        <f t="shared" si="2"/>
        <v>72.76914219919402</v>
      </c>
    </row>
    <row r="34" spans="1:7" s="2" customFormat="1" ht="12" customHeight="1">
      <c r="A34" s="27" t="s">
        <v>140</v>
      </c>
      <c r="B34" s="15">
        <f t="shared" si="3"/>
        <v>103401</v>
      </c>
      <c r="C34" s="15">
        <v>57368</v>
      </c>
      <c r="D34" s="16">
        <f t="shared" si="0"/>
        <v>55.48108819063645</v>
      </c>
      <c r="E34" s="15">
        <v>46033</v>
      </c>
      <c r="F34" s="16">
        <f t="shared" si="1"/>
        <v>44.51891180936355</v>
      </c>
      <c r="G34" s="16">
        <f t="shared" si="2"/>
        <v>80.24159810347233</v>
      </c>
    </row>
    <row r="35" spans="1:7" s="2" customFormat="1" ht="12" customHeight="1">
      <c r="A35" s="27" t="s">
        <v>141</v>
      </c>
      <c r="B35" s="15">
        <f t="shared" si="3"/>
        <v>5154</v>
      </c>
      <c r="C35" s="15">
        <v>3326</v>
      </c>
      <c r="D35" s="16">
        <f t="shared" si="0"/>
        <v>64.53240201785022</v>
      </c>
      <c r="E35" s="15">
        <v>1828</v>
      </c>
      <c r="F35" s="16">
        <f aca="true" t="shared" si="4" ref="F35:F40">IF(E35&gt;B35,999,IF(B35=0,0,E35/B35*100))</f>
        <v>35.46759798214978</v>
      </c>
      <c r="G35" s="16">
        <f aca="true" t="shared" si="5" ref="G35:G40">IF(C35=0,0,E35/C35*100)</f>
        <v>54.960914010823814</v>
      </c>
    </row>
    <row r="36" spans="1:7" s="2" customFormat="1" ht="12" customHeight="1">
      <c r="A36" s="27" t="s">
        <v>142</v>
      </c>
      <c r="B36" s="15">
        <f t="shared" si="3"/>
        <v>1369</v>
      </c>
      <c r="C36" s="15">
        <v>493</v>
      </c>
      <c r="D36" s="16">
        <f t="shared" si="0"/>
        <v>36.01168736303871</v>
      </c>
      <c r="E36" s="15">
        <v>876</v>
      </c>
      <c r="F36" s="16">
        <f t="shared" si="4"/>
        <v>63.98831263696129</v>
      </c>
      <c r="G36" s="16">
        <f t="shared" si="5"/>
        <v>177.68762677484787</v>
      </c>
    </row>
    <row r="37" spans="1:7" s="2" customFormat="1" ht="12" customHeight="1">
      <c r="A37" s="27" t="s">
        <v>143</v>
      </c>
      <c r="B37" s="15">
        <f t="shared" si="3"/>
        <v>2918</v>
      </c>
      <c r="C37" s="15">
        <v>2101</v>
      </c>
      <c r="D37" s="16">
        <f t="shared" si="0"/>
        <v>72.00137080191912</v>
      </c>
      <c r="E37" s="15">
        <v>817</v>
      </c>
      <c r="F37" s="16">
        <f t="shared" si="4"/>
        <v>27.998629198080877</v>
      </c>
      <c r="G37" s="16">
        <f t="shared" si="5"/>
        <v>38.88624464540695</v>
      </c>
    </row>
    <row r="38" spans="1:7" s="2" customFormat="1" ht="12" customHeight="1">
      <c r="A38" s="27" t="s">
        <v>144</v>
      </c>
      <c r="B38" s="15">
        <f t="shared" si="3"/>
        <v>71</v>
      </c>
      <c r="C38" s="15">
        <v>33</v>
      </c>
      <c r="D38" s="16">
        <f t="shared" si="0"/>
        <v>46.478873239436616</v>
      </c>
      <c r="E38" s="15">
        <v>38</v>
      </c>
      <c r="F38" s="16">
        <f t="shared" si="4"/>
        <v>53.52112676056338</v>
      </c>
      <c r="G38" s="16">
        <f t="shared" si="5"/>
        <v>115.15151515151516</v>
      </c>
    </row>
    <row r="39" spans="1:7" s="2" customFormat="1" ht="12" customHeight="1">
      <c r="A39" s="27" t="s">
        <v>145</v>
      </c>
      <c r="B39" s="15">
        <f t="shared" si="3"/>
        <v>3180</v>
      </c>
      <c r="C39" s="15">
        <v>2014</v>
      </c>
      <c r="D39" s="16">
        <f t="shared" si="0"/>
        <v>63.33333333333333</v>
      </c>
      <c r="E39" s="15">
        <v>1166</v>
      </c>
      <c r="F39" s="16">
        <f t="shared" si="4"/>
        <v>36.666666666666664</v>
      </c>
      <c r="G39" s="16">
        <f t="shared" si="5"/>
        <v>57.89473684210527</v>
      </c>
    </row>
    <row r="40" spans="1:7" s="2" customFormat="1" ht="12" customHeight="1">
      <c r="A40" s="27" t="s">
        <v>146</v>
      </c>
      <c r="B40" s="15">
        <f t="shared" si="3"/>
        <v>1389</v>
      </c>
      <c r="C40" s="15">
        <v>800</v>
      </c>
      <c r="D40" s="16">
        <f t="shared" si="0"/>
        <v>57.59539236861051</v>
      </c>
      <c r="E40" s="15">
        <v>589</v>
      </c>
      <c r="F40" s="16">
        <f t="shared" si="4"/>
        <v>42.40460763138949</v>
      </c>
      <c r="G40" s="16">
        <f t="shared" si="5"/>
        <v>73.625</v>
      </c>
    </row>
    <row r="41" spans="1:7" s="2" customFormat="1" ht="12" customHeight="1">
      <c r="A41" s="27" t="s">
        <v>147</v>
      </c>
      <c r="B41" s="15">
        <f t="shared" si="3"/>
        <v>84</v>
      </c>
      <c r="C41" s="15">
        <v>77</v>
      </c>
      <c r="D41" s="16">
        <f t="shared" si="0"/>
        <v>91.66666666666666</v>
      </c>
      <c r="E41" s="15">
        <v>7</v>
      </c>
      <c r="F41" s="16">
        <f t="shared" si="1"/>
        <v>8.333333333333332</v>
      </c>
      <c r="G41" s="16">
        <f t="shared" si="2"/>
        <v>9.090909090909092</v>
      </c>
    </row>
    <row r="42" spans="1:7" s="2" customFormat="1" ht="12" customHeight="1">
      <c r="A42" s="27" t="s">
        <v>148</v>
      </c>
      <c r="B42" s="15">
        <f t="shared" si="3"/>
        <v>1255</v>
      </c>
      <c r="C42" s="15">
        <v>606</v>
      </c>
      <c r="D42" s="16">
        <f t="shared" si="0"/>
        <v>48.286852589641434</v>
      </c>
      <c r="E42" s="15">
        <v>649</v>
      </c>
      <c r="F42" s="16">
        <f t="shared" si="1"/>
        <v>51.71314741035856</v>
      </c>
      <c r="G42" s="16">
        <f t="shared" si="2"/>
        <v>107.09570957095708</v>
      </c>
    </row>
    <row r="43" spans="1:7" s="2" customFormat="1" ht="12" customHeight="1">
      <c r="A43" s="27" t="s">
        <v>149</v>
      </c>
      <c r="B43" s="15">
        <f>SUM(C43+E43)</f>
        <v>302</v>
      </c>
      <c r="C43" s="15">
        <v>133</v>
      </c>
      <c r="D43" s="16">
        <f t="shared" si="0"/>
        <v>44.03973509933775</v>
      </c>
      <c r="E43" s="15">
        <v>169</v>
      </c>
      <c r="F43" s="16">
        <f t="shared" si="1"/>
        <v>55.960264900662246</v>
      </c>
      <c r="G43" s="16">
        <f t="shared" si="2"/>
        <v>127.06766917293233</v>
      </c>
    </row>
    <row r="44" spans="1:7" s="2" customFormat="1" ht="12" customHeight="1">
      <c r="A44" s="27" t="s">
        <v>150</v>
      </c>
      <c r="B44" s="15">
        <f>SUM(C44+E44)</f>
        <v>3314</v>
      </c>
      <c r="C44" s="15">
        <v>1753</v>
      </c>
      <c r="D44" s="16">
        <f t="shared" si="0"/>
        <v>52.89680144840072</v>
      </c>
      <c r="E44" s="15">
        <v>1561</v>
      </c>
      <c r="F44" s="16">
        <f t="shared" si="1"/>
        <v>47.10319855159927</v>
      </c>
      <c r="G44" s="16">
        <f t="shared" si="2"/>
        <v>89.04734740444951</v>
      </c>
    </row>
    <row r="45" spans="1:7" s="2" customFormat="1" ht="12" customHeight="1" thickBot="1">
      <c r="A45" s="27" t="s">
        <v>151</v>
      </c>
      <c r="B45" s="15">
        <f>SUM(C45+E45)</f>
        <v>274</v>
      </c>
      <c r="C45" s="15">
        <v>160</v>
      </c>
      <c r="D45" s="16">
        <f t="shared" si="0"/>
        <v>58.3941605839416</v>
      </c>
      <c r="E45" s="15">
        <v>114</v>
      </c>
      <c r="F45" s="16">
        <f t="shared" si="1"/>
        <v>41.605839416058394</v>
      </c>
      <c r="G45" s="16">
        <f t="shared" si="2"/>
        <v>71.25</v>
      </c>
    </row>
    <row r="46" spans="1:7" s="32" customFormat="1" ht="34.5" customHeight="1">
      <c r="A46" s="121" t="s">
        <v>243</v>
      </c>
      <c r="B46" s="121"/>
      <c r="C46" s="121"/>
      <c r="D46" s="121"/>
      <c r="E46" s="121"/>
      <c r="F46" s="121"/>
      <c r="G46" s="121"/>
    </row>
    <row r="47" s="2" customFormat="1" ht="8.25" customHeight="1">
      <c r="A47" s="2" t="s">
        <v>242</v>
      </c>
    </row>
    <row r="48" spans="1:7" s="2" customFormat="1" ht="11.25" customHeight="1">
      <c r="A48" s="112" t="s">
        <v>340</v>
      </c>
      <c r="B48" s="113"/>
      <c r="C48" s="113"/>
      <c r="D48" s="113"/>
      <c r="E48" s="113"/>
      <c r="F48" s="113"/>
      <c r="G48" s="113"/>
    </row>
  </sheetData>
  <mergeCells count="8">
    <mergeCell ref="A3:A4"/>
    <mergeCell ref="A48:G48"/>
    <mergeCell ref="A1:G1"/>
    <mergeCell ref="B3:B4"/>
    <mergeCell ref="C3:D3"/>
    <mergeCell ref="E3:G3"/>
    <mergeCell ref="A2:F2"/>
    <mergeCell ref="A46:G46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6" customWidth="1"/>
    <col min="2" max="2" width="6.875" style="6" customWidth="1"/>
    <col min="3" max="3" width="7.125" style="6" customWidth="1"/>
    <col min="4" max="5" width="6.125" style="6" customWidth="1"/>
    <col min="6" max="6" width="7.125" style="6" customWidth="1"/>
    <col min="7" max="12" width="6.125" style="6" customWidth="1"/>
    <col min="13" max="13" width="6.75390625" style="6" customWidth="1"/>
    <col min="14" max="15" width="6.125" style="6" customWidth="1"/>
    <col min="16" max="16" width="6.875" style="6" customWidth="1"/>
    <col min="17" max="17" width="6.125" style="6" customWidth="1"/>
    <col min="18" max="18" width="7.50390625" style="6" customWidth="1"/>
    <col min="19" max="21" width="6.125" style="6" customWidth="1"/>
    <col min="22" max="22" width="25.25390625" style="6" customWidth="1"/>
    <col min="23" max="23" width="6.125" style="6" customWidth="1"/>
    <col min="24" max="24" width="5.50390625" style="6" customWidth="1"/>
    <col min="25" max="26" width="6.125" style="6" customWidth="1"/>
    <col min="27" max="27" width="5.75390625" style="6" customWidth="1"/>
    <col min="28" max="28" width="6.125" style="6" customWidth="1"/>
    <col min="29" max="29" width="5.75390625" style="6" customWidth="1"/>
    <col min="30" max="30" width="5.625" style="6" customWidth="1"/>
    <col min="31" max="31" width="6.125" style="6" customWidth="1"/>
    <col min="32" max="32" width="7.125" style="6" customWidth="1"/>
    <col min="33" max="33" width="7.75390625" style="6" customWidth="1"/>
    <col min="34" max="34" width="7.625" style="6" customWidth="1"/>
    <col min="35" max="35" width="6.375" style="6" customWidth="1"/>
    <col min="36" max="36" width="5.625" style="6" customWidth="1"/>
    <col min="37" max="37" width="6.25390625" style="6" customWidth="1"/>
    <col min="38" max="38" width="6.125" style="6" customWidth="1"/>
    <col min="39" max="39" width="5.625" style="6" customWidth="1"/>
    <col min="40" max="40" width="6.125" style="6" customWidth="1"/>
    <col min="41" max="42" width="5.625" style="6" customWidth="1"/>
    <col min="43" max="43" width="6.25390625" style="6" customWidth="1"/>
    <col min="44" max="44" width="25.50390625" style="6" customWidth="1"/>
    <col min="45" max="47" width="5.625" style="6" customWidth="1"/>
    <col min="48" max="48" width="6.25390625" style="6" customWidth="1"/>
    <col min="49" max="49" width="5.625" style="6" customWidth="1"/>
    <col min="50" max="50" width="6.375" style="6" customWidth="1"/>
    <col min="51" max="52" width="5.625" style="6" customWidth="1"/>
    <col min="53" max="53" width="6.25390625" style="6" customWidth="1"/>
    <col min="54" max="55" width="6.125" style="6" customWidth="1"/>
    <col min="56" max="56" width="6.625" style="6" customWidth="1"/>
    <col min="57" max="57" width="6.75390625" style="6" customWidth="1"/>
    <col min="58" max="58" width="6.50390625" style="6" customWidth="1"/>
    <col min="59" max="59" width="6.625" style="6" customWidth="1"/>
    <col min="60" max="65" width="6.125" style="6" customWidth="1"/>
    <col min="66" max="66" width="24.625" style="6" customWidth="1"/>
    <col min="67" max="67" width="5.75390625" style="6" customWidth="1"/>
    <col min="68" max="68" width="5.25390625" style="6" customWidth="1"/>
    <col min="69" max="70" width="5.75390625" style="6" customWidth="1"/>
    <col min="71" max="71" width="5.375" style="6" customWidth="1"/>
    <col min="72" max="72" width="5.75390625" style="6" customWidth="1"/>
    <col min="73" max="73" width="7.375" style="6" customWidth="1"/>
    <col min="74" max="75" width="6.75390625" style="6" customWidth="1"/>
    <col min="76" max="87" width="6.375" style="6" customWidth="1"/>
    <col min="88" max="88" width="25.00390625" style="6" customWidth="1"/>
    <col min="89" max="89" width="6.125" style="6" customWidth="1"/>
    <col min="90" max="90" width="5.75390625" style="6" customWidth="1"/>
    <col min="91" max="92" width="6.125" style="6" customWidth="1"/>
    <col min="93" max="93" width="5.75390625" style="6" customWidth="1"/>
    <col min="94" max="94" width="6.25390625" style="6" customWidth="1"/>
    <col min="95" max="95" width="6.125" style="6" customWidth="1"/>
    <col min="96" max="97" width="5.75390625" style="6" customWidth="1"/>
    <col min="98" max="109" width="6.50390625" style="6" customWidth="1"/>
    <col min="110" max="110" width="25.375" style="6" customWidth="1"/>
    <col min="111" max="113" width="5.75390625" style="6" customWidth="1"/>
    <col min="114" max="114" width="5.875" style="6" customWidth="1"/>
    <col min="115" max="115" width="5.75390625" style="6" customWidth="1"/>
    <col min="116" max="116" width="5.875" style="6" customWidth="1"/>
    <col min="117" max="117" width="6.00390625" style="6" customWidth="1"/>
    <col min="118" max="118" width="5.75390625" style="6" customWidth="1"/>
    <col min="119" max="119" width="6.00390625" style="6" customWidth="1"/>
    <col min="120" max="131" width="6.50390625" style="6" customWidth="1"/>
    <col min="132" max="132" width="25.625" style="6" customWidth="1"/>
    <col min="133" max="141" width="5.75390625" style="6" customWidth="1"/>
    <col min="142" max="153" width="6.50390625" style="6" customWidth="1"/>
    <col min="154" max="16384" width="9.00390625" style="6" customWidth="1"/>
  </cols>
  <sheetData>
    <row r="1" spans="1:153" ht="48" customHeight="1">
      <c r="A1" s="123" t="s">
        <v>398</v>
      </c>
      <c r="B1" s="123"/>
      <c r="C1" s="123"/>
      <c r="D1" s="123"/>
      <c r="E1" s="123"/>
      <c r="F1" s="123"/>
      <c r="G1" s="123"/>
      <c r="H1" s="123"/>
      <c r="I1" s="123"/>
      <c r="J1" s="122" t="s">
        <v>155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 t="s">
        <v>244</v>
      </c>
      <c r="W1" s="123"/>
      <c r="X1" s="123"/>
      <c r="Y1" s="123"/>
      <c r="Z1" s="123"/>
      <c r="AA1" s="123"/>
      <c r="AB1" s="123"/>
      <c r="AC1" s="123"/>
      <c r="AD1" s="123"/>
      <c r="AE1" s="123"/>
      <c r="AF1" s="122" t="s">
        <v>156</v>
      </c>
      <c r="AG1" s="122"/>
      <c r="AH1" s="122"/>
      <c r="AI1" s="122"/>
      <c r="AJ1" s="122"/>
      <c r="AK1" s="122"/>
      <c r="AL1" s="122"/>
      <c r="AM1" s="122"/>
      <c r="AN1" s="122"/>
      <c r="AO1" s="43"/>
      <c r="AP1" s="122"/>
      <c r="AQ1" s="122"/>
      <c r="AR1" s="123" t="s">
        <v>398</v>
      </c>
      <c r="AS1" s="123"/>
      <c r="AT1" s="123"/>
      <c r="AU1" s="123"/>
      <c r="AV1" s="123"/>
      <c r="AW1" s="123"/>
      <c r="AX1" s="123"/>
      <c r="AY1" s="123"/>
      <c r="AZ1" s="123"/>
      <c r="BA1" s="123"/>
      <c r="BB1" s="122" t="s">
        <v>157</v>
      </c>
      <c r="BC1" s="122"/>
      <c r="BD1" s="122"/>
      <c r="BE1" s="122"/>
      <c r="BF1" s="122"/>
      <c r="BG1" s="122"/>
      <c r="BH1" s="122"/>
      <c r="BI1" s="122"/>
      <c r="BJ1" s="122"/>
      <c r="BK1" s="43"/>
      <c r="BL1" s="122"/>
      <c r="BM1" s="122"/>
      <c r="BN1" s="123" t="s">
        <v>398</v>
      </c>
      <c r="BO1" s="123"/>
      <c r="BP1" s="123"/>
      <c r="BQ1" s="123"/>
      <c r="BR1" s="123"/>
      <c r="BS1" s="123"/>
      <c r="BT1" s="123"/>
      <c r="BU1" s="123"/>
      <c r="BV1" s="123"/>
      <c r="BW1" s="123"/>
      <c r="BX1" s="122" t="s">
        <v>158</v>
      </c>
      <c r="BY1" s="122"/>
      <c r="BZ1" s="122"/>
      <c r="CA1" s="122"/>
      <c r="CB1" s="122"/>
      <c r="CC1" s="122"/>
      <c r="CD1" s="122"/>
      <c r="CE1" s="122"/>
      <c r="CF1" s="122"/>
      <c r="CG1" s="43"/>
      <c r="CH1" s="122"/>
      <c r="CI1" s="122"/>
      <c r="CJ1" s="123" t="s">
        <v>398</v>
      </c>
      <c r="CK1" s="123"/>
      <c r="CL1" s="123"/>
      <c r="CM1" s="123"/>
      <c r="CN1" s="123"/>
      <c r="CO1" s="123"/>
      <c r="CP1" s="123"/>
      <c r="CQ1" s="123"/>
      <c r="CR1" s="123"/>
      <c r="CS1" s="123"/>
      <c r="CT1" s="122" t="s">
        <v>159</v>
      </c>
      <c r="CU1" s="122"/>
      <c r="CV1" s="122"/>
      <c r="CW1" s="122"/>
      <c r="CX1" s="122"/>
      <c r="CY1" s="122"/>
      <c r="CZ1" s="122"/>
      <c r="DA1" s="122"/>
      <c r="DB1" s="122"/>
      <c r="DC1" s="43"/>
      <c r="DD1" s="122"/>
      <c r="DE1" s="122"/>
      <c r="DF1" s="123" t="s">
        <v>398</v>
      </c>
      <c r="DG1" s="123"/>
      <c r="DH1" s="123"/>
      <c r="DI1" s="123"/>
      <c r="DJ1" s="123"/>
      <c r="DK1" s="123"/>
      <c r="DL1" s="123"/>
      <c r="DM1" s="123"/>
      <c r="DN1" s="123"/>
      <c r="DO1" s="123"/>
      <c r="DP1" s="122" t="s">
        <v>160</v>
      </c>
      <c r="DQ1" s="122"/>
      <c r="DR1" s="122"/>
      <c r="DS1" s="122"/>
      <c r="DT1" s="122"/>
      <c r="DU1" s="122"/>
      <c r="DV1" s="122"/>
      <c r="DW1" s="122"/>
      <c r="DX1" s="122"/>
      <c r="DY1" s="43"/>
      <c r="DZ1" s="122"/>
      <c r="EA1" s="122"/>
      <c r="EB1" s="123" t="s">
        <v>399</v>
      </c>
      <c r="EC1" s="123"/>
      <c r="ED1" s="123"/>
      <c r="EE1" s="123"/>
      <c r="EF1" s="123"/>
      <c r="EG1" s="123"/>
      <c r="EH1" s="123"/>
      <c r="EI1" s="123"/>
      <c r="EJ1" s="123"/>
      <c r="EK1" s="123"/>
      <c r="EL1" s="122" t="s">
        <v>161</v>
      </c>
      <c r="EM1" s="122"/>
      <c r="EN1" s="122"/>
      <c r="EO1" s="122"/>
      <c r="EP1" s="122"/>
      <c r="EQ1" s="122"/>
      <c r="ER1" s="122"/>
      <c r="ES1" s="122"/>
      <c r="ET1" s="122"/>
      <c r="EU1" s="43"/>
      <c r="EV1" s="122"/>
      <c r="EW1" s="122"/>
    </row>
    <row r="2" spans="1:256" s="33" customFormat="1" ht="12.75" customHeight="1" thickBot="1">
      <c r="A2" s="124" t="s">
        <v>129</v>
      </c>
      <c r="B2" s="124"/>
      <c r="C2" s="124"/>
      <c r="D2" s="124"/>
      <c r="E2" s="124"/>
      <c r="F2" s="124"/>
      <c r="G2" s="124"/>
      <c r="H2" s="124"/>
      <c r="I2" s="124"/>
      <c r="J2" s="125" t="s">
        <v>527</v>
      </c>
      <c r="K2" s="125"/>
      <c r="L2" s="125"/>
      <c r="M2" s="125"/>
      <c r="N2" s="125"/>
      <c r="O2" s="125"/>
      <c r="P2" s="125"/>
      <c r="Q2" s="125"/>
      <c r="R2" s="125"/>
      <c r="U2" s="45" t="s">
        <v>400</v>
      </c>
      <c r="V2" s="124" t="s">
        <v>129</v>
      </c>
      <c r="W2" s="124"/>
      <c r="X2" s="124"/>
      <c r="Y2" s="124"/>
      <c r="Z2" s="124"/>
      <c r="AA2" s="124"/>
      <c r="AB2" s="124"/>
      <c r="AC2" s="124"/>
      <c r="AD2" s="124"/>
      <c r="AE2" s="124"/>
      <c r="AF2" s="125" t="s">
        <v>527</v>
      </c>
      <c r="AG2" s="125"/>
      <c r="AH2" s="125"/>
      <c r="AI2" s="125"/>
      <c r="AJ2" s="125"/>
      <c r="AK2" s="125"/>
      <c r="AL2" s="125"/>
      <c r="AM2" s="125"/>
      <c r="AN2" s="125"/>
      <c r="AQ2" s="45" t="s">
        <v>162</v>
      </c>
      <c r="AR2" s="124" t="s">
        <v>129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5" t="s">
        <v>527</v>
      </c>
      <c r="BC2" s="125"/>
      <c r="BD2" s="125"/>
      <c r="BE2" s="125"/>
      <c r="BF2" s="125"/>
      <c r="BG2" s="125"/>
      <c r="BH2" s="125"/>
      <c r="BI2" s="125"/>
      <c r="BJ2" s="125"/>
      <c r="BM2" s="45" t="s">
        <v>162</v>
      </c>
      <c r="BN2" s="124" t="s">
        <v>129</v>
      </c>
      <c r="BO2" s="124"/>
      <c r="BP2" s="124"/>
      <c r="BQ2" s="124"/>
      <c r="BR2" s="124"/>
      <c r="BS2" s="124"/>
      <c r="BT2" s="124"/>
      <c r="BU2" s="124"/>
      <c r="BV2" s="124"/>
      <c r="BW2" s="124"/>
      <c r="BX2" s="125" t="s">
        <v>527</v>
      </c>
      <c r="BY2" s="125"/>
      <c r="BZ2" s="125"/>
      <c r="CA2" s="125"/>
      <c r="CB2" s="125"/>
      <c r="CC2" s="125"/>
      <c r="CD2" s="125"/>
      <c r="CE2" s="125"/>
      <c r="CF2" s="125"/>
      <c r="CI2" s="45" t="s">
        <v>162</v>
      </c>
      <c r="CJ2" s="124" t="s">
        <v>129</v>
      </c>
      <c r="CK2" s="124"/>
      <c r="CL2" s="124"/>
      <c r="CM2" s="124"/>
      <c r="CN2" s="124"/>
      <c r="CO2" s="124"/>
      <c r="CP2" s="124"/>
      <c r="CQ2" s="124"/>
      <c r="CR2" s="124"/>
      <c r="CS2" s="124"/>
      <c r="CT2" s="125" t="s">
        <v>527</v>
      </c>
      <c r="CU2" s="125"/>
      <c r="CV2" s="125"/>
      <c r="CW2" s="125"/>
      <c r="CX2" s="125"/>
      <c r="CY2" s="125"/>
      <c r="CZ2" s="125"/>
      <c r="DA2" s="125"/>
      <c r="DB2" s="125"/>
      <c r="DE2" s="45" t="s">
        <v>162</v>
      </c>
      <c r="DF2" s="124" t="s">
        <v>129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5" t="s">
        <v>527</v>
      </c>
      <c r="DQ2" s="125"/>
      <c r="DR2" s="125"/>
      <c r="DS2" s="125"/>
      <c r="DT2" s="125"/>
      <c r="DU2" s="125"/>
      <c r="DV2" s="125"/>
      <c r="DW2" s="125"/>
      <c r="DX2" s="125"/>
      <c r="EA2" s="45" t="s">
        <v>162</v>
      </c>
      <c r="EB2" s="124" t="s">
        <v>129</v>
      </c>
      <c r="EC2" s="124"/>
      <c r="ED2" s="124"/>
      <c r="EE2" s="124"/>
      <c r="EF2" s="124"/>
      <c r="EG2" s="124"/>
      <c r="EH2" s="124"/>
      <c r="EI2" s="124"/>
      <c r="EJ2" s="124"/>
      <c r="EK2" s="124"/>
      <c r="EL2" s="125" t="s">
        <v>527</v>
      </c>
      <c r="EM2" s="125"/>
      <c r="EN2" s="125"/>
      <c r="EO2" s="125"/>
      <c r="EP2" s="125"/>
      <c r="EQ2" s="125"/>
      <c r="ER2" s="125"/>
      <c r="ES2" s="125"/>
      <c r="ET2" s="125"/>
      <c r="EW2" s="45" t="s">
        <v>162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34" customFormat="1" ht="13.5" customHeight="1">
      <c r="A3" s="106" t="s">
        <v>401</v>
      </c>
      <c r="B3" s="103" t="s">
        <v>402</v>
      </c>
      <c r="C3" s="96" t="s">
        <v>403</v>
      </c>
      <c r="D3" s="99" t="s">
        <v>404</v>
      </c>
      <c r="E3" s="99"/>
      <c r="F3" s="99"/>
      <c r="G3" s="99"/>
      <c r="H3" s="99"/>
      <c r="I3" s="100"/>
      <c r="J3" s="102" t="s">
        <v>405</v>
      </c>
      <c r="K3" s="102"/>
      <c r="L3" s="102"/>
      <c r="M3" s="109"/>
      <c r="N3" s="109"/>
      <c r="O3" s="109"/>
      <c r="P3" s="109"/>
      <c r="Q3" s="109"/>
      <c r="R3" s="109"/>
      <c r="S3" s="109"/>
      <c r="T3" s="109"/>
      <c r="U3" s="109"/>
      <c r="V3" s="106" t="s">
        <v>401</v>
      </c>
      <c r="W3" s="109" t="s">
        <v>406</v>
      </c>
      <c r="X3" s="109"/>
      <c r="Y3" s="109"/>
      <c r="Z3" s="109"/>
      <c r="AA3" s="109"/>
      <c r="AB3" s="109"/>
      <c r="AC3" s="109"/>
      <c r="AD3" s="109"/>
      <c r="AE3" s="109"/>
      <c r="AF3" s="102" t="s">
        <v>405</v>
      </c>
      <c r="AG3" s="102"/>
      <c r="AH3" s="102"/>
      <c r="AI3" s="109"/>
      <c r="AJ3" s="109"/>
      <c r="AK3" s="109"/>
      <c r="AL3" s="109"/>
      <c r="AM3" s="109"/>
      <c r="AN3" s="109"/>
      <c r="AO3" s="109"/>
      <c r="AP3" s="109"/>
      <c r="AQ3" s="109"/>
      <c r="AR3" s="106" t="s">
        <v>401</v>
      </c>
      <c r="AS3" s="109" t="s">
        <v>406</v>
      </c>
      <c r="AT3" s="109"/>
      <c r="AU3" s="109"/>
      <c r="AV3" s="109"/>
      <c r="AW3" s="109"/>
      <c r="AX3" s="109"/>
      <c r="AY3" s="109"/>
      <c r="AZ3" s="109"/>
      <c r="BA3" s="109"/>
      <c r="BB3" s="102" t="s">
        <v>405</v>
      </c>
      <c r="BC3" s="102"/>
      <c r="BD3" s="102"/>
      <c r="BE3" s="109"/>
      <c r="BF3" s="109"/>
      <c r="BG3" s="109"/>
      <c r="BH3" s="109"/>
      <c r="BI3" s="109"/>
      <c r="BJ3" s="109"/>
      <c r="BK3" s="109"/>
      <c r="BL3" s="109"/>
      <c r="BM3" s="109"/>
      <c r="BN3" s="106" t="s">
        <v>401</v>
      </c>
      <c r="BO3" s="109" t="s">
        <v>406</v>
      </c>
      <c r="BP3" s="109"/>
      <c r="BQ3" s="109"/>
      <c r="BR3" s="109"/>
      <c r="BS3" s="109"/>
      <c r="BT3" s="109"/>
      <c r="BU3" s="109"/>
      <c r="BV3" s="109"/>
      <c r="BW3" s="109"/>
      <c r="BX3" s="102" t="s">
        <v>405</v>
      </c>
      <c r="BY3" s="102"/>
      <c r="BZ3" s="102"/>
      <c r="CA3" s="109"/>
      <c r="CB3" s="109"/>
      <c r="CC3" s="109"/>
      <c r="CD3" s="109"/>
      <c r="CE3" s="109"/>
      <c r="CF3" s="109"/>
      <c r="CG3" s="109"/>
      <c r="CH3" s="109"/>
      <c r="CI3" s="109"/>
      <c r="CJ3" s="106" t="s">
        <v>401</v>
      </c>
      <c r="CK3" s="109" t="s">
        <v>407</v>
      </c>
      <c r="CL3" s="109"/>
      <c r="CM3" s="109"/>
      <c r="CN3" s="109"/>
      <c r="CO3" s="109"/>
      <c r="CP3" s="109"/>
      <c r="CQ3" s="109"/>
      <c r="CR3" s="109"/>
      <c r="CS3" s="94"/>
      <c r="CT3" s="102" t="s">
        <v>408</v>
      </c>
      <c r="CU3" s="102"/>
      <c r="CV3" s="130"/>
      <c r="CW3" s="94" t="s">
        <v>409</v>
      </c>
      <c r="CX3" s="99"/>
      <c r="CY3" s="99"/>
      <c r="CZ3" s="99" t="s">
        <v>410</v>
      </c>
      <c r="DA3" s="99"/>
      <c r="DB3" s="99"/>
      <c r="DC3" s="99" t="s">
        <v>411</v>
      </c>
      <c r="DD3" s="99"/>
      <c r="DE3" s="99"/>
      <c r="DF3" s="106" t="s">
        <v>401</v>
      </c>
      <c r="DG3" s="94" t="s">
        <v>412</v>
      </c>
      <c r="DH3" s="99"/>
      <c r="DI3" s="99"/>
      <c r="DJ3" s="100" t="s">
        <v>413</v>
      </c>
      <c r="DK3" s="109"/>
      <c r="DL3" s="109"/>
      <c r="DM3" s="109"/>
      <c r="DN3" s="109"/>
      <c r="DO3" s="94"/>
      <c r="DP3" s="109" t="s">
        <v>414</v>
      </c>
      <c r="DQ3" s="109"/>
      <c r="DR3" s="94"/>
      <c r="DS3" s="94" t="s">
        <v>415</v>
      </c>
      <c r="DT3" s="99"/>
      <c r="DU3" s="99"/>
      <c r="DV3" s="99" t="s">
        <v>416</v>
      </c>
      <c r="DW3" s="99"/>
      <c r="DX3" s="99"/>
      <c r="DY3" s="99" t="s">
        <v>417</v>
      </c>
      <c r="DZ3" s="99"/>
      <c r="EA3" s="99"/>
      <c r="EB3" s="132" t="s">
        <v>401</v>
      </c>
      <c r="EC3" s="94" t="s">
        <v>418</v>
      </c>
      <c r="ED3" s="99"/>
      <c r="EE3" s="99"/>
      <c r="EF3" s="99" t="s">
        <v>419</v>
      </c>
      <c r="EG3" s="99"/>
      <c r="EH3" s="99"/>
      <c r="EI3" s="99" t="s">
        <v>420</v>
      </c>
      <c r="EJ3" s="99"/>
      <c r="EK3" s="99"/>
      <c r="EL3" s="109" t="s">
        <v>421</v>
      </c>
      <c r="EM3" s="109"/>
      <c r="EN3" s="94"/>
      <c r="EO3" s="94" t="s">
        <v>422</v>
      </c>
      <c r="EP3" s="99"/>
      <c r="EQ3" s="99"/>
      <c r="ER3" s="99" t="s">
        <v>423</v>
      </c>
      <c r="ES3" s="99"/>
      <c r="ET3" s="99"/>
      <c r="EU3" s="99" t="s">
        <v>424</v>
      </c>
      <c r="EV3" s="99"/>
      <c r="EW3" s="100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5" customFormat="1" ht="44.25" customHeight="1">
      <c r="A4" s="107"/>
      <c r="B4" s="104"/>
      <c r="C4" s="105"/>
      <c r="D4" s="105" t="s">
        <v>425</v>
      </c>
      <c r="E4" s="105"/>
      <c r="F4" s="105"/>
      <c r="G4" s="105" t="s">
        <v>426</v>
      </c>
      <c r="H4" s="105"/>
      <c r="I4" s="105"/>
      <c r="J4" s="129" t="s">
        <v>427</v>
      </c>
      <c r="K4" s="129"/>
      <c r="L4" s="104"/>
      <c r="M4" s="104" t="s">
        <v>428</v>
      </c>
      <c r="N4" s="105"/>
      <c r="O4" s="105"/>
      <c r="P4" s="105" t="s">
        <v>429</v>
      </c>
      <c r="Q4" s="105"/>
      <c r="R4" s="105"/>
      <c r="S4" s="105" t="s">
        <v>430</v>
      </c>
      <c r="T4" s="105"/>
      <c r="U4" s="105"/>
      <c r="V4" s="107"/>
      <c r="W4" s="104" t="s">
        <v>431</v>
      </c>
      <c r="X4" s="105"/>
      <c r="Y4" s="105"/>
      <c r="Z4" s="105" t="s">
        <v>432</v>
      </c>
      <c r="AA4" s="105"/>
      <c r="AB4" s="105"/>
      <c r="AC4" s="105" t="s">
        <v>433</v>
      </c>
      <c r="AD4" s="105"/>
      <c r="AE4" s="105"/>
      <c r="AF4" s="129" t="s">
        <v>434</v>
      </c>
      <c r="AG4" s="129"/>
      <c r="AH4" s="104"/>
      <c r="AI4" s="129" t="s">
        <v>435</v>
      </c>
      <c r="AJ4" s="129"/>
      <c r="AK4" s="104"/>
      <c r="AL4" s="105" t="s">
        <v>436</v>
      </c>
      <c r="AM4" s="105"/>
      <c r="AN4" s="105"/>
      <c r="AO4" s="105" t="s">
        <v>437</v>
      </c>
      <c r="AP4" s="105"/>
      <c r="AQ4" s="105"/>
      <c r="AR4" s="107"/>
      <c r="AS4" s="104" t="s">
        <v>438</v>
      </c>
      <c r="AT4" s="105"/>
      <c r="AU4" s="105"/>
      <c r="AV4" s="105" t="s">
        <v>439</v>
      </c>
      <c r="AW4" s="105"/>
      <c r="AX4" s="105"/>
      <c r="AY4" s="105" t="s">
        <v>440</v>
      </c>
      <c r="AZ4" s="105"/>
      <c r="BA4" s="105"/>
      <c r="BB4" s="129" t="s">
        <v>441</v>
      </c>
      <c r="BC4" s="129"/>
      <c r="BD4" s="104"/>
      <c r="BE4" s="104" t="s">
        <v>442</v>
      </c>
      <c r="BF4" s="105"/>
      <c r="BG4" s="105"/>
      <c r="BH4" s="105" t="s">
        <v>443</v>
      </c>
      <c r="BI4" s="105"/>
      <c r="BJ4" s="105"/>
      <c r="BK4" s="105" t="s">
        <v>444</v>
      </c>
      <c r="BL4" s="105"/>
      <c r="BM4" s="105"/>
      <c r="BN4" s="107"/>
      <c r="BO4" s="104" t="s">
        <v>445</v>
      </c>
      <c r="BP4" s="105"/>
      <c r="BQ4" s="105"/>
      <c r="BR4" s="105" t="s">
        <v>446</v>
      </c>
      <c r="BS4" s="105"/>
      <c r="BT4" s="105"/>
      <c r="BU4" s="101" t="s">
        <v>447</v>
      </c>
      <c r="BV4" s="129"/>
      <c r="BW4" s="104"/>
      <c r="BX4" s="129" t="s">
        <v>448</v>
      </c>
      <c r="BY4" s="129"/>
      <c r="BZ4" s="104"/>
      <c r="CA4" s="104" t="s">
        <v>449</v>
      </c>
      <c r="CB4" s="105"/>
      <c r="CC4" s="105"/>
      <c r="CD4" s="105" t="s">
        <v>450</v>
      </c>
      <c r="CE4" s="105"/>
      <c r="CF4" s="105"/>
      <c r="CG4" s="105" t="s">
        <v>451</v>
      </c>
      <c r="CH4" s="105"/>
      <c r="CI4" s="105"/>
      <c r="CJ4" s="107"/>
      <c r="CK4" s="104" t="s">
        <v>452</v>
      </c>
      <c r="CL4" s="105"/>
      <c r="CM4" s="105"/>
      <c r="CN4" s="105" t="s">
        <v>453</v>
      </c>
      <c r="CO4" s="105"/>
      <c r="CP4" s="105"/>
      <c r="CQ4" s="105" t="s">
        <v>454</v>
      </c>
      <c r="CR4" s="105"/>
      <c r="CS4" s="105"/>
      <c r="CT4" s="129" t="s">
        <v>455</v>
      </c>
      <c r="CU4" s="129"/>
      <c r="CV4" s="104"/>
      <c r="CW4" s="104" t="s">
        <v>456</v>
      </c>
      <c r="CX4" s="105"/>
      <c r="CY4" s="105"/>
      <c r="CZ4" s="105" t="s">
        <v>457</v>
      </c>
      <c r="DA4" s="105"/>
      <c r="DB4" s="105"/>
      <c r="DC4" s="105" t="s">
        <v>163</v>
      </c>
      <c r="DD4" s="105"/>
      <c r="DE4" s="105"/>
      <c r="DF4" s="107"/>
      <c r="DG4" s="104" t="s">
        <v>164</v>
      </c>
      <c r="DH4" s="105"/>
      <c r="DI4" s="105"/>
      <c r="DJ4" s="105" t="s">
        <v>165</v>
      </c>
      <c r="DK4" s="105"/>
      <c r="DL4" s="105"/>
      <c r="DM4" s="105" t="s">
        <v>458</v>
      </c>
      <c r="DN4" s="105"/>
      <c r="DO4" s="105"/>
      <c r="DP4" s="129" t="s">
        <v>459</v>
      </c>
      <c r="DQ4" s="129"/>
      <c r="DR4" s="104"/>
      <c r="DS4" s="104" t="s">
        <v>460</v>
      </c>
      <c r="DT4" s="105"/>
      <c r="DU4" s="105"/>
      <c r="DV4" s="105" t="s">
        <v>461</v>
      </c>
      <c r="DW4" s="105"/>
      <c r="DX4" s="105"/>
      <c r="DY4" s="105" t="s">
        <v>462</v>
      </c>
      <c r="DZ4" s="105"/>
      <c r="EA4" s="105"/>
      <c r="EB4" s="133"/>
      <c r="EC4" s="104" t="s">
        <v>463</v>
      </c>
      <c r="ED4" s="105"/>
      <c r="EE4" s="105"/>
      <c r="EF4" s="104" t="s">
        <v>464</v>
      </c>
      <c r="EG4" s="105"/>
      <c r="EH4" s="105"/>
      <c r="EI4" s="105" t="s">
        <v>465</v>
      </c>
      <c r="EJ4" s="105"/>
      <c r="EK4" s="105"/>
      <c r="EL4" s="129" t="s">
        <v>466</v>
      </c>
      <c r="EM4" s="129"/>
      <c r="EN4" s="104"/>
      <c r="EO4" s="104" t="s">
        <v>467</v>
      </c>
      <c r="EP4" s="105"/>
      <c r="EQ4" s="105"/>
      <c r="ER4" s="105" t="s">
        <v>468</v>
      </c>
      <c r="ES4" s="105"/>
      <c r="ET4" s="105"/>
      <c r="EU4" s="105" t="s">
        <v>469</v>
      </c>
      <c r="EV4" s="105"/>
      <c r="EW4" s="131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42" customFormat="1" ht="13.5" customHeight="1" thickBot="1">
      <c r="A5" s="108"/>
      <c r="B5" s="95"/>
      <c r="C5" s="97"/>
      <c r="D5" s="37" t="s">
        <v>470</v>
      </c>
      <c r="E5" s="37" t="s">
        <v>167</v>
      </c>
      <c r="F5" s="37" t="s">
        <v>471</v>
      </c>
      <c r="G5" s="37" t="s">
        <v>470</v>
      </c>
      <c r="H5" s="37" t="s">
        <v>167</v>
      </c>
      <c r="I5" s="37" t="s">
        <v>471</v>
      </c>
      <c r="J5" s="38" t="s">
        <v>470</v>
      </c>
      <c r="K5" s="39" t="s">
        <v>167</v>
      </c>
      <c r="L5" s="39" t="s">
        <v>472</v>
      </c>
      <c r="M5" s="38" t="s">
        <v>470</v>
      </c>
      <c r="N5" s="37" t="s">
        <v>167</v>
      </c>
      <c r="O5" s="37" t="s">
        <v>471</v>
      </c>
      <c r="P5" s="37" t="s">
        <v>473</v>
      </c>
      <c r="Q5" s="37" t="s">
        <v>167</v>
      </c>
      <c r="R5" s="37" t="s">
        <v>471</v>
      </c>
      <c r="S5" s="37" t="s">
        <v>470</v>
      </c>
      <c r="T5" s="37" t="s">
        <v>167</v>
      </c>
      <c r="U5" s="37" t="s">
        <v>471</v>
      </c>
      <c r="V5" s="108"/>
      <c r="W5" s="38" t="s">
        <v>473</v>
      </c>
      <c r="X5" s="37" t="s">
        <v>167</v>
      </c>
      <c r="Y5" s="37" t="s">
        <v>471</v>
      </c>
      <c r="Z5" s="38" t="s">
        <v>473</v>
      </c>
      <c r="AA5" s="37" t="s">
        <v>167</v>
      </c>
      <c r="AB5" s="37" t="s">
        <v>471</v>
      </c>
      <c r="AC5" s="37" t="s">
        <v>473</v>
      </c>
      <c r="AD5" s="37" t="s">
        <v>167</v>
      </c>
      <c r="AE5" s="37" t="s">
        <v>471</v>
      </c>
      <c r="AF5" s="38" t="s">
        <v>473</v>
      </c>
      <c r="AG5" s="39" t="s">
        <v>167</v>
      </c>
      <c r="AH5" s="39" t="s">
        <v>471</v>
      </c>
      <c r="AI5" s="38" t="s">
        <v>473</v>
      </c>
      <c r="AJ5" s="37" t="s">
        <v>167</v>
      </c>
      <c r="AK5" s="37" t="s">
        <v>471</v>
      </c>
      <c r="AL5" s="38" t="s">
        <v>473</v>
      </c>
      <c r="AM5" s="37" t="s">
        <v>167</v>
      </c>
      <c r="AN5" s="37" t="s">
        <v>471</v>
      </c>
      <c r="AO5" s="37" t="s">
        <v>473</v>
      </c>
      <c r="AP5" s="37" t="s">
        <v>167</v>
      </c>
      <c r="AQ5" s="37" t="s">
        <v>471</v>
      </c>
      <c r="AR5" s="108"/>
      <c r="AS5" s="38" t="s">
        <v>473</v>
      </c>
      <c r="AT5" s="37" t="s">
        <v>167</v>
      </c>
      <c r="AU5" s="37" t="s">
        <v>471</v>
      </c>
      <c r="AV5" s="38" t="s">
        <v>473</v>
      </c>
      <c r="AW5" s="37" t="s">
        <v>167</v>
      </c>
      <c r="AX5" s="37" t="s">
        <v>471</v>
      </c>
      <c r="AY5" s="37" t="s">
        <v>473</v>
      </c>
      <c r="AZ5" s="37" t="s">
        <v>167</v>
      </c>
      <c r="BA5" s="37" t="s">
        <v>471</v>
      </c>
      <c r="BB5" s="38" t="s">
        <v>473</v>
      </c>
      <c r="BC5" s="39" t="s">
        <v>167</v>
      </c>
      <c r="BD5" s="39" t="s">
        <v>471</v>
      </c>
      <c r="BE5" s="38" t="s">
        <v>473</v>
      </c>
      <c r="BF5" s="37" t="s">
        <v>167</v>
      </c>
      <c r="BG5" s="37" t="s">
        <v>471</v>
      </c>
      <c r="BH5" s="38" t="s">
        <v>473</v>
      </c>
      <c r="BI5" s="37" t="s">
        <v>167</v>
      </c>
      <c r="BJ5" s="37" t="s">
        <v>471</v>
      </c>
      <c r="BK5" s="37" t="s">
        <v>473</v>
      </c>
      <c r="BL5" s="37" t="s">
        <v>167</v>
      </c>
      <c r="BM5" s="37" t="s">
        <v>471</v>
      </c>
      <c r="BN5" s="108"/>
      <c r="BO5" s="38" t="s">
        <v>473</v>
      </c>
      <c r="BP5" s="37" t="s">
        <v>167</v>
      </c>
      <c r="BQ5" s="37" t="s">
        <v>471</v>
      </c>
      <c r="BR5" s="38" t="s">
        <v>473</v>
      </c>
      <c r="BS5" s="37" t="s">
        <v>167</v>
      </c>
      <c r="BT5" s="37" t="s">
        <v>471</v>
      </c>
      <c r="BU5" s="37" t="s">
        <v>473</v>
      </c>
      <c r="BV5" s="37" t="s">
        <v>167</v>
      </c>
      <c r="BW5" s="37" t="s">
        <v>471</v>
      </c>
      <c r="BX5" s="38" t="s">
        <v>473</v>
      </c>
      <c r="BY5" s="39" t="s">
        <v>167</v>
      </c>
      <c r="BZ5" s="39" t="s">
        <v>471</v>
      </c>
      <c r="CA5" s="38" t="s">
        <v>473</v>
      </c>
      <c r="CB5" s="37" t="s">
        <v>167</v>
      </c>
      <c r="CC5" s="37" t="s">
        <v>471</v>
      </c>
      <c r="CD5" s="38" t="s">
        <v>473</v>
      </c>
      <c r="CE5" s="37" t="s">
        <v>167</v>
      </c>
      <c r="CF5" s="37" t="s">
        <v>471</v>
      </c>
      <c r="CG5" s="37" t="s">
        <v>473</v>
      </c>
      <c r="CH5" s="37" t="s">
        <v>167</v>
      </c>
      <c r="CI5" s="37" t="s">
        <v>471</v>
      </c>
      <c r="CJ5" s="108"/>
      <c r="CK5" s="38" t="s">
        <v>474</v>
      </c>
      <c r="CL5" s="37" t="s">
        <v>167</v>
      </c>
      <c r="CM5" s="37" t="s">
        <v>475</v>
      </c>
      <c r="CN5" s="38" t="s">
        <v>474</v>
      </c>
      <c r="CO5" s="37" t="s">
        <v>167</v>
      </c>
      <c r="CP5" s="37" t="s">
        <v>475</v>
      </c>
      <c r="CQ5" s="38" t="s">
        <v>474</v>
      </c>
      <c r="CR5" s="37" t="s">
        <v>167</v>
      </c>
      <c r="CS5" s="37" t="s">
        <v>475</v>
      </c>
      <c r="CT5" s="38" t="s">
        <v>474</v>
      </c>
      <c r="CU5" s="39" t="s">
        <v>167</v>
      </c>
      <c r="CV5" s="39" t="s">
        <v>475</v>
      </c>
      <c r="CW5" s="38" t="s">
        <v>474</v>
      </c>
      <c r="CX5" s="37" t="s">
        <v>167</v>
      </c>
      <c r="CY5" s="37" t="s">
        <v>475</v>
      </c>
      <c r="CZ5" s="38" t="s">
        <v>474</v>
      </c>
      <c r="DA5" s="37" t="s">
        <v>167</v>
      </c>
      <c r="DB5" s="37" t="s">
        <v>475</v>
      </c>
      <c r="DC5" s="37" t="s">
        <v>168</v>
      </c>
      <c r="DD5" s="37" t="s">
        <v>167</v>
      </c>
      <c r="DE5" s="37" t="s">
        <v>169</v>
      </c>
      <c r="DF5" s="108"/>
      <c r="DG5" s="38" t="s">
        <v>474</v>
      </c>
      <c r="DH5" s="37" t="s">
        <v>167</v>
      </c>
      <c r="DI5" s="37" t="s">
        <v>475</v>
      </c>
      <c r="DJ5" s="37" t="s">
        <v>474</v>
      </c>
      <c r="DK5" s="37" t="s">
        <v>167</v>
      </c>
      <c r="DL5" s="37" t="s">
        <v>475</v>
      </c>
      <c r="DM5" s="38" t="s">
        <v>474</v>
      </c>
      <c r="DN5" s="37" t="s">
        <v>167</v>
      </c>
      <c r="DO5" s="37" t="s">
        <v>475</v>
      </c>
      <c r="DP5" s="38" t="s">
        <v>474</v>
      </c>
      <c r="DQ5" s="39" t="s">
        <v>167</v>
      </c>
      <c r="DR5" s="39" t="s">
        <v>475</v>
      </c>
      <c r="DS5" s="38" t="s">
        <v>474</v>
      </c>
      <c r="DT5" s="37" t="s">
        <v>167</v>
      </c>
      <c r="DU5" s="37" t="s">
        <v>475</v>
      </c>
      <c r="DV5" s="38" t="s">
        <v>474</v>
      </c>
      <c r="DW5" s="37" t="s">
        <v>167</v>
      </c>
      <c r="DX5" s="37" t="s">
        <v>475</v>
      </c>
      <c r="DY5" s="37" t="s">
        <v>474</v>
      </c>
      <c r="DZ5" s="37" t="s">
        <v>167</v>
      </c>
      <c r="EA5" s="37" t="s">
        <v>475</v>
      </c>
      <c r="EB5" s="134"/>
      <c r="EC5" s="38" t="s">
        <v>473</v>
      </c>
      <c r="ED5" s="37" t="s">
        <v>167</v>
      </c>
      <c r="EE5" s="37" t="s">
        <v>471</v>
      </c>
      <c r="EF5" s="38" t="s">
        <v>473</v>
      </c>
      <c r="EG5" s="37" t="s">
        <v>167</v>
      </c>
      <c r="EH5" s="37" t="s">
        <v>471</v>
      </c>
      <c r="EI5" s="37" t="s">
        <v>473</v>
      </c>
      <c r="EJ5" s="37" t="s">
        <v>167</v>
      </c>
      <c r="EK5" s="37" t="s">
        <v>471</v>
      </c>
      <c r="EL5" s="38" t="s">
        <v>474</v>
      </c>
      <c r="EM5" s="40" t="s">
        <v>167</v>
      </c>
      <c r="EN5" s="39" t="s">
        <v>475</v>
      </c>
      <c r="EO5" s="38" t="s">
        <v>474</v>
      </c>
      <c r="EP5" s="37" t="s">
        <v>167</v>
      </c>
      <c r="EQ5" s="37" t="s">
        <v>475</v>
      </c>
      <c r="ER5" s="38" t="s">
        <v>474</v>
      </c>
      <c r="ES5" s="37" t="s">
        <v>167</v>
      </c>
      <c r="ET5" s="37" t="s">
        <v>475</v>
      </c>
      <c r="EU5" s="38" t="s">
        <v>474</v>
      </c>
      <c r="EV5" s="41" t="s">
        <v>167</v>
      </c>
      <c r="EW5" s="41" t="s">
        <v>475</v>
      </c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53" ht="18" customHeight="1">
      <c r="A6" s="46" t="s">
        <v>476</v>
      </c>
      <c r="B6" s="15">
        <f>SUM(B7,B8,B9,B34:B46)</f>
        <v>120126</v>
      </c>
      <c r="C6" s="15">
        <f>SUM(C7,C8,C9,C34:C46)</f>
        <v>211812</v>
      </c>
      <c r="D6" s="15">
        <f>SUM(D7,D8,D9,D34:D46)</f>
        <v>65840</v>
      </c>
      <c r="E6" s="16">
        <f aca="true" t="shared" si="0" ref="E6:E46">IF(D6&gt;$B6,999,IF($B6=0,0,D6/$B6*100))</f>
        <v>54.809117093718264</v>
      </c>
      <c r="F6" s="15">
        <f>SUM(F7,F8,F9,F34:F46)</f>
        <v>139526</v>
      </c>
      <c r="G6" s="15">
        <f>SUM(G7,G8,G9,G34:G46)</f>
        <v>11593</v>
      </c>
      <c r="H6" s="16">
        <f aca="true" t="shared" si="1" ref="H6:H46">IF(G6&gt;$B6,999,IF($B6=0,0,G6/$B6*100))</f>
        <v>9.650700098230192</v>
      </c>
      <c r="I6" s="15">
        <f>SUM(I7,I8,I9,I34:I46)</f>
        <v>14729</v>
      </c>
      <c r="J6" s="15">
        <f>SUM(J7,J8,J9,J34:J46)</f>
        <v>603</v>
      </c>
      <c r="K6" s="16">
        <f aca="true" t="shared" si="2" ref="K6:K46">IF(J6&gt;$B6,999,IF($B6=0,0,J6/$B6*100))</f>
        <v>0.5019729284251536</v>
      </c>
      <c r="L6" s="15">
        <f>SUM(L7,L8,L9,L34:L46)</f>
        <v>630</v>
      </c>
      <c r="M6" s="15">
        <f>SUM(M7,M8,M9,M34:M46)</f>
        <v>116</v>
      </c>
      <c r="N6" s="16">
        <f aca="true" t="shared" si="3" ref="N6:N46">IF(M6&gt;$B6,999,IF($B6=0,0,M6/$B6*100))</f>
        <v>0.0965652731298803</v>
      </c>
      <c r="O6" s="15">
        <f>SUM(O7,O8,O9,O34:O46)</f>
        <v>156</v>
      </c>
      <c r="P6" s="15">
        <f>SUM(P7,P8,P9,P34:P46)</f>
        <v>2343</v>
      </c>
      <c r="Q6" s="16">
        <f aca="true" t="shared" si="4" ref="Q6:Q46">IF(P6&gt;$B6,999,IF($B6=0,0,P6/$B6*100))</f>
        <v>1.950452025373358</v>
      </c>
      <c r="R6" s="15">
        <f>SUM(R7,R8,R9,R34:R46)</f>
        <v>2485</v>
      </c>
      <c r="S6" s="15">
        <f>SUM(S7,S8,S9,S34:S46)</f>
        <v>13878</v>
      </c>
      <c r="T6" s="16">
        <f aca="true" t="shared" si="5" ref="T6:T46">IF(S6&gt;$B6,999,IF($B6=0,0,S6/$B6*100))</f>
        <v>11.55286948703861</v>
      </c>
      <c r="U6" s="15">
        <f>SUM(U7,U8,U9,U34:U46)</f>
        <v>19351</v>
      </c>
      <c r="V6" s="46" t="s">
        <v>476</v>
      </c>
      <c r="W6" s="15">
        <f>SUM(W7,W8,W9,W34:W46)</f>
        <v>668</v>
      </c>
      <c r="X6" s="16">
        <f aca="true" t="shared" si="6" ref="X6:X46">IF(W6&gt;$B6,999,IF($B6=0,0,W6/$B6*100))</f>
        <v>0.5560827797479313</v>
      </c>
      <c r="Y6" s="15">
        <f>SUM(Y7,Y8,Y9,Y34:Y46)</f>
        <v>896</v>
      </c>
      <c r="Z6" s="15">
        <f>SUM(Z7,Z8,Z9,Z34:Z46)</f>
        <v>1041</v>
      </c>
      <c r="AA6" s="16">
        <f aca="true" t="shared" si="7" ref="AA6:AA46">IF(Z6&gt;$B6,999,IF($B6=0,0,Z6/$B6*100))</f>
        <v>0.8665900804155637</v>
      </c>
      <c r="AB6" s="15">
        <f>SUM(AB7,AB8,AB9,AB34:AB46)</f>
        <v>1172</v>
      </c>
      <c r="AC6" s="15">
        <f>SUM(AC7,AC8,AC9,AC34:AC46)</f>
        <v>340</v>
      </c>
      <c r="AD6" s="16">
        <f aca="true" t="shared" si="8" ref="AD6:AD46">IF(AC6&gt;$B6,999,IF($B6=0,0,AC6/$B6*100))</f>
        <v>0.2830361453806836</v>
      </c>
      <c r="AE6" s="15">
        <f>SUM(AE7,AE8,AE9,AE34:AE46)</f>
        <v>449</v>
      </c>
      <c r="AF6" s="15">
        <f>SUM(AF7,AF8,AF9,AF34:AF46)</f>
        <v>2600</v>
      </c>
      <c r="AG6" s="16">
        <f aca="true" t="shared" si="9" ref="AG6:AG46">IF(AF6&gt;$B6,999,IF($B6=0,0,AF6/$B6*100))</f>
        <v>2.16439405291111</v>
      </c>
      <c r="AH6" s="15">
        <f>SUM(AH7,AH8,AH9,AH34:AH46)</f>
        <v>2895</v>
      </c>
      <c r="AI6" s="15">
        <f>SUM(AI7,AI8,AI9,AI34:AI46)</f>
        <v>16590</v>
      </c>
      <c r="AJ6" s="16">
        <f aca="true" t="shared" si="10" ref="AJ6:AJ46">IF(AI6&gt;$B6,999,IF($B6=0,0,AI6/$B6*100))</f>
        <v>13.810498976075122</v>
      </c>
      <c r="AK6" s="15">
        <f>SUM(AK7,AK8,AK9,AK34:AK46)</f>
        <v>22605</v>
      </c>
      <c r="AL6" s="15">
        <f>SUM(AL7,AL8,AL9,AL34:AL46)</f>
        <v>4313</v>
      </c>
      <c r="AM6" s="16">
        <f aca="true" t="shared" si="11" ref="AM6:AM46">IF(AL6&gt;$B6,999,IF($B6=0,0,AL6/$B6*100))</f>
        <v>3.5903967500790834</v>
      </c>
      <c r="AN6" s="15">
        <f>SUM(AN7,AN8,AN9,AN34:AN46)</f>
        <v>6617</v>
      </c>
      <c r="AO6" s="15">
        <f>SUM(AO7,AO8,AO9,AO34:AO46)</f>
        <v>247</v>
      </c>
      <c r="AP6" s="16">
        <f aca="true" t="shared" si="12" ref="AP6:AP46">IF(AO6&gt;$B6,999,IF($B6=0,0,AO6/$B6*100))</f>
        <v>0.20561743502655544</v>
      </c>
      <c r="AQ6" s="15">
        <f>SUM(AQ7,AQ8,AQ9,AQ34:AQ46)</f>
        <v>260</v>
      </c>
      <c r="AR6" s="46" t="s">
        <v>476</v>
      </c>
      <c r="AS6" s="15">
        <f>SUM(AS7,AS8,AS9,AS34:AS46)</f>
        <v>1593</v>
      </c>
      <c r="AT6" s="16">
        <f aca="true" t="shared" si="13" ref="AT6:AT46">IF(AS6&gt;$B6,999,IF($B6=0,0,AS6/$B6*100))</f>
        <v>1.3261075870336148</v>
      </c>
      <c r="AU6" s="15">
        <f>SUM(AU7,AU8,AU9,AU34:AU46)</f>
        <v>1929</v>
      </c>
      <c r="AV6" s="15">
        <f>SUM(AV7,AV8,AV9,AV34:AV46)</f>
        <v>26908</v>
      </c>
      <c r="AW6" s="16">
        <f aca="true" t="shared" si="14" ref="AW6:AW46">IF(AV6&gt;$B6,999,IF($B6=0,0,AV6/$B6*100))</f>
        <v>22.399813529127748</v>
      </c>
      <c r="AX6" s="15">
        <f>SUM(AX7,AX8,AX9,AX34:AX46)</f>
        <v>35582</v>
      </c>
      <c r="AY6" s="15">
        <f>SUM(AY7,AY8,AY9,AY34:AY46)</f>
        <v>6041</v>
      </c>
      <c r="AZ6" s="16">
        <f aca="true" t="shared" si="15" ref="AZ6:AZ46">IF(AY6&gt;$B6,999,IF($B6=0,0,AY6/$B6*100))</f>
        <v>5.028886336013852</v>
      </c>
      <c r="BA6" s="15">
        <f>SUM(BA7,BA8,BA9,BA34:BA46)</f>
        <v>6219</v>
      </c>
      <c r="BB6" s="15">
        <f>SUM(BB7,BB8,BB9,BB34:BB46)</f>
        <v>30</v>
      </c>
      <c r="BC6" s="16">
        <f aca="true" t="shared" si="16" ref="BC6:BC46">IF(BB6&gt;$B6,999,IF($B6=0,0,BB6/$B6*100))</f>
        <v>0.02497377753358973</v>
      </c>
      <c r="BD6" s="15">
        <f>SUM(BD7,BD8,BD9,BD34:BD46)</f>
        <v>30</v>
      </c>
      <c r="BE6" s="15">
        <f>SUM(BE7,BE8,BE9,BE34:BE46)</f>
        <v>43</v>
      </c>
      <c r="BF6" s="16">
        <f aca="true" t="shared" si="17" ref="BF6:BF46">IF(BE6&gt;$B6,999,IF($B6=0,0,BE6/$B6*100))</f>
        <v>0.03579574779814528</v>
      </c>
      <c r="BG6" s="15">
        <f>SUM(BG7,BG8,BG9,BG34:BG46)</f>
        <v>43</v>
      </c>
      <c r="BH6" s="15">
        <f>SUM(BH7,BH8,BH9,BH34:BH46)</f>
        <v>505</v>
      </c>
      <c r="BI6" s="16">
        <f aca="true" t="shared" si="18" ref="BI6:BI46">IF(BH6&gt;$B6,999,IF($B6=0,0,BH6/$B6*100))</f>
        <v>0.4203919218154271</v>
      </c>
      <c r="BJ6" s="15">
        <f>SUM(BJ7,BJ8,BJ9,BJ34:BJ46)</f>
        <v>575</v>
      </c>
      <c r="BK6" s="15">
        <f>SUM(BK7,BK8,BK9,BK34:BK46)</f>
        <v>0</v>
      </c>
      <c r="BL6" s="16">
        <f aca="true" t="shared" si="19" ref="BL6:BL46">IF(BK6&gt;$B6,999,IF($B6=0,0,BK6/$B6*100))</f>
        <v>0</v>
      </c>
      <c r="BM6" s="15">
        <f>SUM(BM7,BM8,BM9,BM34:BM46)</f>
        <v>0</v>
      </c>
      <c r="BN6" s="46" t="s">
        <v>476</v>
      </c>
      <c r="BO6" s="15">
        <f>SUM(BO7,BO8,BO9,BO34:BO46)</f>
        <v>4</v>
      </c>
      <c r="BP6" s="16">
        <f aca="true" t="shared" si="20" ref="BP6:BP46">IF(BO6&gt;$B6,999,IF($B6=0,0,BO6/$B6*100))</f>
        <v>0.003329837004478631</v>
      </c>
      <c r="BQ6" s="15">
        <f>SUM(BQ7,BQ8,BQ9,BQ34:BQ46)</f>
        <v>4</v>
      </c>
      <c r="BR6" s="15">
        <f>SUM(BR7,BR8,BR9,BR34:BR46)</f>
        <v>31</v>
      </c>
      <c r="BS6" s="16">
        <f aca="true" t="shared" si="21" ref="BS6:BS46">IF(BR6&gt;$B6,999,IF($B6=0,0,BR6/$B6*100))</f>
        <v>0.025806236784709388</v>
      </c>
      <c r="BT6" s="15">
        <f>SUM(BT7,BT8,BT9,BT34:BT46)</f>
        <v>31</v>
      </c>
      <c r="BU6" s="15">
        <f>SUM(BU7,BU8,BU9,BU34:BU46)</f>
        <v>4027</v>
      </c>
      <c r="BV6" s="16">
        <f aca="true" t="shared" si="22" ref="BV6:BV46">IF(BU6&gt;$B6,999,IF($B6=0,0,BU6/$B6*100))</f>
        <v>3.3523134042588616</v>
      </c>
      <c r="BW6" s="15">
        <f>SUM(BW7,BW8,BW9,BW34:BW46)</f>
        <v>4534</v>
      </c>
      <c r="BX6" s="15">
        <f>SUM(BX7,BX8,BX9,BX34:BX46)</f>
        <v>6022</v>
      </c>
      <c r="BY6" s="16">
        <f aca="true" t="shared" si="23" ref="BY6:BY46">IF(BX6&gt;$B6,999,IF($B6=0,0,BX6/$B6*100))</f>
        <v>5.013069610242579</v>
      </c>
      <c r="BZ6" s="15">
        <f>SUM(BZ7,BZ8,BZ9,BZ34:BZ46)</f>
        <v>8006</v>
      </c>
      <c r="CA6" s="15">
        <f>SUM(CA7,CA8,CA9,CA34:CA46)</f>
        <v>170</v>
      </c>
      <c r="CB6" s="16">
        <f aca="true" t="shared" si="24" ref="CB6:CB46">IF(CA6&gt;$B6,999,IF($B6=0,0,CA6/$B6*100))</f>
        <v>0.1415180726903418</v>
      </c>
      <c r="CC6" s="15">
        <f>SUM(CC7,CC8,CC9,CC34:CC46)</f>
        <v>171</v>
      </c>
      <c r="CD6" s="15">
        <f>SUM(CD7,CD8,CD9,CD34:CD46)</f>
        <v>15</v>
      </c>
      <c r="CE6" s="16">
        <f aca="true" t="shared" si="25" ref="CE6:CE46">IF(CD6&gt;$B6,999,IF($B6=0,0,CD6/$B6*100))</f>
        <v>0.012486888766794865</v>
      </c>
      <c r="CF6" s="15">
        <f>SUM(CF7,CF8,CF9,CF34:CF46)</f>
        <v>16</v>
      </c>
      <c r="CG6" s="15">
        <f>SUM(CG7,CG8,CG9,CG34:CG46)</f>
        <v>2</v>
      </c>
      <c r="CH6" s="16">
        <f aca="true" t="shared" si="26" ref="CH6:CH46">IF(CG6&gt;$B6,999,IF($B6=0,0,CG6/$B6*100))</f>
        <v>0.0016649185022393155</v>
      </c>
      <c r="CI6" s="15">
        <f>SUM(CI7,CI8,CI9,CI34:CI46)</f>
        <v>2</v>
      </c>
      <c r="CJ6" s="46" t="s">
        <v>476</v>
      </c>
      <c r="CK6" s="15">
        <f>SUM(CK7,CK8,CK9,CK34:CK46)</f>
        <v>27</v>
      </c>
      <c r="CL6" s="16">
        <f aca="true" t="shared" si="27" ref="CL6:CL46">IF(CK6&gt;$B6,999,IF($B6=0,0,CK6/$B6*100))</f>
        <v>0.022476399780230756</v>
      </c>
      <c r="CM6" s="15">
        <f>SUM(CM7,CM8,CM9,CM34:CM46)</f>
        <v>27</v>
      </c>
      <c r="CN6" s="15">
        <f>SUM(CN7,CN8,CN9,CN34:CN46)</f>
        <v>7829</v>
      </c>
      <c r="CO6" s="16">
        <f aca="true" t="shared" si="28" ref="CO6:CO46">IF(CN6&gt;$B6,999,IF($B6=0,0,CN6/$B6*100))</f>
        <v>6.5173234770158</v>
      </c>
      <c r="CP6" s="15">
        <f>SUM(CP7,CP8,CP9,CP34:CP46)</f>
        <v>10079</v>
      </c>
      <c r="CQ6" s="15">
        <f>SUM(CQ7,CQ8,CQ9,CQ34:CQ46)</f>
        <v>33</v>
      </c>
      <c r="CR6" s="16">
        <f aca="true" t="shared" si="29" ref="CR6:CR46">IF(CQ6&gt;$B6,999,IF($B6=0,0,CQ6/$B6*100))</f>
        <v>0.0274711552869487</v>
      </c>
      <c r="CS6" s="15">
        <f>SUM(CS7,CS8,CS9,CS34:CS46)</f>
        <v>33</v>
      </c>
      <c r="CT6" s="15">
        <f>SUM(CT7,CT8,CT9,CT34:CT46)</f>
        <v>2</v>
      </c>
      <c r="CU6" s="16">
        <f aca="true" t="shared" si="30" ref="CU6:CU46">IF(CT6&gt;$B6,999,IF($B6=0,0,CT6/$B6*100))</f>
        <v>0.0016649185022393155</v>
      </c>
      <c r="CV6" s="15">
        <f>SUM(CV7,CV8,CV9,CV34:CV46)</f>
        <v>2</v>
      </c>
      <c r="CW6" s="15">
        <f>SUM(CW7,CW8,CW9,CW34:CW46)</f>
        <v>6371</v>
      </c>
      <c r="CX6" s="16">
        <f aca="true" t="shared" si="31" ref="CX6:CX46">IF(CW6&gt;$B6,999,IF($B6=0,0,CW6/$B6*100))</f>
        <v>5.303597888883339</v>
      </c>
      <c r="CY6" s="15">
        <f>SUM(CY7,CY8,CY9,CY34:CY46)</f>
        <v>10221</v>
      </c>
      <c r="CZ6" s="15">
        <f>SUM(CZ7,CZ8,CZ9,CZ34:CZ46)</f>
        <v>1861</v>
      </c>
      <c r="DA6" s="16">
        <f aca="true" t="shared" si="32" ref="DA6:DA46">IF(CZ6&gt;$B6,999,IF($B6=0,0,CZ6/$B6*100))</f>
        <v>1.549206666333683</v>
      </c>
      <c r="DB6" s="15">
        <f>SUM(DB7,DB8,DB9,DB34:DB46)</f>
        <v>1861</v>
      </c>
      <c r="DC6" s="15">
        <f>SUM(DC7,DC8,DC9,DC34:DC46)</f>
        <v>2</v>
      </c>
      <c r="DD6" s="16">
        <f aca="true" t="shared" si="33" ref="DD6:DD46">IF(DC6&gt;$B6,999,IF($B6=0,0,DC6/$B6*100))</f>
        <v>0.0016649185022393155</v>
      </c>
      <c r="DE6" s="15">
        <f>SUM(DE7,DE8,DE9,DE34:DE46)</f>
        <v>2</v>
      </c>
      <c r="DF6" s="46" t="s">
        <v>476</v>
      </c>
      <c r="DG6" s="15">
        <f>SUM(DG7,DG8,DG9,DG34:DG46)</f>
        <v>345</v>
      </c>
      <c r="DH6" s="16">
        <f aca="true" t="shared" si="34" ref="DH6:DH46">IF(DG6&gt;$B6,999,IF($B6=0,0,DG6/$B6*100))</f>
        <v>0.2871984416362819</v>
      </c>
      <c r="DI6" s="15">
        <f>SUM(DI7,DI8,DI9,DI34:DI46)</f>
        <v>346</v>
      </c>
      <c r="DJ6" s="15">
        <f>SUM(DJ7,DJ8,DJ9,DJ34:DJ46)</f>
        <v>18453</v>
      </c>
      <c r="DK6" s="16">
        <f aca="true" t="shared" si="35" ref="DK6:DK46">IF(DJ6&gt;$B6,999,IF($B6=0,0,DJ6/$B6*100))</f>
        <v>15.361370560911045</v>
      </c>
      <c r="DL6" s="15">
        <f>SUM(DL7,DL8,DL9,DL34:DL46)</f>
        <v>19670</v>
      </c>
      <c r="DM6" s="15">
        <f>SUM(DM7,DM8,DM9,DM34:DM46)</f>
        <v>10543</v>
      </c>
      <c r="DN6" s="16">
        <f aca="true" t="shared" si="36" ref="DN6:DN46">IF(DM6&gt;$B6,999,IF($B6=0,0,DM6/$B6*100))</f>
        <v>8.77661788455455</v>
      </c>
      <c r="DO6" s="15">
        <f>SUM(DO7,DO8,DO9,DO34:DO46)</f>
        <v>14410</v>
      </c>
      <c r="DP6" s="15">
        <f>SUM(DP7,DP8,DP9,DP34:DP46)</f>
        <v>1023</v>
      </c>
      <c r="DQ6" s="16">
        <f aca="true" t="shared" si="37" ref="DQ6:DQ46">IF(DP6&gt;$B6,999,IF($B6=0,0,DP6/$B6*100))</f>
        <v>0.8516058138954098</v>
      </c>
      <c r="DR6" s="15">
        <f>SUM(DR7,DR8,DR9,DR34:DR46)</f>
        <v>1023</v>
      </c>
      <c r="DS6" s="15">
        <f>SUM(DS7,DS8,DS9,DS34:DS46)</f>
        <v>208</v>
      </c>
      <c r="DT6" s="16">
        <f aca="true" t="shared" si="38" ref="DT6:DT46">IF(DS6&gt;$B6,999,IF($B6=0,0,DS6/$B6*100))</f>
        <v>0.1731515242328888</v>
      </c>
      <c r="DU6" s="15">
        <f>SUM(DU7,DU8,DU9,DU34:DU46)</f>
        <v>208</v>
      </c>
      <c r="DV6" s="15">
        <f>SUM(DV7,DV8,DV9,DV34:DV46)</f>
        <v>1658</v>
      </c>
      <c r="DW6" s="16">
        <f aca="true" t="shared" si="39" ref="DW6:DW46">IF(DV6&gt;$B6,999,IF($B6=0,0,DV6/$B6*100))</f>
        <v>1.3802174383563923</v>
      </c>
      <c r="DX6" s="15">
        <f>SUM(DX7,DX8,DX9,DX34:DX46)</f>
        <v>4278</v>
      </c>
      <c r="DY6" s="15">
        <f>SUM(DY7,DY8,DY9,DY34:DY46)</f>
        <v>0</v>
      </c>
      <c r="DZ6" s="16">
        <f aca="true" t="shared" si="40" ref="DZ6:DZ46">IF(DY6&gt;$B6,999,IF($B6=0,0,DY6/$B6*100))</f>
        <v>0</v>
      </c>
      <c r="EA6" s="15">
        <f>SUM(EA7,EA8,EA9,EA34:EA46)</f>
        <v>0</v>
      </c>
      <c r="EB6" s="46" t="s">
        <v>476</v>
      </c>
      <c r="EC6" s="15">
        <f>SUM(EC7,EC8,EC9,EC34:EC46)</f>
        <v>1</v>
      </c>
      <c r="ED6" s="16">
        <f aca="true" t="shared" si="41" ref="ED6:ED46">IF(EC6&gt;$B6,999,IF($B6=0,0,EC6/$B6*100))</f>
        <v>0.0008324592511196577</v>
      </c>
      <c r="EE6" s="15">
        <f>SUM(EE7,EE8,EE9,EE34:EE46)</f>
        <v>1</v>
      </c>
      <c r="EF6" s="15">
        <f>SUM(EF7,EF8,EF9,EF34:EF46)</f>
        <v>0</v>
      </c>
      <c r="EG6" s="16">
        <f aca="true" t="shared" si="42" ref="EG6:EG46">IF(EF6&gt;$B6,999,IF($B6=0,0,EF6/$B6*100))</f>
        <v>0</v>
      </c>
      <c r="EH6" s="15">
        <f>SUM(EH7,EH8,EH9,EH34:EH46)</f>
        <v>0</v>
      </c>
      <c r="EI6" s="15">
        <f>SUM(EI7,EI8,EI9,EI34:EI46)</f>
        <v>1</v>
      </c>
      <c r="EJ6" s="16">
        <f aca="true" t="shared" si="43" ref="EJ6:EJ46">IF(EI6&gt;$B6,999,IF($B6=0,0,EI6/$B6*100))</f>
        <v>0.0008324592511196577</v>
      </c>
      <c r="EK6" s="15">
        <f>SUM(EK7,EK8,EK9,EK34:EK46)</f>
        <v>1</v>
      </c>
      <c r="EL6" s="15">
        <f>SUM(EL7,EL8,EL9,EL34:EL46)</f>
        <v>4052</v>
      </c>
      <c r="EM6" s="16">
        <f aca="true" t="shared" si="44" ref="EM6:EM46">IF(EL6&gt;$B6,999,IF($B6=0,0,EL6/$B6*100))</f>
        <v>3.373124885536853</v>
      </c>
      <c r="EN6" s="15">
        <f>SUM(EN7,EN8,EN9,EN34:EN46)</f>
        <v>4056</v>
      </c>
      <c r="EO6" s="15">
        <f>SUM(EO7,EO8,EO9,EO34:EO46)</f>
        <v>3</v>
      </c>
      <c r="EP6" s="16">
        <f aca="true" t="shared" si="45" ref="EP6:EP46">IF(EO6&gt;$B6,999,IF($B6=0,0,EO6/$B6*100))</f>
        <v>0.002497377753358973</v>
      </c>
      <c r="EQ6" s="15">
        <f>SUM(EQ7,EQ8,EQ9,EQ34:EQ46)</f>
        <v>3</v>
      </c>
      <c r="ER6" s="15">
        <f>SUM(ER7,ER8,ER9,ER34:ER46)</f>
        <v>16131</v>
      </c>
      <c r="ES6" s="16">
        <f aca="true" t="shared" si="46" ref="ES6:ES46">IF(ER6&gt;$B6,999,IF($B6=0,0,ER6/$B6*100))</f>
        <v>13.428400179811199</v>
      </c>
      <c r="ET6" s="15">
        <f>SUM(ET7,ET8,ET9,ET34:ET46)</f>
        <v>16133</v>
      </c>
      <c r="EU6" s="15">
        <f>SUM(EU7,EU8,EU9,EU34:EU46)</f>
        <v>71</v>
      </c>
      <c r="EV6" s="16">
        <f aca="true" t="shared" si="47" ref="EV6:EV46">IF(EU6&gt;$B6,999,IF($B6=0,0,EU6/$B6*100))</f>
        <v>0.0591046068294957</v>
      </c>
      <c r="EW6" s="15">
        <f>SUM(EW7,EW8,EW9,EW34:EW46)</f>
        <v>71</v>
      </c>
    </row>
    <row r="7" spans="1:153" ht="14.25" customHeight="1">
      <c r="A7" s="46" t="s">
        <v>477</v>
      </c>
      <c r="B7" s="15">
        <v>158</v>
      </c>
      <c r="C7" s="15">
        <f>SUM(F7,CV7,CY7,DB7,DE7,DI7,DL7,DO7,DR7,DU7,DX7,EA7,EE7,EH7,EK7,EN7,EQ7,ET7,EW7)</f>
        <v>309</v>
      </c>
      <c r="D7" s="15">
        <v>84</v>
      </c>
      <c r="E7" s="16">
        <f t="shared" si="0"/>
        <v>53.16455696202531</v>
      </c>
      <c r="F7" s="15">
        <f>SUM(I7+L7+O7+++R7++U7+++Y7++AB7++AE7+AH7++AK7+AN7++AQ7+AU7++AX7+BA7+BD7++BG7+BJ7+BM7+BQ7+BT7+BW7+BZ7+CC7+CF7+CI7++CM7+CP7+CS7)</f>
        <v>174</v>
      </c>
      <c r="G7" s="15">
        <v>12</v>
      </c>
      <c r="H7" s="16">
        <f t="shared" si="1"/>
        <v>7.59493670886076</v>
      </c>
      <c r="I7" s="15">
        <v>14</v>
      </c>
      <c r="J7" s="15">
        <v>0</v>
      </c>
      <c r="K7" s="16">
        <f t="shared" si="2"/>
        <v>0</v>
      </c>
      <c r="L7" s="15">
        <v>0</v>
      </c>
      <c r="M7" s="15">
        <v>0</v>
      </c>
      <c r="N7" s="16">
        <f t="shared" si="3"/>
        <v>0</v>
      </c>
      <c r="O7" s="15">
        <v>0</v>
      </c>
      <c r="P7" s="15">
        <v>6</v>
      </c>
      <c r="Q7" s="16">
        <f t="shared" si="4"/>
        <v>3.79746835443038</v>
      </c>
      <c r="R7" s="15">
        <v>6</v>
      </c>
      <c r="S7" s="15">
        <v>20</v>
      </c>
      <c r="T7" s="16">
        <f t="shared" si="5"/>
        <v>12.658227848101266</v>
      </c>
      <c r="U7" s="15">
        <v>23</v>
      </c>
      <c r="V7" s="46" t="str">
        <f>A7</f>
        <v>農、林、漁、牧業</v>
      </c>
      <c r="W7" s="15">
        <v>2</v>
      </c>
      <c r="X7" s="16">
        <f t="shared" si="6"/>
        <v>1.2658227848101267</v>
      </c>
      <c r="Y7" s="15">
        <v>2</v>
      </c>
      <c r="Z7" s="15">
        <v>3</v>
      </c>
      <c r="AA7" s="16">
        <f t="shared" si="7"/>
        <v>1.89873417721519</v>
      </c>
      <c r="AB7" s="15">
        <v>3</v>
      </c>
      <c r="AC7" s="15">
        <v>2</v>
      </c>
      <c r="AD7" s="16">
        <f t="shared" si="8"/>
        <v>1.2658227848101267</v>
      </c>
      <c r="AE7" s="15">
        <v>2</v>
      </c>
      <c r="AF7" s="15">
        <v>0</v>
      </c>
      <c r="AG7" s="16">
        <f t="shared" si="9"/>
        <v>0</v>
      </c>
      <c r="AH7" s="15">
        <v>0</v>
      </c>
      <c r="AI7" s="15">
        <v>17</v>
      </c>
      <c r="AJ7" s="16">
        <f t="shared" si="10"/>
        <v>10.759493670886076</v>
      </c>
      <c r="AK7" s="15">
        <v>18</v>
      </c>
      <c r="AL7" s="15">
        <v>0</v>
      </c>
      <c r="AM7" s="16">
        <f t="shared" si="11"/>
        <v>0</v>
      </c>
      <c r="AN7" s="15">
        <v>0</v>
      </c>
      <c r="AO7" s="15">
        <v>0</v>
      </c>
      <c r="AP7" s="16">
        <f t="shared" si="12"/>
        <v>0</v>
      </c>
      <c r="AQ7" s="15">
        <v>0</v>
      </c>
      <c r="AR7" s="46" t="str">
        <f>A7</f>
        <v>農、林、漁、牧業</v>
      </c>
      <c r="AS7" s="15">
        <v>0</v>
      </c>
      <c r="AT7" s="16">
        <f t="shared" si="13"/>
        <v>0</v>
      </c>
      <c r="AU7" s="15">
        <v>0</v>
      </c>
      <c r="AV7" s="15">
        <v>26</v>
      </c>
      <c r="AW7" s="16">
        <f t="shared" si="14"/>
        <v>16.455696202531644</v>
      </c>
      <c r="AX7" s="15">
        <v>42</v>
      </c>
      <c r="AY7" s="15">
        <v>6</v>
      </c>
      <c r="AZ7" s="16">
        <f t="shared" si="15"/>
        <v>3.79746835443038</v>
      </c>
      <c r="BA7" s="15">
        <v>6</v>
      </c>
      <c r="BB7" s="15">
        <v>0</v>
      </c>
      <c r="BC7" s="16">
        <f t="shared" si="16"/>
        <v>0</v>
      </c>
      <c r="BD7" s="15">
        <v>0</v>
      </c>
      <c r="BE7" s="15">
        <v>0</v>
      </c>
      <c r="BF7" s="16">
        <f t="shared" si="17"/>
        <v>0</v>
      </c>
      <c r="BG7" s="15">
        <v>0</v>
      </c>
      <c r="BH7" s="15">
        <v>2</v>
      </c>
      <c r="BI7" s="16">
        <f t="shared" si="18"/>
        <v>1.2658227848101267</v>
      </c>
      <c r="BJ7" s="15">
        <v>4</v>
      </c>
      <c r="BK7" s="15">
        <v>0</v>
      </c>
      <c r="BL7" s="16">
        <f t="shared" si="19"/>
        <v>0</v>
      </c>
      <c r="BM7" s="15">
        <v>0</v>
      </c>
      <c r="BN7" s="46" t="str">
        <f>A7</f>
        <v>農、林、漁、牧業</v>
      </c>
      <c r="BO7" s="15">
        <v>0</v>
      </c>
      <c r="BP7" s="16">
        <f t="shared" si="20"/>
        <v>0</v>
      </c>
      <c r="BQ7" s="15">
        <v>0</v>
      </c>
      <c r="BR7" s="15">
        <v>0</v>
      </c>
      <c r="BS7" s="16">
        <f t="shared" si="21"/>
        <v>0</v>
      </c>
      <c r="BT7" s="15">
        <v>0</v>
      </c>
      <c r="BU7" s="15">
        <v>5</v>
      </c>
      <c r="BV7" s="16">
        <f t="shared" si="22"/>
        <v>3.1645569620253164</v>
      </c>
      <c r="BW7" s="15">
        <v>6</v>
      </c>
      <c r="BX7" s="15">
        <v>21</v>
      </c>
      <c r="BY7" s="16">
        <f t="shared" si="23"/>
        <v>13.291139240506327</v>
      </c>
      <c r="BZ7" s="15">
        <v>24</v>
      </c>
      <c r="CA7" s="15">
        <v>0</v>
      </c>
      <c r="CB7" s="16">
        <f t="shared" si="24"/>
        <v>0</v>
      </c>
      <c r="CC7" s="15">
        <v>0</v>
      </c>
      <c r="CD7" s="15">
        <v>0</v>
      </c>
      <c r="CE7" s="16">
        <f t="shared" si="25"/>
        <v>0</v>
      </c>
      <c r="CF7" s="15">
        <v>0</v>
      </c>
      <c r="CG7" s="15">
        <v>0</v>
      </c>
      <c r="CH7" s="16">
        <f t="shared" si="26"/>
        <v>0</v>
      </c>
      <c r="CI7" s="15">
        <v>0</v>
      </c>
      <c r="CJ7" s="46" t="str">
        <f>A7</f>
        <v>農、林、漁、牧業</v>
      </c>
      <c r="CK7" s="15">
        <v>0</v>
      </c>
      <c r="CL7" s="16">
        <f t="shared" si="27"/>
        <v>0</v>
      </c>
      <c r="CM7" s="15">
        <v>0</v>
      </c>
      <c r="CN7" s="15">
        <v>14</v>
      </c>
      <c r="CO7" s="16">
        <f t="shared" si="28"/>
        <v>8.860759493670885</v>
      </c>
      <c r="CP7" s="15">
        <v>24</v>
      </c>
      <c r="CQ7" s="15">
        <v>0</v>
      </c>
      <c r="CR7" s="16">
        <f t="shared" si="29"/>
        <v>0</v>
      </c>
      <c r="CS7" s="15">
        <v>0</v>
      </c>
      <c r="CT7" s="15">
        <v>0</v>
      </c>
      <c r="CU7" s="16">
        <f t="shared" si="30"/>
        <v>0</v>
      </c>
      <c r="CV7" s="15">
        <v>0</v>
      </c>
      <c r="CW7" s="15">
        <v>15</v>
      </c>
      <c r="CX7" s="16">
        <f t="shared" si="31"/>
        <v>9.49367088607595</v>
      </c>
      <c r="CY7" s="15">
        <v>30</v>
      </c>
      <c r="CZ7" s="15">
        <v>2</v>
      </c>
      <c r="DA7" s="16">
        <f t="shared" si="32"/>
        <v>1.2658227848101267</v>
      </c>
      <c r="DB7" s="15">
        <v>2</v>
      </c>
      <c r="DC7" s="15">
        <v>0</v>
      </c>
      <c r="DD7" s="16">
        <f t="shared" si="33"/>
        <v>0</v>
      </c>
      <c r="DE7" s="15">
        <v>0</v>
      </c>
      <c r="DF7" s="46" t="str">
        <f>A7</f>
        <v>農、林、漁、牧業</v>
      </c>
      <c r="DG7" s="15">
        <v>5</v>
      </c>
      <c r="DH7" s="16">
        <f t="shared" si="34"/>
        <v>3.1645569620253164</v>
      </c>
      <c r="DI7" s="15">
        <v>5</v>
      </c>
      <c r="DJ7" s="15">
        <v>23</v>
      </c>
      <c r="DK7" s="16">
        <f t="shared" si="35"/>
        <v>14.556962025316455</v>
      </c>
      <c r="DL7" s="15">
        <v>23</v>
      </c>
      <c r="DM7" s="15">
        <v>23</v>
      </c>
      <c r="DN7" s="16">
        <f t="shared" si="36"/>
        <v>14.556962025316455</v>
      </c>
      <c r="DO7" s="15">
        <v>26</v>
      </c>
      <c r="DP7" s="15">
        <v>1</v>
      </c>
      <c r="DQ7" s="16">
        <f t="shared" si="37"/>
        <v>0.6329113924050633</v>
      </c>
      <c r="DR7" s="15">
        <v>1</v>
      </c>
      <c r="DS7" s="15">
        <v>0</v>
      </c>
      <c r="DT7" s="16">
        <f t="shared" si="38"/>
        <v>0</v>
      </c>
      <c r="DU7" s="15">
        <v>0</v>
      </c>
      <c r="DV7" s="15">
        <v>0</v>
      </c>
      <c r="DW7" s="16">
        <f t="shared" si="39"/>
        <v>0</v>
      </c>
      <c r="DX7" s="15">
        <v>0</v>
      </c>
      <c r="DY7" s="15">
        <v>0</v>
      </c>
      <c r="DZ7" s="16">
        <f t="shared" si="40"/>
        <v>0</v>
      </c>
      <c r="EA7" s="15">
        <v>0</v>
      </c>
      <c r="EB7" s="46" t="str">
        <f>A7</f>
        <v>農、林、漁、牧業</v>
      </c>
      <c r="EC7" s="15">
        <v>0</v>
      </c>
      <c r="ED7" s="16">
        <f t="shared" si="41"/>
        <v>0</v>
      </c>
      <c r="EE7" s="15">
        <v>0</v>
      </c>
      <c r="EF7" s="15">
        <v>0</v>
      </c>
      <c r="EG7" s="16">
        <f t="shared" si="42"/>
        <v>0</v>
      </c>
      <c r="EH7" s="15">
        <v>0</v>
      </c>
      <c r="EI7" s="15">
        <v>0</v>
      </c>
      <c r="EJ7" s="16">
        <f t="shared" si="43"/>
        <v>0</v>
      </c>
      <c r="EK7" s="15">
        <v>0</v>
      </c>
      <c r="EL7" s="15">
        <v>19</v>
      </c>
      <c r="EM7" s="16">
        <f t="shared" si="44"/>
        <v>12.025316455696203</v>
      </c>
      <c r="EN7" s="15">
        <v>19</v>
      </c>
      <c r="EO7" s="15">
        <v>0</v>
      </c>
      <c r="EP7" s="16">
        <f t="shared" si="45"/>
        <v>0</v>
      </c>
      <c r="EQ7" s="15">
        <v>0</v>
      </c>
      <c r="ER7" s="15">
        <v>29</v>
      </c>
      <c r="ES7" s="16">
        <f t="shared" si="46"/>
        <v>18.354430379746837</v>
      </c>
      <c r="ET7" s="15">
        <v>29</v>
      </c>
      <c r="EU7" s="15">
        <v>0</v>
      </c>
      <c r="EV7" s="16">
        <f t="shared" si="47"/>
        <v>0</v>
      </c>
      <c r="EW7" s="15">
        <v>0</v>
      </c>
    </row>
    <row r="8" spans="1:153" ht="11.25" customHeight="1">
      <c r="A8" s="46" t="s">
        <v>137</v>
      </c>
      <c r="B8" s="15">
        <v>89</v>
      </c>
      <c r="C8" s="15">
        <f>SUM(F8,CV8,CY8,DB8,DE8,DI8,DL8,DO8,DR8,DU8,DX8,EA8,EE8,EH8,EK8,EN8,EQ8,ET8,EW8)</f>
        <v>113</v>
      </c>
      <c r="D8" s="15">
        <v>43</v>
      </c>
      <c r="E8" s="16">
        <f t="shared" si="0"/>
        <v>48.31460674157304</v>
      </c>
      <c r="F8" s="15">
        <f>SUM(I8+L8+O8+++R8++U8+++Y8++AB8++AE8+AH8++AK8+AN8++AQ8+AU8++AX8+BA8+BD8++BG8+BJ8+BM8+BQ8+BT8+BW8+BZ8+CC8+CF8+CI8++CM8+CP8+CS8)</f>
        <v>82</v>
      </c>
      <c r="G8" s="15">
        <v>6</v>
      </c>
      <c r="H8" s="16">
        <f t="shared" si="1"/>
        <v>6.741573033707865</v>
      </c>
      <c r="I8" s="15">
        <v>10</v>
      </c>
      <c r="J8" s="15">
        <v>0</v>
      </c>
      <c r="K8" s="16">
        <f t="shared" si="2"/>
        <v>0</v>
      </c>
      <c r="L8" s="15">
        <v>0</v>
      </c>
      <c r="M8" s="15">
        <v>0</v>
      </c>
      <c r="N8" s="16">
        <f t="shared" si="3"/>
        <v>0</v>
      </c>
      <c r="O8" s="15">
        <v>0</v>
      </c>
      <c r="P8" s="15">
        <v>0</v>
      </c>
      <c r="Q8" s="16">
        <f t="shared" si="4"/>
        <v>0</v>
      </c>
      <c r="R8" s="15">
        <v>0</v>
      </c>
      <c r="S8" s="15">
        <v>10</v>
      </c>
      <c r="T8" s="16">
        <f t="shared" si="5"/>
        <v>11.235955056179774</v>
      </c>
      <c r="U8" s="15">
        <v>13</v>
      </c>
      <c r="V8" s="46" t="str">
        <f aca="true" t="shared" si="48" ref="V8:V46">A8</f>
        <v>礦業及土石採取業</v>
      </c>
      <c r="W8" s="15">
        <v>1</v>
      </c>
      <c r="X8" s="16">
        <f t="shared" si="6"/>
        <v>1.1235955056179776</v>
      </c>
      <c r="Y8" s="15">
        <v>1</v>
      </c>
      <c r="Z8" s="15">
        <v>3</v>
      </c>
      <c r="AA8" s="16">
        <f t="shared" si="7"/>
        <v>3.3707865168539324</v>
      </c>
      <c r="AB8" s="15">
        <v>4</v>
      </c>
      <c r="AC8" s="15">
        <v>1</v>
      </c>
      <c r="AD8" s="16">
        <f t="shared" si="8"/>
        <v>1.1235955056179776</v>
      </c>
      <c r="AE8" s="15">
        <v>3</v>
      </c>
      <c r="AF8" s="15">
        <v>2</v>
      </c>
      <c r="AG8" s="16">
        <f t="shared" si="9"/>
        <v>2.247191011235955</v>
      </c>
      <c r="AH8" s="15">
        <v>2</v>
      </c>
      <c r="AI8" s="15">
        <v>8</v>
      </c>
      <c r="AJ8" s="16">
        <f t="shared" si="10"/>
        <v>8.98876404494382</v>
      </c>
      <c r="AK8" s="15">
        <v>11</v>
      </c>
      <c r="AL8" s="15">
        <v>0</v>
      </c>
      <c r="AM8" s="16">
        <f t="shared" si="11"/>
        <v>0</v>
      </c>
      <c r="AN8" s="15">
        <v>0</v>
      </c>
      <c r="AO8" s="15">
        <v>0</v>
      </c>
      <c r="AP8" s="16">
        <f t="shared" si="12"/>
        <v>0</v>
      </c>
      <c r="AQ8" s="15">
        <v>0</v>
      </c>
      <c r="AR8" s="46" t="str">
        <f aca="true" t="shared" si="49" ref="AR8:AR46">A8</f>
        <v>礦業及土石採取業</v>
      </c>
      <c r="AS8" s="15">
        <v>0</v>
      </c>
      <c r="AT8" s="16">
        <f t="shared" si="13"/>
        <v>0</v>
      </c>
      <c r="AU8" s="15">
        <v>0</v>
      </c>
      <c r="AV8" s="15">
        <v>11</v>
      </c>
      <c r="AW8" s="16">
        <f t="shared" si="14"/>
        <v>12.359550561797752</v>
      </c>
      <c r="AX8" s="15">
        <v>17</v>
      </c>
      <c r="AY8" s="15">
        <v>4</v>
      </c>
      <c r="AZ8" s="16">
        <f t="shared" si="15"/>
        <v>4.49438202247191</v>
      </c>
      <c r="BA8" s="15">
        <v>4</v>
      </c>
      <c r="BB8" s="15">
        <v>0</v>
      </c>
      <c r="BC8" s="16">
        <f t="shared" si="16"/>
        <v>0</v>
      </c>
      <c r="BD8" s="15">
        <v>0</v>
      </c>
      <c r="BE8" s="15">
        <v>0</v>
      </c>
      <c r="BF8" s="16">
        <f t="shared" si="17"/>
        <v>0</v>
      </c>
      <c r="BG8" s="15">
        <v>0</v>
      </c>
      <c r="BH8" s="15">
        <v>1</v>
      </c>
      <c r="BI8" s="16">
        <f t="shared" si="18"/>
        <v>1.1235955056179776</v>
      </c>
      <c r="BJ8" s="15">
        <v>1</v>
      </c>
      <c r="BK8" s="15">
        <v>0</v>
      </c>
      <c r="BL8" s="16">
        <f t="shared" si="19"/>
        <v>0</v>
      </c>
      <c r="BM8" s="15">
        <v>0</v>
      </c>
      <c r="BN8" s="46" t="str">
        <f aca="true" t="shared" si="50" ref="BN8:BN46">A8</f>
        <v>礦業及土石採取業</v>
      </c>
      <c r="BO8" s="15">
        <v>0</v>
      </c>
      <c r="BP8" s="16">
        <f t="shared" si="20"/>
        <v>0</v>
      </c>
      <c r="BQ8" s="15">
        <v>0</v>
      </c>
      <c r="BR8" s="15">
        <v>0</v>
      </c>
      <c r="BS8" s="16">
        <f t="shared" si="21"/>
        <v>0</v>
      </c>
      <c r="BT8" s="15">
        <v>0</v>
      </c>
      <c r="BU8" s="15">
        <v>2</v>
      </c>
      <c r="BV8" s="16">
        <f t="shared" si="22"/>
        <v>2.247191011235955</v>
      </c>
      <c r="BW8" s="15">
        <v>2</v>
      </c>
      <c r="BX8" s="15">
        <v>4</v>
      </c>
      <c r="BY8" s="16">
        <f t="shared" si="23"/>
        <v>4.49438202247191</v>
      </c>
      <c r="BZ8" s="15">
        <v>7</v>
      </c>
      <c r="CA8" s="15">
        <v>0</v>
      </c>
      <c r="CB8" s="16">
        <f t="shared" si="24"/>
        <v>0</v>
      </c>
      <c r="CC8" s="15">
        <v>0</v>
      </c>
      <c r="CD8" s="15">
        <v>0</v>
      </c>
      <c r="CE8" s="16">
        <f t="shared" si="25"/>
        <v>0</v>
      </c>
      <c r="CF8" s="15">
        <v>0</v>
      </c>
      <c r="CG8" s="15">
        <v>0</v>
      </c>
      <c r="CH8" s="16">
        <f t="shared" si="26"/>
        <v>0</v>
      </c>
      <c r="CI8" s="15">
        <v>0</v>
      </c>
      <c r="CJ8" s="46" t="str">
        <f aca="true" t="shared" si="51" ref="CJ8:CJ46">A8</f>
        <v>礦業及土石採取業</v>
      </c>
      <c r="CK8" s="15">
        <v>0</v>
      </c>
      <c r="CL8" s="16">
        <f t="shared" si="27"/>
        <v>0</v>
      </c>
      <c r="CM8" s="15">
        <v>0</v>
      </c>
      <c r="CN8" s="15">
        <v>5</v>
      </c>
      <c r="CO8" s="16">
        <f t="shared" si="28"/>
        <v>5.617977528089887</v>
      </c>
      <c r="CP8" s="15">
        <v>7</v>
      </c>
      <c r="CQ8" s="15">
        <v>0</v>
      </c>
      <c r="CR8" s="16">
        <f t="shared" si="29"/>
        <v>0</v>
      </c>
      <c r="CS8" s="15">
        <v>0</v>
      </c>
      <c r="CT8" s="15">
        <v>0</v>
      </c>
      <c r="CU8" s="16">
        <f t="shared" si="30"/>
        <v>0</v>
      </c>
      <c r="CV8" s="15">
        <v>0</v>
      </c>
      <c r="CW8" s="15">
        <v>9</v>
      </c>
      <c r="CX8" s="16">
        <f t="shared" si="31"/>
        <v>10.112359550561797</v>
      </c>
      <c r="CY8" s="15">
        <v>10</v>
      </c>
      <c r="CZ8" s="15">
        <v>0</v>
      </c>
      <c r="DA8" s="16">
        <f t="shared" si="32"/>
        <v>0</v>
      </c>
      <c r="DB8" s="15">
        <v>0</v>
      </c>
      <c r="DC8" s="15">
        <v>0</v>
      </c>
      <c r="DD8" s="16">
        <f t="shared" si="33"/>
        <v>0</v>
      </c>
      <c r="DE8" s="15">
        <v>0</v>
      </c>
      <c r="DF8" s="46" t="str">
        <f aca="true" t="shared" si="52" ref="DF8:DF46">A8</f>
        <v>礦業及土石採取業</v>
      </c>
      <c r="DG8" s="15">
        <v>0</v>
      </c>
      <c r="DH8" s="16">
        <f t="shared" si="34"/>
        <v>0</v>
      </c>
      <c r="DI8" s="15">
        <v>0</v>
      </c>
      <c r="DJ8" s="15">
        <v>8</v>
      </c>
      <c r="DK8" s="16">
        <f t="shared" si="35"/>
        <v>8.98876404494382</v>
      </c>
      <c r="DL8" s="15">
        <v>8</v>
      </c>
      <c r="DM8" s="15">
        <v>3</v>
      </c>
      <c r="DN8" s="16">
        <f t="shared" si="36"/>
        <v>3.3707865168539324</v>
      </c>
      <c r="DO8" s="15">
        <v>3</v>
      </c>
      <c r="DP8" s="15">
        <v>0</v>
      </c>
      <c r="DQ8" s="16">
        <f t="shared" si="37"/>
        <v>0</v>
      </c>
      <c r="DR8" s="15">
        <v>0</v>
      </c>
      <c r="DS8" s="15">
        <v>1</v>
      </c>
      <c r="DT8" s="16">
        <f t="shared" si="38"/>
        <v>1.1235955056179776</v>
      </c>
      <c r="DU8" s="15">
        <v>1</v>
      </c>
      <c r="DV8" s="15">
        <v>1</v>
      </c>
      <c r="DW8" s="16">
        <f t="shared" si="39"/>
        <v>1.1235955056179776</v>
      </c>
      <c r="DX8" s="15">
        <v>5</v>
      </c>
      <c r="DY8" s="15">
        <v>0</v>
      </c>
      <c r="DZ8" s="16">
        <f t="shared" si="40"/>
        <v>0</v>
      </c>
      <c r="EA8" s="15">
        <v>0</v>
      </c>
      <c r="EB8" s="46" t="str">
        <f aca="true" t="shared" si="53" ref="EB8:EB46">A8</f>
        <v>礦業及土石採取業</v>
      </c>
      <c r="EC8" s="15">
        <v>0</v>
      </c>
      <c r="ED8" s="16">
        <f t="shared" si="41"/>
        <v>0</v>
      </c>
      <c r="EE8" s="15">
        <v>0</v>
      </c>
      <c r="EF8" s="15">
        <v>0</v>
      </c>
      <c r="EG8" s="16">
        <f t="shared" si="42"/>
        <v>0</v>
      </c>
      <c r="EH8" s="15">
        <v>0</v>
      </c>
      <c r="EI8" s="15">
        <v>0</v>
      </c>
      <c r="EJ8" s="16">
        <f t="shared" si="43"/>
        <v>0</v>
      </c>
      <c r="EK8" s="15">
        <v>0</v>
      </c>
      <c r="EL8" s="15">
        <v>0</v>
      </c>
      <c r="EM8" s="16">
        <f t="shared" si="44"/>
        <v>0</v>
      </c>
      <c r="EN8" s="15">
        <v>0</v>
      </c>
      <c r="EO8" s="15">
        <v>0</v>
      </c>
      <c r="EP8" s="16">
        <f t="shared" si="45"/>
        <v>0</v>
      </c>
      <c r="EQ8" s="15">
        <v>0</v>
      </c>
      <c r="ER8" s="15">
        <v>4</v>
      </c>
      <c r="ES8" s="16">
        <f t="shared" si="46"/>
        <v>4.49438202247191</v>
      </c>
      <c r="ET8" s="15">
        <v>4</v>
      </c>
      <c r="EU8" s="15">
        <v>0</v>
      </c>
      <c r="EV8" s="16">
        <f t="shared" si="47"/>
        <v>0</v>
      </c>
      <c r="EW8" s="15">
        <v>0</v>
      </c>
    </row>
    <row r="9" spans="1:153" ht="23.25" customHeight="1">
      <c r="A9" s="46" t="s">
        <v>478</v>
      </c>
      <c r="B9" s="15">
        <f>SUM(B10:B33)</f>
        <v>49278</v>
      </c>
      <c r="C9" s="15">
        <f>SUM(C10:C33)</f>
        <v>130190</v>
      </c>
      <c r="D9" s="15">
        <f>SUM(D10:D33)</f>
        <v>31074</v>
      </c>
      <c r="E9" s="16">
        <f t="shared" si="0"/>
        <v>63.05856568854256</v>
      </c>
      <c r="F9" s="15">
        <f>SUM(F10:F33)</f>
        <v>79040</v>
      </c>
      <c r="G9" s="15">
        <f>SUM(G10:G33)</f>
        <v>10647</v>
      </c>
      <c r="H9" s="16">
        <f t="shared" si="1"/>
        <v>21.605990502861317</v>
      </c>
      <c r="I9" s="15">
        <f>SUM(I10:I33)</f>
        <v>13702</v>
      </c>
      <c r="J9" s="15">
        <f>SUM(J10:J33)</f>
        <v>578</v>
      </c>
      <c r="K9" s="16">
        <f t="shared" si="2"/>
        <v>1.1729372133609317</v>
      </c>
      <c r="L9" s="15">
        <f>SUM(L10:L33)</f>
        <v>603</v>
      </c>
      <c r="M9" s="15">
        <f>SUM(M10:M33)</f>
        <v>112</v>
      </c>
      <c r="N9" s="16">
        <f t="shared" si="3"/>
        <v>0.22728195137789683</v>
      </c>
      <c r="O9" s="15">
        <f>SUM(O10:O33)</f>
        <v>151</v>
      </c>
      <c r="P9" s="15">
        <f>SUM(P10:P33)</f>
        <v>2227</v>
      </c>
      <c r="Q9" s="16">
        <f t="shared" si="4"/>
        <v>4.519258086773002</v>
      </c>
      <c r="R9" s="15">
        <f>SUM(R10:R33)</f>
        <v>2366</v>
      </c>
      <c r="S9" s="15">
        <f>SUM(S10:S33)</f>
        <v>10515</v>
      </c>
      <c r="T9" s="16">
        <f t="shared" si="5"/>
        <v>21.33812248873737</v>
      </c>
      <c r="U9" s="15">
        <f>SUM(U10:U33)</f>
        <v>15407</v>
      </c>
      <c r="V9" s="46" t="str">
        <f t="shared" si="48"/>
        <v>製      造      業</v>
      </c>
      <c r="W9" s="15">
        <f>SUM(W10:W33)</f>
        <v>601</v>
      </c>
      <c r="X9" s="16">
        <f t="shared" si="6"/>
        <v>1.2196111855188927</v>
      </c>
      <c r="Y9" s="15">
        <f>SUM(Y10:Y33)</f>
        <v>815</v>
      </c>
      <c r="Z9" s="15">
        <f>SUM(Z10:Z33)</f>
        <v>638</v>
      </c>
      <c r="AA9" s="16">
        <f t="shared" si="7"/>
        <v>1.2946954015990908</v>
      </c>
      <c r="AB9" s="15">
        <f>SUM(AB10:AB33)</f>
        <v>698</v>
      </c>
      <c r="AC9" s="15">
        <f>SUM(AC10:AC33)</f>
        <v>207</v>
      </c>
      <c r="AD9" s="16">
        <f t="shared" si="8"/>
        <v>0.42006574942164865</v>
      </c>
      <c r="AE9" s="15">
        <f>SUM(AE10:AE33)</f>
        <v>269</v>
      </c>
      <c r="AF9" s="15">
        <f>SUM(AF10:AF33)</f>
        <v>2272</v>
      </c>
      <c r="AG9" s="16">
        <f t="shared" si="9"/>
        <v>4.610576727951622</v>
      </c>
      <c r="AH9" s="15">
        <f>SUM(AH10:AH33)</f>
        <v>2546</v>
      </c>
      <c r="AI9" s="15">
        <f>SUM(AI10:AI33)</f>
        <v>5237</v>
      </c>
      <c r="AJ9" s="16">
        <f t="shared" si="10"/>
        <v>10.62746053005398</v>
      </c>
      <c r="AK9" s="15">
        <f>SUM(AK10:AK33)</f>
        <v>6991</v>
      </c>
      <c r="AL9" s="15">
        <f>SUM(AL10:AL33)</f>
        <v>88</v>
      </c>
      <c r="AM9" s="16">
        <f t="shared" si="11"/>
        <v>0.17857867608263323</v>
      </c>
      <c r="AN9" s="15">
        <f>SUM(AN10:AN33)</f>
        <v>106</v>
      </c>
      <c r="AO9" s="15">
        <f>SUM(AO10:AO33)</f>
        <v>5</v>
      </c>
      <c r="AP9" s="16">
        <f t="shared" si="12"/>
        <v>0.01014651568651325</v>
      </c>
      <c r="AQ9" s="15">
        <f>SUM(AQ10:AQ33)</f>
        <v>6</v>
      </c>
      <c r="AR9" s="46" t="str">
        <f t="shared" si="49"/>
        <v>製      造      業</v>
      </c>
      <c r="AS9" s="15">
        <f>SUM(AS10:AS33)</f>
        <v>4</v>
      </c>
      <c r="AT9" s="16">
        <f t="shared" si="13"/>
        <v>0.008117212549210601</v>
      </c>
      <c r="AU9" s="15">
        <f>SUM(AU10:AU33)</f>
        <v>7</v>
      </c>
      <c r="AV9" s="15">
        <f>SUM(AV10:AV33)</f>
        <v>12773</v>
      </c>
      <c r="AW9" s="16">
        <f t="shared" si="14"/>
        <v>25.920288972766752</v>
      </c>
      <c r="AX9" s="15">
        <f>SUM(AX10:AX33)</f>
        <v>18187</v>
      </c>
      <c r="AY9" s="15">
        <f>SUM(AY10:AY33)</f>
        <v>1846</v>
      </c>
      <c r="AZ9" s="16">
        <f t="shared" si="15"/>
        <v>3.7460935914606925</v>
      </c>
      <c r="BA9" s="15">
        <f>SUM(BA10:BA33)</f>
        <v>1933</v>
      </c>
      <c r="BB9" s="15">
        <f>SUM(BB10:BB33)</f>
        <v>22</v>
      </c>
      <c r="BC9" s="16">
        <f t="shared" si="16"/>
        <v>0.044644669020658306</v>
      </c>
      <c r="BD9" s="15">
        <f>SUM(BD10:BD33)</f>
        <v>22</v>
      </c>
      <c r="BE9" s="15">
        <f>SUM(BE10:BE33)</f>
        <v>14</v>
      </c>
      <c r="BF9" s="16">
        <f t="shared" si="17"/>
        <v>0.028410243922237104</v>
      </c>
      <c r="BG9" s="15">
        <f>SUM(BG10:BG33)</f>
        <v>14</v>
      </c>
      <c r="BH9" s="15">
        <f>SUM(BH10:BH33)</f>
        <v>477</v>
      </c>
      <c r="BI9" s="16">
        <f t="shared" si="18"/>
        <v>0.9679775964933641</v>
      </c>
      <c r="BJ9" s="15">
        <f>SUM(BJ10:BJ33)</f>
        <v>545</v>
      </c>
      <c r="BK9" s="15">
        <f>SUM(BK10:BK33)</f>
        <v>0</v>
      </c>
      <c r="BL9" s="16">
        <f t="shared" si="19"/>
        <v>0</v>
      </c>
      <c r="BM9" s="15">
        <f>SUM(BM10:BM33)</f>
        <v>0</v>
      </c>
      <c r="BN9" s="46" t="str">
        <f t="shared" si="50"/>
        <v>製      造      業</v>
      </c>
      <c r="BO9" s="15">
        <f>SUM(BO10:BO33)</f>
        <v>4</v>
      </c>
      <c r="BP9" s="16">
        <f t="shared" si="20"/>
        <v>0.008117212549210601</v>
      </c>
      <c r="BQ9" s="15">
        <f>SUM(BQ10:BQ33)</f>
        <v>4</v>
      </c>
      <c r="BR9" s="15">
        <f>SUM(BR10:BR33)</f>
        <v>14</v>
      </c>
      <c r="BS9" s="16">
        <f t="shared" si="21"/>
        <v>0.028410243922237104</v>
      </c>
      <c r="BT9" s="15">
        <f>SUM(BT10:BT33)</f>
        <v>14</v>
      </c>
      <c r="BU9" s="15">
        <f>SUM(BU10:BU33)</f>
        <v>2376</v>
      </c>
      <c r="BV9" s="16">
        <f t="shared" si="22"/>
        <v>4.821624254231097</v>
      </c>
      <c r="BW9" s="15">
        <f>SUM(BW10:BW33)</f>
        <v>2569</v>
      </c>
      <c r="BX9" s="15">
        <f>SUM(BX10:BX33)</f>
        <v>1690</v>
      </c>
      <c r="BY9" s="16">
        <f t="shared" si="23"/>
        <v>3.429522302041479</v>
      </c>
      <c r="BZ9" s="15">
        <f>SUM(BZ10:BZ33)</f>
        <v>2580</v>
      </c>
      <c r="CA9" s="15">
        <f>SUM(CA10:CA33)</f>
        <v>36</v>
      </c>
      <c r="CB9" s="16">
        <f t="shared" si="24"/>
        <v>0.07305491294289541</v>
      </c>
      <c r="CC9" s="15">
        <f>SUM(CC10:CC33)</f>
        <v>36</v>
      </c>
      <c r="CD9" s="15">
        <f>SUM(CD10:CD33)</f>
        <v>10</v>
      </c>
      <c r="CE9" s="16">
        <f t="shared" si="25"/>
        <v>0.0202930313730265</v>
      </c>
      <c r="CF9" s="15">
        <f>SUM(CF10:CF33)</f>
        <v>10</v>
      </c>
      <c r="CG9" s="15">
        <f>SUM(CG10:CG33)</f>
        <v>1</v>
      </c>
      <c r="CH9" s="16">
        <f t="shared" si="26"/>
        <v>0.0020293031373026502</v>
      </c>
      <c r="CI9" s="15">
        <f>SUM(CI10:CI33)</f>
        <v>1</v>
      </c>
      <c r="CJ9" s="46" t="str">
        <f t="shared" si="51"/>
        <v>製      造      業</v>
      </c>
      <c r="CK9" s="15">
        <f>SUM(CK10:CK33)</f>
        <v>2</v>
      </c>
      <c r="CL9" s="16">
        <f t="shared" si="27"/>
        <v>0.0040586062746053005</v>
      </c>
      <c r="CM9" s="15">
        <f>SUM(CM10:CM33)</f>
        <v>2</v>
      </c>
      <c r="CN9" s="15">
        <f>SUM(CN10:CN33)</f>
        <v>7286</v>
      </c>
      <c r="CO9" s="16">
        <f t="shared" si="28"/>
        <v>14.78550265838711</v>
      </c>
      <c r="CP9" s="15">
        <f>SUM(CP10:CP33)</f>
        <v>9448</v>
      </c>
      <c r="CQ9" s="15">
        <f>SUM(CQ10:CQ33)</f>
        <v>8</v>
      </c>
      <c r="CR9" s="16">
        <f t="shared" si="29"/>
        <v>0.016234425098421202</v>
      </c>
      <c r="CS9" s="15">
        <f>SUM(CS10:CS33)</f>
        <v>8</v>
      </c>
      <c r="CT9" s="15">
        <f>SUM(CT10:CT33)</f>
        <v>2</v>
      </c>
      <c r="CU9" s="16">
        <f t="shared" si="30"/>
        <v>0.0040586062746053005</v>
      </c>
      <c r="CV9" s="15">
        <f>SUM(CV10:CV33)</f>
        <v>2</v>
      </c>
      <c r="CW9" s="15">
        <f>SUM(CW10:CW33)</f>
        <v>5326</v>
      </c>
      <c r="CX9" s="16">
        <f t="shared" si="31"/>
        <v>10.808068509273916</v>
      </c>
      <c r="CY9" s="15">
        <f>SUM(CY10:CY33)</f>
        <v>8681</v>
      </c>
      <c r="CZ9" s="15">
        <f>SUM(CZ10:CZ33)</f>
        <v>1764</v>
      </c>
      <c r="DA9" s="16">
        <f t="shared" si="32"/>
        <v>3.579690734201875</v>
      </c>
      <c r="DB9" s="15">
        <f>SUM(DB10:DB33)</f>
        <v>1764</v>
      </c>
      <c r="DC9" s="15">
        <f>SUM(DC10:DC33)</f>
        <v>0</v>
      </c>
      <c r="DD9" s="16">
        <f t="shared" si="33"/>
        <v>0</v>
      </c>
      <c r="DE9" s="15">
        <f>SUM(DE10:DE33)</f>
        <v>0</v>
      </c>
      <c r="DF9" s="46" t="str">
        <f t="shared" si="52"/>
        <v>製      造      業</v>
      </c>
      <c r="DG9" s="15">
        <f>SUM(DG10:DG33)</f>
        <v>150</v>
      </c>
      <c r="DH9" s="16">
        <f t="shared" si="34"/>
        <v>0.30439547059539757</v>
      </c>
      <c r="DI9" s="15">
        <f>SUM(DI10:DI33)</f>
        <v>150</v>
      </c>
      <c r="DJ9" s="15">
        <f>SUM(DJ10:DJ33)</f>
        <v>11659</v>
      </c>
      <c r="DK9" s="16">
        <f t="shared" si="35"/>
        <v>23.6596452778116</v>
      </c>
      <c r="DL9" s="15">
        <f>SUM(DL10:DL33)</f>
        <v>12443</v>
      </c>
      <c r="DM9" s="15">
        <f>SUM(DM10:DM33)</f>
        <v>7370</v>
      </c>
      <c r="DN9" s="16">
        <f t="shared" si="36"/>
        <v>14.955964121920532</v>
      </c>
      <c r="DO9" s="15">
        <f>SUM(DO10:DO33)</f>
        <v>10968</v>
      </c>
      <c r="DP9" s="15">
        <f>SUM(DP10:DP33)</f>
        <v>988</v>
      </c>
      <c r="DQ9" s="16">
        <f t="shared" si="37"/>
        <v>2.0049514996550184</v>
      </c>
      <c r="DR9" s="15">
        <f>SUM(DR10:DR33)</f>
        <v>988</v>
      </c>
      <c r="DS9" s="15">
        <f>SUM(DS10:DS33)</f>
        <v>58</v>
      </c>
      <c r="DT9" s="16">
        <f t="shared" si="38"/>
        <v>0.1176995819635537</v>
      </c>
      <c r="DU9" s="15">
        <f>SUM(DU10:DU33)</f>
        <v>58</v>
      </c>
      <c r="DV9" s="15">
        <f>SUM(DV10:DV33)</f>
        <v>124</v>
      </c>
      <c r="DW9" s="16">
        <f t="shared" si="39"/>
        <v>0.2516335890255286</v>
      </c>
      <c r="DX9" s="15">
        <f>SUM(DX10:DX33)</f>
        <v>334</v>
      </c>
      <c r="DY9" s="15">
        <f>SUM(DY10:DY33)</f>
        <v>0</v>
      </c>
      <c r="DZ9" s="16">
        <f t="shared" si="40"/>
        <v>0</v>
      </c>
      <c r="EA9" s="15">
        <f>SUM(EA10:EA33)</f>
        <v>0</v>
      </c>
      <c r="EB9" s="46" t="str">
        <f t="shared" si="53"/>
        <v>製      造      業</v>
      </c>
      <c r="EC9" s="15">
        <f>SUM(EC10:EC33)</f>
        <v>1</v>
      </c>
      <c r="ED9" s="16">
        <f t="shared" si="41"/>
        <v>0.0020293031373026502</v>
      </c>
      <c r="EE9" s="15">
        <f>SUM(EE10:EE33)</f>
        <v>1</v>
      </c>
      <c r="EF9" s="15">
        <f>SUM(EF10:EF33)</f>
        <v>0</v>
      </c>
      <c r="EG9" s="16">
        <f t="shared" si="42"/>
        <v>0</v>
      </c>
      <c r="EH9" s="15">
        <f>SUM(EH10:EH33)</f>
        <v>0</v>
      </c>
      <c r="EI9" s="15">
        <f>SUM(EI10:EI33)</f>
        <v>1</v>
      </c>
      <c r="EJ9" s="16">
        <f t="shared" si="43"/>
        <v>0.0020293031373026502</v>
      </c>
      <c r="EK9" s="15">
        <f>SUM(EK10:EK33)</f>
        <v>1</v>
      </c>
      <c r="EL9" s="15">
        <f>SUM(EL10:EL33)</f>
        <v>1648</v>
      </c>
      <c r="EM9" s="16">
        <f t="shared" si="44"/>
        <v>3.3442915702747675</v>
      </c>
      <c r="EN9" s="15">
        <f>SUM(EN10:EN33)</f>
        <v>1648</v>
      </c>
      <c r="EO9" s="15">
        <f>SUM(EO10:EO33)</f>
        <v>0</v>
      </c>
      <c r="EP9" s="16">
        <f t="shared" si="45"/>
        <v>0</v>
      </c>
      <c r="EQ9" s="15">
        <f>SUM(EQ10:EQ33)</f>
        <v>0</v>
      </c>
      <c r="ER9" s="15">
        <f>SUM(ER10:ER33)</f>
        <v>14048</v>
      </c>
      <c r="ES9" s="16">
        <f t="shared" si="46"/>
        <v>28.507650472827635</v>
      </c>
      <c r="ET9" s="15">
        <f>SUM(ET10:ET33)</f>
        <v>14050</v>
      </c>
      <c r="EU9" s="15">
        <f>SUM(EU10:EU33)</f>
        <v>62</v>
      </c>
      <c r="EV9" s="16">
        <f t="shared" si="47"/>
        <v>0.1258167945127643</v>
      </c>
      <c r="EW9" s="15">
        <f>SUM(EW10:EW33)</f>
        <v>62</v>
      </c>
    </row>
    <row r="10" spans="1:153" ht="11.25" customHeight="1">
      <c r="A10" s="47" t="s">
        <v>218</v>
      </c>
      <c r="B10" s="15">
        <v>2362</v>
      </c>
      <c r="C10" s="15">
        <f aca="true" t="shared" si="54" ref="C10:C46">SUM(F10,CV10,CY10,DB10,DE10,DI10,DL10,DO10,DR10,DU10,DX10,EA10,EE10,EH10,EK10,EN10,EQ10,ET10,EW10)</f>
        <v>5031</v>
      </c>
      <c r="D10" s="15">
        <v>1527</v>
      </c>
      <c r="E10" s="16">
        <f t="shared" si="0"/>
        <v>64.64860287891618</v>
      </c>
      <c r="F10" s="15">
        <f>SUM(I10+L10+O10+++R10++U10+++Y10++AB10++AE10+AH10++AK10+AN10++AQ10+AU10++AX10+BA10+BD10++BG10+BJ10+BM10+BQ10+BT10+BW10+BZ10+CC10+CF10+CI10++CM10+CP10+CS10)</f>
        <v>2990</v>
      </c>
      <c r="G10" s="15">
        <v>223</v>
      </c>
      <c r="H10" s="16">
        <f t="shared" si="1"/>
        <v>9.441151566469093</v>
      </c>
      <c r="I10" s="15">
        <v>249</v>
      </c>
      <c r="J10" s="15">
        <v>6</v>
      </c>
      <c r="K10" s="16">
        <f t="shared" si="2"/>
        <v>0.2540220152413209</v>
      </c>
      <c r="L10" s="15">
        <v>6</v>
      </c>
      <c r="M10" s="15">
        <v>0</v>
      </c>
      <c r="N10" s="16">
        <f t="shared" si="3"/>
        <v>0</v>
      </c>
      <c r="O10" s="15">
        <v>0</v>
      </c>
      <c r="P10" s="15">
        <v>101</v>
      </c>
      <c r="Q10" s="16">
        <f t="shared" si="4"/>
        <v>4.276037256562235</v>
      </c>
      <c r="R10" s="15">
        <v>106</v>
      </c>
      <c r="S10" s="15">
        <v>373</v>
      </c>
      <c r="T10" s="16">
        <f t="shared" si="5"/>
        <v>15.791701947502117</v>
      </c>
      <c r="U10" s="15">
        <v>559</v>
      </c>
      <c r="V10" s="46" t="str">
        <f t="shared" si="48"/>
        <v>    食品及飲料製造業</v>
      </c>
      <c r="W10" s="15">
        <v>129</v>
      </c>
      <c r="X10" s="16">
        <f t="shared" si="6"/>
        <v>5.4614733276884</v>
      </c>
      <c r="Y10" s="15">
        <v>171</v>
      </c>
      <c r="Z10" s="15">
        <v>19</v>
      </c>
      <c r="AA10" s="16">
        <f t="shared" si="7"/>
        <v>0.8044030482641829</v>
      </c>
      <c r="AB10" s="15">
        <v>23</v>
      </c>
      <c r="AC10" s="15">
        <v>13</v>
      </c>
      <c r="AD10" s="16">
        <f t="shared" si="8"/>
        <v>0.550381033022862</v>
      </c>
      <c r="AE10" s="15">
        <v>16</v>
      </c>
      <c r="AF10" s="15">
        <v>87</v>
      </c>
      <c r="AG10" s="16">
        <f t="shared" si="9"/>
        <v>3.683319220999153</v>
      </c>
      <c r="AH10" s="15">
        <v>101</v>
      </c>
      <c r="AI10" s="15">
        <v>256</v>
      </c>
      <c r="AJ10" s="16">
        <f t="shared" si="10"/>
        <v>10.838272650296359</v>
      </c>
      <c r="AK10" s="15">
        <v>352</v>
      </c>
      <c r="AL10" s="15">
        <v>0</v>
      </c>
      <c r="AM10" s="16">
        <f t="shared" si="11"/>
        <v>0</v>
      </c>
      <c r="AN10" s="15">
        <v>0</v>
      </c>
      <c r="AO10" s="15">
        <v>0</v>
      </c>
      <c r="AP10" s="16">
        <f t="shared" si="12"/>
        <v>0</v>
      </c>
      <c r="AQ10" s="15">
        <v>0</v>
      </c>
      <c r="AR10" s="46" t="str">
        <f t="shared" si="49"/>
        <v>    食品及飲料製造業</v>
      </c>
      <c r="AS10" s="15">
        <v>0</v>
      </c>
      <c r="AT10" s="16">
        <f t="shared" si="13"/>
        <v>0</v>
      </c>
      <c r="AU10" s="15">
        <v>0</v>
      </c>
      <c r="AV10" s="15">
        <v>589</v>
      </c>
      <c r="AW10" s="16">
        <f t="shared" si="14"/>
        <v>24.93649449618967</v>
      </c>
      <c r="AX10" s="15">
        <v>789</v>
      </c>
      <c r="AY10" s="15">
        <v>33</v>
      </c>
      <c r="AZ10" s="16">
        <f t="shared" si="15"/>
        <v>1.397121083827265</v>
      </c>
      <c r="BA10" s="15">
        <v>33</v>
      </c>
      <c r="BB10" s="15">
        <v>1</v>
      </c>
      <c r="BC10" s="16">
        <f t="shared" si="16"/>
        <v>0.04233700254022015</v>
      </c>
      <c r="BD10" s="15">
        <v>1</v>
      </c>
      <c r="BE10" s="15">
        <v>3</v>
      </c>
      <c r="BF10" s="16">
        <f t="shared" si="17"/>
        <v>0.12701100762066045</v>
      </c>
      <c r="BG10" s="15">
        <v>3</v>
      </c>
      <c r="BH10" s="15">
        <v>16</v>
      </c>
      <c r="BI10" s="16">
        <f t="shared" si="18"/>
        <v>0.6773920406435224</v>
      </c>
      <c r="BJ10" s="15">
        <v>18</v>
      </c>
      <c r="BK10" s="15">
        <v>0</v>
      </c>
      <c r="BL10" s="16">
        <f t="shared" si="19"/>
        <v>0</v>
      </c>
      <c r="BM10" s="15">
        <v>0</v>
      </c>
      <c r="BN10" s="46" t="str">
        <f t="shared" si="50"/>
        <v>    食品及飲料製造業</v>
      </c>
      <c r="BO10" s="15">
        <v>0</v>
      </c>
      <c r="BP10" s="16">
        <f t="shared" si="20"/>
        <v>0</v>
      </c>
      <c r="BQ10" s="15">
        <v>0</v>
      </c>
      <c r="BR10" s="15">
        <v>0</v>
      </c>
      <c r="BS10" s="16">
        <f t="shared" si="21"/>
        <v>0</v>
      </c>
      <c r="BT10" s="15">
        <v>0</v>
      </c>
      <c r="BU10" s="15">
        <v>100</v>
      </c>
      <c r="BV10" s="16">
        <f t="shared" si="22"/>
        <v>4.233700254022015</v>
      </c>
      <c r="BW10" s="15">
        <v>112</v>
      </c>
      <c r="BX10" s="15">
        <v>121</v>
      </c>
      <c r="BY10" s="16">
        <f t="shared" si="23"/>
        <v>5.122777307366638</v>
      </c>
      <c r="BZ10" s="15">
        <v>175</v>
      </c>
      <c r="CA10" s="15">
        <v>2</v>
      </c>
      <c r="CB10" s="16">
        <f t="shared" si="24"/>
        <v>0.0846740050804403</v>
      </c>
      <c r="CC10" s="15">
        <v>2</v>
      </c>
      <c r="CD10" s="15">
        <v>0</v>
      </c>
      <c r="CE10" s="16">
        <f t="shared" si="25"/>
        <v>0</v>
      </c>
      <c r="CF10" s="15">
        <v>0</v>
      </c>
      <c r="CG10" s="15">
        <v>0</v>
      </c>
      <c r="CH10" s="16">
        <f t="shared" si="26"/>
        <v>0</v>
      </c>
      <c r="CI10" s="15">
        <v>0</v>
      </c>
      <c r="CJ10" s="46" t="str">
        <f t="shared" si="51"/>
        <v>    食品及飲料製造業</v>
      </c>
      <c r="CK10" s="15">
        <v>1</v>
      </c>
      <c r="CL10" s="16">
        <f t="shared" si="27"/>
        <v>0.04233700254022015</v>
      </c>
      <c r="CM10" s="15">
        <v>1</v>
      </c>
      <c r="CN10" s="15">
        <v>217</v>
      </c>
      <c r="CO10" s="16">
        <f t="shared" si="28"/>
        <v>9.187129551227773</v>
      </c>
      <c r="CP10" s="15">
        <v>273</v>
      </c>
      <c r="CQ10" s="15">
        <v>0</v>
      </c>
      <c r="CR10" s="16">
        <f t="shared" si="29"/>
        <v>0</v>
      </c>
      <c r="CS10" s="15">
        <v>0</v>
      </c>
      <c r="CT10" s="15">
        <v>1</v>
      </c>
      <c r="CU10" s="16">
        <f t="shared" si="30"/>
        <v>0.04233700254022015</v>
      </c>
      <c r="CV10" s="15">
        <v>1</v>
      </c>
      <c r="CW10" s="15">
        <v>154</v>
      </c>
      <c r="CX10" s="16">
        <f t="shared" si="31"/>
        <v>6.519898391193904</v>
      </c>
      <c r="CY10" s="15">
        <v>230</v>
      </c>
      <c r="CZ10" s="15">
        <v>49</v>
      </c>
      <c r="DA10" s="16">
        <f t="shared" si="32"/>
        <v>2.0745131244707875</v>
      </c>
      <c r="DB10" s="15">
        <v>49</v>
      </c>
      <c r="DC10" s="15">
        <v>0</v>
      </c>
      <c r="DD10" s="16">
        <f t="shared" si="33"/>
        <v>0</v>
      </c>
      <c r="DE10" s="15">
        <v>0</v>
      </c>
      <c r="DF10" s="46" t="str">
        <f t="shared" si="52"/>
        <v>    食品及飲料製造業</v>
      </c>
      <c r="DG10" s="15">
        <v>5</v>
      </c>
      <c r="DH10" s="16">
        <f t="shared" si="34"/>
        <v>0.21168501270110077</v>
      </c>
      <c r="DI10" s="15">
        <v>5</v>
      </c>
      <c r="DJ10" s="15">
        <v>566</v>
      </c>
      <c r="DK10" s="16">
        <f t="shared" si="35"/>
        <v>23.962743437764605</v>
      </c>
      <c r="DL10" s="15">
        <v>613</v>
      </c>
      <c r="DM10" s="15">
        <v>277</v>
      </c>
      <c r="DN10" s="16">
        <f t="shared" si="36"/>
        <v>11.727349703640982</v>
      </c>
      <c r="DO10" s="15">
        <v>344</v>
      </c>
      <c r="DP10" s="15">
        <v>21</v>
      </c>
      <c r="DQ10" s="16">
        <f t="shared" si="37"/>
        <v>0.8890770533446233</v>
      </c>
      <c r="DR10" s="15">
        <v>21</v>
      </c>
      <c r="DS10" s="15">
        <v>6</v>
      </c>
      <c r="DT10" s="16">
        <f t="shared" si="38"/>
        <v>0.2540220152413209</v>
      </c>
      <c r="DU10" s="15">
        <v>6</v>
      </c>
      <c r="DV10" s="15">
        <v>10</v>
      </c>
      <c r="DW10" s="16">
        <f t="shared" si="39"/>
        <v>0.42337002540220153</v>
      </c>
      <c r="DX10" s="15">
        <v>36</v>
      </c>
      <c r="DY10" s="15">
        <v>0</v>
      </c>
      <c r="DZ10" s="16">
        <f t="shared" si="40"/>
        <v>0</v>
      </c>
      <c r="EA10" s="15">
        <v>0</v>
      </c>
      <c r="EB10" s="46" t="str">
        <f t="shared" si="53"/>
        <v>    食品及飲料製造業</v>
      </c>
      <c r="EC10" s="15">
        <v>0</v>
      </c>
      <c r="ED10" s="16">
        <f t="shared" si="41"/>
        <v>0</v>
      </c>
      <c r="EE10" s="15">
        <v>0</v>
      </c>
      <c r="EF10" s="15">
        <v>0</v>
      </c>
      <c r="EG10" s="16">
        <f t="shared" si="42"/>
        <v>0</v>
      </c>
      <c r="EH10" s="15">
        <v>0</v>
      </c>
      <c r="EI10" s="15">
        <v>0</v>
      </c>
      <c r="EJ10" s="16">
        <f t="shared" si="43"/>
        <v>0</v>
      </c>
      <c r="EK10" s="15">
        <v>0</v>
      </c>
      <c r="EL10" s="15">
        <v>73</v>
      </c>
      <c r="EM10" s="16">
        <f t="shared" si="44"/>
        <v>3.0906011854360713</v>
      </c>
      <c r="EN10" s="15">
        <v>73</v>
      </c>
      <c r="EO10" s="15">
        <v>0</v>
      </c>
      <c r="EP10" s="16">
        <f t="shared" si="45"/>
        <v>0</v>
      </c>
      <c r="EQ10" s="15">
        <v>0</v>
      </c>
      <c r="ER10" s="15">
        <v>661</v>
      </c>
      <c r="ES10" s="16">
        <f t="shared" si="46"/>
        <v>27.98475867908552</v>
      </c>
      <c r="ET10" s="15">
        <v>661</v>
      </c>
      <c r="EU10" s="15">
        <v>2</v>
      </c>
      <c r="EV10" s="16">
        <f t="shared" si="47"/>
        <v>0.0846740050804403</v>
      </c>
      <c r="EW10" s="15">
        <v>2</v>
      </c>
    </row>
    <row r="11" spans="1:153" ht="11.25" customHeight="1">
      <c r="A11" s="47" t="s">
        <v>219</v>
      </c>
      <c r="B11" s="15">
        <v>13</v>
      </c>
      <c r="C11" s="15">
        <f t="shared" si="54"/>
        <v>13</v>
      </c>
      <c r="D11" s="15">
        <v>8</v>
      </c>
      <c r="E11" s="16">
        <f t="shared" si="0"/>
        <v>61.53846153846154</v>
      </c>
      <c r="F11" s="15">
        <f aca="true" t="shared" si="55" ref="F11:F46">SUM(I11+L11+O11+++R11++U11+++Y11++AB11++AE11+AH11++AK11+AN11++AQ11+AU11++AX11+BA11+BD11++BG11+BJ11+BM11+BQ11+BT11+BW11+BZ11+CC11+CF11+CI11++CM11+CP11+CS11)</f>
        <v>10</v>
      </c>
      <c r="G11" s="15">
        <v>4</v>
      </c>
      <c r="H11" s="16">
        <f t="shared" si="1"/>
        <v>30.76923076923077</v>
      </c>
      <c r="I11" s="15">
        <v>4</v>
      </c>
      <c r="J11" s="15">
        <v>0</v>
      </c>
      <c r="K11" s="16">
        <f t="shared" si="2"/>
        <v>0</v>
      </c>
      <c r="L11" s="15">
        <v>0</v>
      </c>
      <c r="M11" s="15">
        <v>0</v>
      </c>
      <c r="N11" s="16">
        <f t="shared" si="3"/>
        <v>0</v>
      </c>
      <c r="O11" s="15">
        <v>0</v>
      </c>
      <c r="P11" s="15">
        <v>0</v>
      </c>
      <c r="Q11" s="16">
        <f t="shared" si="4"/>
        <v>0</v>
      </c>
      <c r="R11" s="15">
        <v>0</v>
      </c>
      <c r="S11" s="15">
        <v>0</v>
      </c>
      <c r="T11" s="16">
        <f t="shared" si="5"/>
        <v>0</v>
      </c>
      <c r="U11" s="15">
        <v>0</v>
      </c>
      <c r="V11" s="46" t="str">
        <f t="shared" si="48"/>
        <v>    菸草製造業</v>
      </c>
      <c r="W11" s="15">
        <v>1</v>
      </c>
      <c r="X11" s="16">
        <f t="shared" si="6"/>
        <v>7.6923076923076925</v>
      </c>
      <c r="Y11" s="15">
        <v>1</v>
      </c>
      <c r="Z11" s="15">
        <v>0</v>
      </c>
      <c r="AA11" s="16">
        <f t="shared" si="7"/>
        <v>0</v>
      </c>
      <c r="AB11" s="15">
        <v>0</v>
      </c>
      <c r="AC11" s="15">
        <v>0</v>
      </c>
      <c r="AD11" s="16">
        <f t="shared" si="8"/>
        <v>0</v>
      </c>
      <c r="AE11" s="15">
        <v>0</v>
      </c>
      <c r="AF11" s="15">
        <v>0</v>
      </c>
      <c r="AG11" s="16">
        <f t="shared" si="9"/>
        <v>0</v>
      </c>
      <c r="AH11" s="15">
        <v>0</v>
      </c>
      <c r="AI11" s="15">
        <v>1</v>
      </c>
      <c r="AJ11" s="16">
        <f t="shared" si="10"/>
        <v>7.6923076923076925</v>
      </c>
      <c r="AK11" s="15">
        <v>1</v>
      </c>
      <c r="AL11" s="15">
        <v>0</v>
      </c>
      <c r="AM11" s="16">
        <f t="shared" si="11"/>
        <v>0</v>
      </c>
      <c r="AN11" s="15">
        <v>0</v>
      </c>
      <c r="AO11" s="15">
        <v>0</v>
      </c>
      <c r="AP11" s="16">
        <f t="shared" si="12"/>
        <v>0</v>
      </c>
      <c r="AQ11" s="15">
        <v>0</v>
      </c>
      <c r="AR11" s="46" t="str">
        <f t="shared" si="49"/>
        <v>    菸草製造業</v>
      </c>
      <c r="AS11" s="15">
        <v>0</v>
      </c>
      <c r="AT11" s="16">
        <f t="shared" si="13"/>
        <v>0</v>
      </c>
      <c r="AU11" s="15">
        <v>0</v>
      </c>
      <c r="AV11" s="15">
        <v>1</v>
      </c>
      <c r="AW11" s="16">
        <f t="shared" si="14"/>
        <v>7.6923076923076925</v>
      </c>
      <c r="AX11" s="15">
        <v>1</v>
      </c>
      <c r="AY11" s="15">
        <v>0</v>
      </c>
      <c r="AZ11" s="16">
        <f t="shared" si="15"/>
        <v>0</v>
      </c>
      <c r="BA11" s="15">
        <v>0</v>
      </c>
      <c r="BB11" s="15">
        <v>0</v>
      </c>
      <c r="BC11" s="16">
        <f t="shared" si="16"/>
        <v>0</v>
      </c>
      <c r="BD11" s="15">
        <v>0</v>
      </c>
      <c r="BE11" s="15">
        <v>0</v>
      </c>
      <c r="BF11" s="16">
        <f t="shared" si="17"/>
        <v>0</v>
      </c>
      <c r="BG11" s="15">
        <v>0</v>
      </c>
      <c r="BH11" s="15">
        <v>0</v>
      </c>
      <c r="BI11" s="16">
        <f t="shared" si="18"/>
        <v>0</v>
      </c>
      <c r="BJ11" s="15">
        <v>0</v>
      </c>
      <c r="BK11" s="15">
        <v>0</v>
      </c>
      <c r="BL11" s="16">
        <f t="shared" si="19"/>
        <v>0</v>
      </c>
      <c r="BM11" s="15">
        <v>0</v>
      </c>
      <c r="BN11" s="46" t="str">
        <f t="shared" si="50"/>
        <v>    菸草製造業</v>
      </c>
      <c r="BO11" s="15">
        <v>0</v>
      </c>
      <c r="BP11" s="16">
        <f t="shared" si="20"/>
        <v>0</v>
      </c>
      <c r="BQ11" s="15">
        <v>0</v>
      </c>
      <c r="BR11" s="15">
        <v>0</v>
      </c>
      <c r="BS11" s="16">
        <f t="shared" si="21"/>
        <v>0</v>
      </c>
      <c r="BT11" s="15">
        <v>0</v>
      </c>
      <c r="BU11" s="15">
        <v>2</v>
      </c>
      <c r="BV11" s="16">
        <f t="shared" si="22"/>
        <v>15.384615384615385</v>
      </c>
      <c r="BW11" s="15">
        <v>2</v>
      </c>
      <c r="BX11" s="15">
        <v>1</v>
      </c>
      <c r="BY11" s="16">
        <f t="shared" si="23"/>
        <v>7.6923076923076925</v>
      </c>
      <c r="BZ11" s="15">
        <v>1</v>
      </c>
      <c r="CA11" s="15">
        <v>0</v>
      </c>
      <c r="CB11" s="16">
        <f t="shared" si="24"/>
        <v>0</v>
      </c>
      <c r="CC11" s="15">
        <v>0</v>
      </c>
      <c r="CD11" s="15">
        <v>0</v>
      </c>
      <c r="CE11" s="16">
        <f t="shared" si="25"/>
        <v>0</v>
      </c>
      <c r="CF11" s="15">
        <v>0</v>
      </c>
      <c r="CG11" s="15">
        <v>0</v>
      </c>
      <c r="CH11" s="16">
        <f t="shared" si="26"/>
        <v>0</v>
      </c>
      <c r="CI11" s="15">
        <v>0</v>
      </c>
      <c r="CJ11" s="46" t="str">
        <f t="shared" si="51"/>
        <v>    菸草製造業</v>
      </c>
      <c r="CK11" s="15">
        <v>0</v>
      </c>
      <c r="CL11" s="16">
        <f t="shared" si="27"/>
        <v>0</v>
      </c>
      <c r="CM11" s="15">
        <v>0</v>
      </c>
      <c r="CN11" s="15">
        <v>0</v>
      </c>
      <c r="CO11" s="16">
        <f t="shared" si="28"/>
        <v>0</v>
      </c>
      <c r="CP11" s="15">
        <v>0</v>
      </c>
      <c r="CQ11" s="15">
        <v>0</v>
      </c>
      <c r="CR11" s="16">
        <f t="shared" si="29"/>
        <v>0</v>
      </c>
      <c r="CS11" s="15">
        <v>0</v>
      </c>
      <c r="CT11" s="15">
        <v>0</v>
      </c>
      <c r="CU11" s="16">
        <f t="shared" si="30"/>
        <v>0</v>
      </c>
      <c r="CV11" s="15">
        <v>0</v>
      </c>
      <c r="CW11" s="15">
        <v>2</v>
      </c>
      <c r="CX11" s="16">
        <f t="shared" si="31"/>
        <v>15.384615384615385</v>
      </c>
      <c r="CY11" s="15">
        <v>3</v>
      </c>
      <c r="CZ11" s="15">
        <v>0</v>
      </c>
      <c r="DA11" s="16">
        <f t="shared" si="32"/>
        <v>0</v>
      </c>
      <c r="DB11" s="15">
        <v>0</v>
      </c>
      <c r="DC11" s="15">
        <v>0</v>
      </c>
      <c r="DD11" s="16">
        <f t="shared" si="33"/>
        <v>0</v>
      </c>
      <c r="DE11" s="15">
        <v>0</v>
      </c>
      <c r="DF11" s="46" t="str">
        <f t="shared" si="52"/>
        <v>    菸草製造業</v>
      </c>
      <c r="DG11" s="15">
        <v>0</v>
      </c>
      <c r="DH11" s="16">
        <f t="shared" si="34"/>
        <v>0</v>
      </c>
      <c r="DI11" s="15">
        <v>0</v>
      </c>
      <c r="DJ11" s="15">
        <v>0</v>
      </c>
      <c r="DK11" s="16">
        <f t="shared" si="35"/>
        <v>0</v>
      </c>
      <c r="DL11" s="15">
        <v>0</v>
      </c>
      <c r="DM11" s="15">
        <v>0</v>
      </c>
      <c r="DN11" s="16">
        <f t="shared" si="36"/>
        <v>0</v>
      </c>
      <c r="DO11" s="15">
        <v>0</v>
      </c>
      <c r="DP11" s="15">
        <v>0</v>
      </c>
      <c r="DQ11" s="16">
        <f t="shared" si="37"/>
        <v>0</v>
      </c>
      <c r="DR11" s="15">
        <v>0</v>
      </c>
      <c r="DS11" s="15">
        <v>0</v>
      </c>
      <c r="DT11" s="16">
        <f t="shared" si="38"/>
        <v>0</v>
      </c>
      <c r="DU11" s="15">
        <v>0</v>
      </c>
      <c r="DV11" s="15">
        <v>0</v>
      </c>
      <c r="DW11" s="16">
        <f t="shared" si="39"/>
        <v>0</v>
      </c>
      <c r="DX11" s="15">
        <v>0</v>
      </c>
      <c r="DY11" s="15">
        <v>0</v>
      </c>
      <c r="DZ11" s="16">
        <f t="shared" si="40"/>
        <v>0</v>
      </c>
      <c r="EA11" s="15">
        <v>0</v>
      </c>
      <c r="EB11" s="46" t="str">
        <f t="shared" si="53"/>
        <v>    菸草製造業</v>
      </c>
      <c r="EC11" s="15">
        <v>0</v>
      </c>
      <c r="ED11" s="16">
        <f t="shared" si="41"/>
        <v>0</v>
      </c>
      <c r="EE11" s="15">
        <v>0</v>
      </c>
      <c r="EF11" s="15">
        <v>0</v>
      </c>
      <c r="EG11" s="16">
        <f t="shared" si="42"/>
        <v>0</v>
      </c>
      <c r="EH11" s="15">
        <v>0</v>
      </c>
      <c r="EI11" s="15">
        <v>0</v>
      </c>
      <c r="EJ11" s="16">
        <f t="shared" si="43"/>
        <v>0</v>
      </c>
      <c r="EK11" s="15">
        <v>0</v>
      </c>
      <c r="EL11" s="15">
        <v>0</v>
      </c>
      <c r="EM11" s="16">
        <f t="shared" si="44"/>
        <v>0</v>
      </c>
      <c r="EN11" s="15">
        <v>0</v>
      </c>
      <c r="EO11" s="15">
        <v>0</v>
      </c>
      <c r="EP11" s="16">
        <f t="shared" si="45"/>
        <v>0</v>
      </c>
      <c r="EQ11" s="15">
        <v>0</v>
      </c>
      <c r="ER11" s="15">
        <v>0</v>
      </c>
      <c r="ES11" s="16">
        <f t="shared" si="46"/>
        <v>0</v>
      </c>
      <c r="ET11" s="15">
        <v>0</v>
      </c>
      <c r="EU11" s="15">
        <v>0</v>
      </c>
      <c r="EV11" s="16">
        <f t="shared" si="47"/>
        <v>0</v>
      </c>
      <c r="EW11" s="15">
        <v>0</v>
      </c>
    </row>
    <row r="12" spans="1:153" ht="11.25" customHeight="1">
      <c r="A12" s="47" t="s">
        <v>220</v>
      </c>
      <c r="B12" s="15">
        <v>1873</v>
      </c>
      <c r="C12" s="15">
        <f t="shared" si="54"/>
        <v>5854</v>
      </c>
      <c r="D12" s="15">
        <v>1287</v>
      </c>
      <c r="E12" s="16">
        <f t="shared" si="0"/>
        <v>68.71329418045916</v>
      </c>
      <c r="F12" s="15">
        <f t="shared" si="55"/>
        <v>3794</v>
      </c>
      <c r="G12" s="15">
        <v>402</v>
      </c>
      <c r="H12" s="16">
        <f t="shared" si="1"/>
        <v>21.462893753336893</v>
      </c>
      <c r="I12" s="15">
        <v>468</v>
      </c>
      <c r="J12" s="15">
        <v>28</v>
      </c>
      <c r="K12" s="16">
        <f t="shared" si="2"/>
        <v>1.4949279231179926</v>
      </c>
      <c r="L12" s="15">
        <v>28</v>
      </c>
      <c r="M12" s="15">
        <v>0</v>
      </c>
      <c r="N12" s="16">
        <f t="shared" si="3"/>
        <v>0</v>
      </c>
      <c r="O12" s="15">
        <v>0</v>
      </c>
      <c r="P12" s="15">
        <v>172</v>
      </c>
      <c r="Q12" s="16">
        <f t="shared" si="4"/>
        <v>9.183128670581954</v>
      </c>
      <c r="R12" s="15">
        <v>202</v>
      </c>
      <c r="S12" s="15">
        <v>377</v>
      </c>
      <c r="T12" s="16">
        <f t="shared" si="5"/>
        <v>20.1281366791244</v>
      </c>
      <c r="U12" s="15">
        <v>576</v>
      </c>
      <c r="V12" s="46" t="str">
        <f t="shared" si="48"/>
        <v>    紡    織    業</v>
      </c>
      <c r="W12" s="15">
        <v>110</v>
      </c>
      <c r="X12" s="16">
        <f t="shared" si="6"/>
        <v>5.87293112653497</v>
      </c>
      <c r="Y12" s="15">
        <v>181</v>
      </c>
      <c r="Z12" s="15">
        <v>9</v>
      </c>
      <c r="AA12" s="16">
        <f t="shared" si="7"/>
        <v>0.4805125467164976</v>
      </c>
      <c r="AB12" s="15">
        <v>9</v>
      </c>
      <c r="AC12" s="15">
        <v>1</v>
      </c>
      <c r="AD12" s="16">
        <f t="shared" si="8"/>
        <v>0.05339028296849973</v>
      </c>
      <c r="AE12" s="15">
        <v>2</v>
      </c>
      <c r="AF12" s="15">
        <v>63</v>
      </c>
      <c r="AG12" s="16">
        <f t="shared" si="9"/>
        <v>3.363587827015483</v>
      </c>
      <c r="AH12" s="15">
        <v>64</v>
      </c>
      <c r="AI12" s="15">
        <v>252</v>
      </c>
      <c r="AJ12" s="16">
        <f t="shared" si="10"/>
        <v>13.454351308061932</v>
      </c>
      <c r="AK12" s="15">
        <v>367</v>
      </c>
      <c r="AL12" s="15">
        <v>0</v>
      </c>
      <c r="AM12" s="16">
        <f t="shared" si="11"/>
        <v>0</v>
      </c>
      <c r="AN12" s="15">
        <v>0</v>
      </c>
      <c r="AO12" s="15">
        <v>0</v>
      </c>
      <c r="AP12" s="16">
        <f t="shared" si="12"/>
        <v>0</v>
      </c>
      <c r="AQ12" s="15">
        <v>0</v>
      </c>
      <c r="AR12" s="46" t="str">
        <f t="shared" si="49"/>
        <v>    紡    織    業</v>
      </c>
      <c r="AS12" s="15">
        <v>0</v>
      </c>
      <c r="AT12" s="16">
        <f t="shared" si="13"/>
        <v>0</v>
      </c>
      <c r="AU12" s="15">
        <v>0</v>
      </c>
      <c r="AV12" s="15">
        <v>484</v>
      </c>
      <c r="AW12" s="16">
        <f t="shared" si="14"/>
        <v>25.840896956753873</v>
      </c>
      <c r="AX12" s="15">
        <v>768</v>
      </c>
      <c r="AY12" s="15">
        <v>124</v>
      </c>
      <c r="AZ12" s="16">
        <f t="shared" si="15"/>
        <v>6.620395088093966</v>
      </c>
      <c r="BA12" s="15">
        <v>126</v>
      </c>
      <c r="BB12" s="15">
        <v>0</v>
      </c>
      <c r="BC12" s="16">
        <f t="shared" si="16"/>
        <v>0</v>
      </c>
      <c r="BD12" s="15">
        <v>0</v>
      </c>
      <c r="BE12" s="15">
        <v>1</v>
      </c>
      <c r="BF12" s="16">
        <f t="shared" si="17"/>
        <v>0.05339028296849973</v>
      </c>
      <c r="BG12" s="15">
        <v>1</v>
      </c>
      <c r="BH12" s="15">
        <v>87</v>
      </c>
      <c r="BI12" s="16">
        <f t="shared" si="18"/>
        <v>4.644954618259477</v>
      </c>
      <c r="BJ12" s="15">
        <v>98</v>
      </c>
      <c r="BK12" s="15">
        <v>0</v>
      </c>
      <c r="BL12" s="16">
        <f t="shared" si="19"/>
        <v>0</v>
      </c>
      <c r="BM12" s="15">
        <v>0</v>
      </c>
      <c r="BN12" s="46" t="str">
        <f t="shared" si="50"/>
        <v>    紡    織    業</v>
      </c>
      <c r="BO12" s="15">
        <v>1</v>
      </c>
      <c r="BP12" s="16">
        <f t="shared" si="20"/>
        <v>0.05339028296849973</v>
      </c>
      <c r="BQ12" s="15">
        <v>1</v>
      </c>
      <c r="BR12" s="15">
        <v>1</v>
      </c>
      <c r="BS12" s="16">
        <f t="shared" si="21"/>
        <v>0.05339028296849973</v>
      </c>
      <c r="BT12" s="15">
        <v>1</v>
      </c>
      <c r="BU12" s="15">
        <v>219</v>
      </c>
      <c r="BV12" s="16">
        <f t="shared" si="22"/>
        <v>11.69247197010144</v>
      </c>
      <c r="BW12" s="15">
        <v>240</v>
      </c>
      <c r="BX12" s="15">
        <v>144</v>
      </c>
      <c r="BY12" s="16">
        <f t="shared" si="23"/>
        <v>7.688200747463962</v>
      </c>
      <c r="BZ12" s="15">
        <v>236</v>
      </c>
      <c r="CA12" s="15">
        <v>4</v>
      </c>
      <c r="CB12" s="16">
        <f t="shared" si="24"/>
        <v>0.21356113187399892</v>
      </c>
      <c r="CC12" s="15">
        <v>4</v>
      </c>
      <c r="CD12" s="15">
        <v>1</v>
      </c>
      <c r="CE12" s="16">
        <f t="shared" si="25"/>
        <v>0.05339028296849973</v>
      </c>
      <c r="CF12" s="15">
        <v>1</v>
      </c>
      <c r="CG12" s="15">
        <v>0</v>
      </c>
      <c r="CH12" s="16">
        <f t="shared" si="26"/>
        <v>0</v>
      </c>
      <c r="CI12" s="15">
        <v>0</v>
      </c>
      <c r="CJ12" s="46" t="str">
        <f t="shared" si="51"/>
        <v>    紡    織    業</v>
      </c>
      <c r="CK12" s="15">
        <v>1</v>
      </c>
      <c r="CL12" s="16">
        <f t="shared" si="27"/>
        <v>0.05339028296849973</v>
      </c>
      <c r="CM12" s="15">
        <v>1</v>
      </c>
      <c r="CN12" s="15">
        <v>378</v>
      </c>
      <c r="CO12" s="16">
        <f t="shared" si="28"/>
        <v>20.1815269620929</v>
      </c>
      <c r="CP12" s="15">
        <v>420</v>
      </c>
      <c r="CQ12" s="15">
        <v>0</v>
      </c>
      <c r="CR12" s="16">
        <f t="shared" si="29"/>
        <v>0</v>
      </c>
      <c r="CS12" s="15">
        <v>0</v>
      </c>
      <c r="CT12" s="15">
        <v>0</v>
      </c>
      <c r="CU12" s="16">
        <f t="shared" si="30"/>
        <v>0</v>
      </c>
      <c r="CV12" s="15">
        <v>0</v>
      </c>
      <c r="CW12" s="15">
        <v>218</v>
      </c>
      <c r="CX12" s="16">
        <f t="shared" si="31"/>
        <v>11.639081687132942</v>
      </c>
      <c r="CY12" s="15">
        <v>295</v>
      </c>
      <c r="CZ12" s="15">
        <v>90</v>
      </c>
      <c r="DA12" s="16">
        <f t="shared" si="32"/>
        <v>4.8051254671649755</v>
      </c>
      <c r="DB12" s="15">
        <v>90</v>
      </c>
      <c r="DC12" s="15">
        <v>0</v>
      </c>
      <c r="DD12" s="16">
        <f t="shared" si="33"/>
        <v>0</v>
      </c>
      <c r="DE12" s="15">
        <v>0</v>
      </c>
      <c r="DF12" s="46" t="str">
        <f t="shared" si="52"/>
        <v>    紡    織    業</v>
      </c>
      <c r="DG12" s="15">
        <v>0</v>
      </c>
      <c r="DH12" s="16">
        <f t="shared" si="34"/>
        <v>0</v>
      </c>
      <c r="DI12" s="15">
        <v>0</v>
      </c>
      <c r="DJ12" s="15">
        <v>462</v>
      </c>
      <c r="DK12" s="16">
        <f t="shared" si="35"/>
        <v>24.666310731446877</v>
      </c>
      <c r="DL12" s="15">
        <v>507</v>
      </c>
      <c r="DM12" s="15">
        <v>342</v>
      </c>
      <c r="DN12" s="16">
        <f t="shared" si="36"/>
        <v>18.25947677522691</v>
      </c>
      <c r="DO12" s="15">
        <v>529</v>
      </c>
      <c r="DP12" s="15">
        <v>47</v>
      </c>
      <c r="DQ12" s="16">
        <f t="shared" si="37"/>
        <v>2.5093432995194873</v>
      </c>
      <c r="DR12" s="15">
        <v>47</v>
      </c>
      <c r="DS12" s="15">
        <v>5</v>
      </c>
      <c r="DT12" s="16">
        <f t="shared" si="38"/>
        <v>0.2669514148424987</v>
      </c>
      <c r="DU12" s="15">
        <v>5</v>
      </c>
      <c r="DV12" s="15">
        <v>3</v>
      </c>
      <c r="DW12" s="16">
        <f t="shared" si="39"/>
        <v>0.16017084890549918</v>
      </c>
      <c r="DX12" s="15">
        <v>5</v>
      </c>
      <c r="DY12" s="15">
        <v>0</v>
      </c>
      <c r="DZ12" s="16">
        <f t="shared" si="40"/>
        <v>0</v>
      </c>
      <c r="EA12" s="15">
        <v>0</v>
      </c>
      <c r="EB12" s="46" t="str">
        <f t="shared" si="53"/>
        <v>    紡    織    業</v>
      </c>
      <c r="EC12" s="15">
        <v>0</v>
      </c>
      <c r="ED12" s="16">
        <f t="shared" si="41"/>
        <v>0</v>
      </c>
      <c r="EE12" s="15">
        <v>0</v>
      </c>
      <c r="EF12" s="15">
        <v>0</v>
      </c>
      <c r="EG12" s="16">
        <f t="shared" si="42"/>
        <v>0</v>
      </c>
      <c r="EH12" s="15">
        <v>0</v>
      </c>
      <c r="EI12" s="15">
        <v>0</v>
      </c>
      <c r="EJ12" s="16">
        <f t="shared" si="43"/>
        <v>0</v>
      </c>
      <c r="EK12" s="15">
        <v>0</v>
      </c>
      <c r="EL12" s="15">
        <v>81</v>
      </c>
      <c r="EM12" s="16">
        <f t="shared" si="44"/>
        <v>4.3246129204484784</v>
      </c>
      <c r="EN12" s="15">
        <v>81</v>
      </c>
      <c r="EO12" s="15">
        <v>0</v>
      </c>
      <c r="EP12" s="16">
        <f t="shared" si="45"/>
        <v>0</v>
      </c>
      <c r="EQ12" s="15">
        <v>0</v>
      </c>
      <c r="ER12" s="15">
        <v>498</v>
      </c>
      <c r="ES12" s="16">
        <f t="shared" si="46"/>
        <v>26.588360918312866</v>
      </c>
      <c r="ET12" s="15">
        <v>498</v>
      </c>
      <c r="EU12" s="15">
        <v>3</v>
      </c>
      <c r="EV12" s="16">
        <f t="shared" si="47"/>
        <v>0.16017084890549918</v>
      </c>
      <c r="EW12" s="15">
        <v>3</v>
      </c>
    </row>
    <row r="13" spans="1:153" ht="11.25" customHeight="1">
      <c r="A13" s="47" t="s">
        <v>221</v>
      </c>
      <c r="B13" s="15">
        <v>715</v>
      </c>
      <c r="C13" s="15">
        <f t="shared" si="54"/>
        <v>1765</v>
      </c>
      <c r="D13" s="15">
        <v>441</v>
      </c>
      <c r="E13" s="16">
        <f t="shared" si="0"/>
        <v>61.67832167832168</v>
      </c>
      <c r="F13" s="15">
        <f t="shared" si="55"/>
        <v>942</v>
      </c>
      <c r="G13" s="15">
        <v>98</v>
      </c>
      <c r="H13" s="16">
        <f t="shared" si="1"/>
        <v>13.706293706293707</v>
      </c>
      <c r="I13" s="15">
        <v>110</v>
      </c>
      <c r="J13" s="15">
        <v>16</v>
      </c>
      <c r="K13" s="16">
        <f t="shared" si="2"/>
        <v>2.237762237762238</v>
      </c>
      <c r="L13" s="15">
        <v>16</v>
      </c>
      <c r="M13" s="15">
        <v>0</v>
      </c>
      <c r="N13" s="16">
        <f t="shared" si="3"/>
        <v>0</v>
      </c>
      <c r="O13" s="15">
        <v>0</v>
      </c>
      <c r="P13" s="15">
        <v>26</v>
      </c>
      <c r="Q13" s="16">
        <f t="shared" si="4"/>
        <v>3.6363636363636362</v>
      </c>
      <c r="R13" s="15">
        <v>28</v>
      </c>
      <c r="S13" s="15">
        <v>139</v>
      </c>
      <c r="T13" s="16">
        <f t="shared" si="5"/>
        <v>19.44055944055944</v>
      </c>
      <c r="U13" s="15">
        <v>181</v>
      </c>
      <c r="V13" s="46" t="str">
        <f t="shared" si="48"/>
        <v>    成衣、服飾品及其他紡織製品製造業</v>
      </c>
      <c r="W13" s="15">
        <v>19</v>
      </c>
      <c r="X13" s="16">
        <f t="shared" si="6"/>
        <v>2.6573426573426575</v>
      </c>
      <c r="Y13" s="15">
        <v>20</v>
      </c>
      <c r="Z13" s="15">
        <v>8</v>
      </c>
      <c r="AA13" s="16">
        <f t="shared" si="7"/>
        <v>1.118881118881119</v>
      </c>
      <c r="AB13" s="15">
        <v>8</v>
      </c>
      <c r="AC13" s="15">
        <v>0</v>
      </c>
      <c r="AD13" s="16">
        <f t="shared" si="8"/>
        <v>0</v>
      </c>
      <c r="AE13" s="15">
        <v>0</v>
      </c>
      <c r="AF13" s="15">
        <v>16</v>
      </c>
      <c r="AG13" s="16">
        <f t="shared" si="9"/>
        <v>2.237762237762238</v>
      </c>
      <c r="AH13" s="15">
        <v>16</v>
      </c>
      <c r="AI13" s="15">
        <v>46</v>
      </c>
      <c r="AJ13" s="16">
        <f t="shared" si="10"/>
        <v>6.433566433566433</v>
      </c>
      <c r="AK13" s="15">
        <v>55</v>
      </c>
      <c r="AL13" s="15">
        <v>0</v>
      </c>
      <c r="AM13" s="16">
        <f t="shared" si="11"/>
        <v>0</v>
      </c>
      <c r="AN13" s="15">
        <v>0</v>
      </c>
      <c r="AO13" s="15">
        <v>0</v>
      </c>
      <c r="AP13" s="16">
        <f t="shared" si="12"/>
        <v>0</v>
      </c>
      <c r="AQ13" s="15">
        <v>0</v>
      </c>
      <c r="AR13" s="46" t="str">
        <f t="shared" si="49"/>
        <v>    成衣、服飾品及其他紡織製品製造業</v>
      </c>
      <c r="AS13" s="15">
        <v>0</v>
      </c>
      <c r="AT13" s="16">
        <f t="shared" si="13"/>
        <v>0</v>
      </c>
      <c r="AU13" s="15">
        <v>0</v>
      </c>
      <c r="AV13" s="15">
        <v>174</v>
      </c>
      <c r="AW13" s="16">
        <f t="shared" si="14"/>
        <v>24.335664335664337</v>
      </c>
      <c r="AX13" s="15">
        <v>220</v>
      </c>
      <c r="AY13" s="15">
        <v>21</v>
      </c>
      <c r="AZ13" s="16">
        <f t="shared" si="15"/>
        <v>2.937062937062937</v>
      </c>
      <c r="BA13" s="15">
        <v>21</v>
      </c>
      <c r="BB13" s="15">
        <v>0</v>
      </c>
      <c r="BC13" s="16">
        <f t="shared" si="16"/>
        <v>0</v>
      </c>
      <c r="BD13" s="15">
        <v>0</v>
      </c>
      <c r="BE13" s="15">
        <v>0</v>
      </c>
      <c r="BF13" s="16">
        <f t="shared" si="17"/>
        <v>0</v>
      </c>
      <c r="BG13" s="15">
        <v>0</v>
      </c>
      <c r="BH13" s="15">
        <v>16</v>
      </c>
      <c r="BI13" s="16">
        <f t="shared" si="18"/>
        <v>2.237762237762238</v>
      </c>
      <c r="BJ13" s="15">
        <v>17</v>
      </c>
      <c r="BK13" s="15">
        <v>0</v>
      </c>
      <c r="BL13" s="16">
        <f t="shared" si="19"/>
        <v>0</v>
      </c>
      <c r="BM13" s="15">
        <v>0</v>
      </c>
      <c r="BN13" s="46" t="str">
        <f t="shared" si="50"/>
        <v>    成衣、服飾品及其他紡織製品製造業</v>
      </c>
      <c r="BO13" s="15">
        <v>0</v>
      </c>
      <c r="BP13" s="16">
        <f t="shared" si="20"/>
        <v>0</v>
      </c>
      <c r="BQ13" s="15">
        <v>0</v>
      </c>
      <c r="BR13" s="15">
        <v>0</v>
      </c>
      <c r="BS13" s="16">
        <f t="shared" si="21"/>
        <v>0</v>
      </c>
      <c r="BT13" s="15">
        <v>0</v>
      </c>
      <c r="BU13" s="15">
        <v>46</v>
      </c>
      <c r="BV13" s="16">
        <f t="shared" si="22"/>
        <v>6.433566433566433</v>
      </c>
      <c r="BW13" s="15">
        <v>51</v>
      </c>
      <c r="BX13" s="15">
        <v>27</v>
      </c>
      <c r="BY13" s="16">
        <f t="shared" si="23"/>
        <v>3.7762237762237763</v>
      </c>
      <c r="BZ13" s="15">
        <v>32</v>
      </c>
      <c r="CA13" s="15">
        <v>0</v>
      </c>
      <c r="CB13" s="16">
        <f t="shared" si="24"/>
        <v>0</v>
      </c>
      <c r="CC13" s="15">
        <v>0</v>
      </c>
      <c r="CD13" s="15">
        <v>0</v>
      </c>
      <c r="CE13" s="16">
        <f t="shared" si="25"/>
        <v>0</v>
      </c>
      <c r="CF13" s="15">
        <v>0</v>
      </c>
      <c r="CG13" s="15">
        <v>0</v>
      </c>
      <c r="CH13" s="16">
        <f t="shared" si="26"/>
        <v>0</v>
      </c>
      <c r="CI13" s="15">
        <v>0</v>
      </c>
      <c r="CJ13" s="46" t="str">
        <f t="shared" si="51"/>
        <v>    成衣、服飾品及其他紡織製品製造業</v>
      </c>
      <c r="CK13" s="15">
        <v>0</v>
      </c>
      <c r="CL13" s="16">
        <f t="shared" si="27"/>
        <v>0</v>
      </c>
      <c r="CM13" s="15">
        <v>0</v>
      </c>
      <c r="CN13" s="15">
        <v>156</v>
      </c>
      <c r="CO13" s="16">
        <f t="shared" si="28"/>
        <v>21.818181818181817</v>
      </c>
      <c r="CP13" s="15">
        <v>167</v>
      </c>
      <c r="CQ13" s="15">
        <v>0</v>
      </c>
      <c r="CR13" s="16">
        <f t="shared" si="29"/>
        <v>0</v>
      </c>
      <c r="CS13" s="15">
        <v>0</v>
      </c>
      <c r="CT13" s="15">
        <v>0</v>
      </c>
      <c r="CU13" s="16">
        <f t="shared" si="30"/>
        <v>0</v>
      </c>
      <c r="CV13" s="15">
        <v>0</v>
      </c>
      <c r="CW13" s="15">
        <v>38</v>
      </c>
      <c r="CX13" s="16">
        <f t="shared" si="31"/>
        <v>5.314685314685315</v>
      </c>
      <c r="CY13" s="15">
        <v>47</v>
      </c>
      <c r="CZ13" s="15">
        <v>15</v>
      </c>
      <c r="DA13" s="16">
        <f t="shared" si="32"/>
        <v>2.097902097902098</v>
      </c>
      <c r="DB13" s="15">
        <v>15</v>
      </c>
      <c r="DC13" s="15">
        <v>0</v>
      </c>
      <c r="DD13" s="16">
        <f t="shared" si="33"/>
        <v>0</v>
      </c>
      <c r="DE13" s="15">
        <v>0</v>
      </c>
      <c r="DF13" s="46" t="str">
        <f t="shared" si="52"/>
        <v>    成衣、服飾品及其他紡織製品製造業</v>
      </c>
      <c r="DG13" s="15">
        <v>6</v>
      </c>
      <c r="DH13" s="16">
        <f t="shared" si="34"/>
        <v>0.8391608391608392</v>
      </c>
      <c r="DI13" s="15">
        <v>6</v>
      </c>
      <c r="DJ13" s="15">
        <v>279</v>
      </c>
      <c r="DK13" s="16">
        <f t="shared" si="35"/>
        <v>39.02097902097902</v>
      </c>
      <c r="DL13" s="15">
        <v>285</v>
      </c>
      <c r="DM13" s="15">
        <v>98</v>
      </c>
      <c r="DN13" s="16">
        <f t="shared" si="36"/>
        <v>13.706293706293707</v>
      </c>
      <c r="DO13" s="15">
        <v>127</v>
      </c>
      <c r="DP13" s="15">
        <v>1</v>
      </c>
      <c r="DQ13" s="16">
        <f t="shared" si="37"/>
        <v>0.13986013986013987</v>
      </c>
      <c r="DR13" s="15">
        <v>1</v>
      </c>
      <c r="DS13" s="15">
        <v>0</v>
      </c>
      <c r="DT13" s="16">
        <f t="shared" si="38"/>
        <v>0</v>
      </c>
      <c r="DU13" s="15">
        <v>0</v>
      </c>
      <c r="DV13" s="15">
        <v>0</v>
      </c>
      <c r="DW13" s="16">
        <f t="shared" si="39"/>
        <v>0</v>
      </c>
      <c r="DX13" s="15">
        <v>0</v>
      </c>
      <c r="DY13" s="15">
        <v>0</v>
      </c>
      <c r="DZ13" s="16">
        <f t="shared" si="40"/>
        <v>0</v>
      </c>
      <c r="EA13" s="15">
        <v>0</v>
      </c>
      <c r="EB13" s="46" t="str">
        <f t="shared" si="53"/>
        <v>    成衣、服飾品及其他紡織製品製造業</v>
      </c>
      <c r="EC13" s="15">
        <v>0</v>
      </c>
      <c r="ED13" s="16">
        <f t="shared" si="41"/>
        <v>0</v>
      </c>
      <c r="EE13" s="15">
        <v>0</v>
      </c>
      <c r="EF13" s="15">
        <v>0</v>
      </c>
      <c r="EG13" s="16">
        <f t="shared" si="42"/>
        <v>0</v>
      </c>
      <c r="EH13" s="15">
        <v>0</v>
      </c>
      <c r="EI13" s="15">
        <v>0</v>
      </c>
      <c r="EJ13" s="16">
        <f t="shared" si="43"/>
        <v>0</v>
      </c>
      <c r="EK13" s="15">
        <v>0</v>
      </c>
      <c r="EL13" s="15">
        <v>46</v>
      </c>
      <c r="EM13" s="16">
        <f t="shared" si="44"/>
        <v>6.433566433566433</v>
      </c>
      <c r="EN13" s="15">
        <v>46</v>
      </c>
      <c r="EO13" s="15">
        <v>0</v>
      </c>
      <c r="EP13" s="16">
        <f t="shared" si="45"/>
        <v>0</v>
      </c>
      <c r="EQ13" s="15">
        <v>0</v>
      </c>
      <c r="ER13" s="15">
        <v>296</v>
      </c>
      <c r="ES13" s="16">
        <f t="shared" si="46"/>
        <v>41.3986013986014</v>
      </c>
      <c r="ET13" s="15">
        <v>296</v>
      </c>
      <c r="EU13" s="15">
        <v>0</v>
      </c>
      <c r="EV13" s="16">
        <f t="shared" si="47"/>
        <v>0</v>
      </c>
      <c r="EW13" s="15">
        <v>0</v>
      </c>
    </row>
    <row r="14" spans="1:153" ht="11.25" customHeight="1">
      <c r="A14" s="47" t="s">
        <v>222</v>
      </c>
      <c r="B14" s="15">
        <v>283</v>
      </c>
      <c r="C14" s="15">
        <f t="shared" si="54"/>
        <v>548</v>
      </c>
      <c r="D14" s="15">
        <v>170</v>
      </c>
      <c r="E14" s="16">
        <f t="shared" si="0"/>
        <v>60.07067137809188</v>
      </c>
      <c r="F14" s="15">
        <f t="shared" si="55"/>
        <v>322</v>
      </c>
      <c r="G14" s="15">
        <v>30</v>
      </c>
      <c r="H14" s="16">
        <f t="shared" si="1"/>
        <v>10.60070671378092</v>
      </c>
      <c r="I14" s="15">
        <v>36</v>
      </c>
      <c r="J14" s="15">
        <v>4</v>
      </c>
      <c r="K14" s="16">
        <f t="shared" si="2"/>
        <v>1.4134275618374559</v>
      </c>
      <c r="L14" s="15">
        <v>4</v>
      </c>
      <c r="M14" s="15">
        <v>0</v>
      </c>
      <c r="N14" s="16">
        <f t="shared" si="3"/>
        <v>0</v>
      </c>
      <c r="O14" s="15">
        <v>0</v>
      </c>
      <c r="P14" s="15">
        <v>14</v>
      </c>
      <c r="Q14" s="16">
        <f t="shared" si="4"/>
        <v>4.946996466431095</v>
      </c>
      <c r="R14" s="15">
        <v>14</v>
      </c>
      <c r="S14" s="15">
        <v>35</v>
      </c>
      <c r="T14" s="16">
        <f t="shared" si="5"/>
        <v>12.36749116607774</v>
      </c>
      <c r="U14" s="15">
        <v>47</v>
      </c>
      <c r="V14" s="46" t="str">
        <f t="shared" si="48"/>
        <v>    皮革、毛皮及其製品製造業</v>
      </c>
      <c r="W14" s="15">
        <v>14</v>
      </c>
      <c r="X14" s="16">
        <f t="shared" si="6"/>
        <v>4.946996466431095</v>
      </c>
      <c r="Y14" s="15">
        <v>22</v>
      </c>
      <c r="Z14" s="15">
        <v>1</v>
      </c>
      <c r="AA14" s="16">
        <f t="shared" si="7"/>
        <v>0.35335689045936397</v>
      </c>
      <c r="AB14" s="15">
        <v>1</v>
      </c>
      <c r="AC14" s="15">
        <v>0</v>
      </c>
      <c r="AD14" s="16">
        <f t="shared" si="8"/>
        <v>0</v>
      </c>
      <c r="AE14" s="15">
        <v>0</v>
      </c>
      <c r="AF14" s="15">
        <v>11</v>
      </c>
      <c r="AG14" s="16">
        <f t="shared" si="9"/>
        <v>3.8869257950530036</v>
      </c>
      <c r="AH14" s="15">
        <v>11</v>
      </c>
      <c r="AI14" s="15">
        <v>22</v>
      </c>
      <c r="AJ14" s="16">
        <f t="shared" si="10"/>
        <v>7.773851590106007</v>
      </c>
      <c r="AK14" s="15">
        <v>27</v>
      </c>
      <c r="AL14" s="15">
        <v>0</v>
      </c>
      <c r="AM14" s="16">
        <f t="shared" si="11"/>
        <v>0</v>
      </c>
      <c r="AN14" s="15">
        <v>0</v>
      </c>
      <c r="AO14" s="15">
        <v>0</v>
      </c>
      <c r="AP14" s="16">
        <f t="shared" si="12"/>
        <v>0</v>
      </c>
      <c r="AQ14" s="15">
        <v>0</v>
      </c>
      <c r="AR14" s="46" t="str">
        <f t="shared" si="49"/>
        <v>    皮革、毛皮及其製品製造業</v>
      </c>
      <c r="AS14" s="15">
        <v>0</v>
      </c>
      <c r="AT14" s="16">
        <f t="shared" si="13"/>
        <v>0</v>
      </c>
      <c r="AU14" s="15">
        <v>0</v>
      </c>
      <c r="AV14" s="15">
        <v>68</v>
      </c>
      <c r="AW14" s="16">
        <f t="shared" si="14"/>
        <v>24.02826855123675</v>
      </c>
      <c r="AX14" s="15">
        <v>94</v>
      </c>
      <c r="AY14" s="15">
        <v>6</v>
      </c>
      <c r="AZ14" s="16">
        <f t="shared" si="15"/>
        <v>2.1201413427561837</v>
      </c>
      <c r="BA14" s="15">
        <v>6</v>
      </c>
      <c r="BB14" s="15">
        <v>0</v>
      </c>
      <c r="BC14" s="16">
        <f t="shared" si="16"/>
        <v>0</v>
      </c>
      <c r="BD14" s="15">
        <v>0</v>
      </c>
      <c r="BE14" s="15">
        <v>0</v>
      </c>
      <c r="BF14" s="16">
        <f t="shared" si="17"/>
        <v>0</v>
      </c>
      <c r="BG14" s="15">
        <v>0</v>
      </c>
      <c r="BH14" s="15">
        <v>1</v>
      </c>
      <c r="BI14" s="16">
        <f t="shared" si="18"/>
        <v>0.35335689045936397</v>
      </c>
      <c r="BJ14" s="15">
        <v>1</v>
      </c>
      <c r="BK14" s="15">
        <v>0</v>
      </c>
      <c r="BL14" s="16">
        <f t="shared" si="19"/>
        <v>0</v>
      </c>
      <c r="BM14" s="15">
        <v>0</v>
      </c>
      <c r="BN14" s="46" t="str">
        <f t="shared" si="50"/>
        <v>    皮革、毛皮及其製品製造業</v>
      </c>
      <c r="BO14" s="15">
        <v>0</v>
      </c>
      <c r="BP14" s="16">
        <f t="shared" si="20"/>
        <v>0</v>
      </c>
      <c r="BQ14" s="15">
        <v>0</v>
      </c>
      <c r="BR14" s="15">
        <v>0</v>
      </c>
      <c r="BS14" s="16">
        <f t="shared" si="21"/>
        <v>0</v>
      </c>
      <c r="BT14" s="15">
        <v>0</v>
      </c>
      <c r="BU14" s="15">
        <v>21</v>
      </c>
      <c r="BV14" s="16">
        <f t="shared" si="22"/>
        <v>7.420494699646643</v>
      </c>
      <c r="BW14" s="15">
        <v>24</v>
      </c>
      <c r="BX14" s="15">
        <v>8</v>
      </c>
      <c r="BY14" s="16">
        <f t="shared" si="23"/>
        <v>2.8268551236749118</v>
      </c>
      <c r="BZ14" s="15">
        <v>9</v>
      </c>
      <c r="CA14" s="15">
        <v>0</v>
      </c>
      <c r="CB14" s="16">
        <f t="shared" si="24"/>
        <v>0</v>
      </c>
      <c r="CC14" s="15">
        <v>0</v>
      </c>
      <c r="CD14" s="15">
        <v>0</v>
      </c>
      <c r="CE14" s="16">
        <f t="shared" si="25"/>
        <v>0</v>
      </c>
      <c r="CF14" s="15">
        <v>0</v>
      </c>
      <c r="CG14" s="15">
        <v>0</v>
      </c>
      <c r="CH14" s="16">
        <f t="shared" si="26"/>
        <v>0</v>
      </c>
      <c r="CI14" s="15">
        <v>0</v>
      </c>
      <c r="CJ14" s="46" t="str">
        <f t="shared" si="51"/>
        <v>    皮革、毛皮及其製品製造業</v>
      </c>
      <c r="CK14" s="15">
        <v>0</v>
      </c>
      <c r="CL14" s="16">
        <f t="shared" si="27"/>
        <v>0</v>
      </c>
      <c r="CM14" s="15">
        <v>0</v>
      </c>
      <c r="CN14" s="15">
        <v>22</v>
      </c>
      <c r="CO14" s="16">
        <f t="shared" si="28"/>
        <v>7.773851590106007</v>
      </c>
      <c r="CP14" s="15">
        <v>26</v>
      </c>
      <c r="CQ14" s="15">
        <v>0</v>
      </c>
      <c r="CR14" s="16">
        <f t="shared" si="29"/>
        <v>0</v>
      </c>
      <c r="CS14" s="15">
        <v>0</v>
      </c>
      <c r="CT14" s="15">
        <v>0</v>
      </c>
      <c r="CU14" s="16">
        <f t="shared" si="30"/>
        <v>0</v>
      </c>
      <c r="CV14" s="15">
        <v>0</v>
      </c>
      <c r="CW14" s="15">
        <v>36</v>
      </c>
      <c r="CX14" s="16">
        <f t="shared" si="31"/>
        <v>12.7208480565371</v>
      </c>
      <c r="CY14" s="15">
        <v>56</v>
      </c>
      <c r="CZ14" s="15">
        <v>5</v>
      </c>
      <c r="DA14" s="16">
        <f t="shared" si="32"/>
        <v>1.76678445229682</v>
      </c>
      <c r="DB14" s="15">
        <v>5</v>
      </c>
      <c r="DC14" s="15">
        <v>0</v>
      </c>
      <c r="DD14" s="16">
        <f t="shared" si="33"/>
        <v>0</v>
      </c>
      <c r="DE14" s="15">
        <v>0</v>
      </c>
      <c r="DF14" s="46" t="str">
        <f t="shared" si="52"/>
        <v>    皮革、毛皮及其製品製造業</v>
      </c>
      <c r="DG14" s="15">
        <v>3</v>
      </c>
      <c r="DH14" s="16">
        <f t="shared" si="34"/>
        <v>1.0600706713780919</v>
      </c>
      <c r="DI14" s="15">
        <v>3</v>
      </c>
      <c r="DJ14" s="15">
        <v>43</v>
      </c>
      <c r="DK14" s="16">
        <f t="shared" si="35"/>
        <v>15.19434628975265</v>
      </c>
      <c r="DL14" s="15">
        <v>49</v>
      </c>
      <c r="DM14" s="15">
        <v>34</v>
      </c>
      <c r="DN14" s="16">
        <f t="shared" si="36"/>
        <v>12.014134275618375</v>
      </c>
      <c r="DO14" s="15">
        <v>47</v>
      </c>
      <c r="DP14" s="15">
        <v>0</v>
      </c>
      <c r="DQ14" s="16">
        <f t="shared" si="37"/>
        <v>0</v>
      </c>
      <c r="DR14" s="15">
        <v>0</v>
      </c>
      <c r="DS14" s="15">
        <v>0</v>
      </c>
      <c r="DT14" s="16">
        <f t="shared" si="38"/>
        <v>0</v>
      </c>
      <c r="DU14" s="15">
        <v>0</v>
      </c>
      <c r="DV14" s="15">
        <v>0</v>
      </c>
      <c r="DW14" s="16">
        <f t="shared" si="39"/>
        <v>0</v>
      </c>
      <c r="DX14" s="15">
        <v>0</v>
      </c>
      <c r="DY14" s="15">
        <v>0</v>
      </c>
      <c r="DZ14" s="16">
        <f t="shared" si="40"/>
        <v>0</v>
      </c>
      <c r="EA14" s="15">
        <v>0</v>
      </c>
      <c r="EB14" s="46" t="str">
        <f t="shared" si="53"/>
        <v>    皮革、毛皮及其製品製造業</v>
      </c>
      <c r="EC14" s="15">
        <v>0</v>
      </c>
      <c r="ED14" s="16">
        <f t="shared" si="41"/>
        <v>0</v>
      </c>
      <c r="EE14" s="15">
        <v>0</v>
      </c>
      <c r="EF14" s="15">
        <v>0</v>
      </c>
      <c r="EG14" s="16">
        <f t="shared" si="42"/>
        <v>0</v>
      </c>
      <c r="EH14" s="15">
        <v>0</v>
      </c>
      <c r="EI14" s="15">
        <v>0</v>
      </c>
      <c r="EJ14" s="16">
        <f t="shared" si="43"/>
        <v>0</v>
      </c>
      <c r="EK14" s="15">
        <v>0</v>
      </c>
      <c r="EL14" s="15">
        <v>22</v>
      </c>
      <c r="EM14" s="16">
        <f t="shared" si="44"/>
        <v>7.773851590106007</v>
      </c>
      <c r="EN14" s="15">
        <v>22</v>
      </c>
      <c r="EO14" s="15">
        <v>0</v>
      </c>
      <c r="EP14" s="16">
        <f t="shared" si="45"/>
        <v>0</v>
      </c>
      <c r="EQ14" s="15">
        <v>0</v>
      </c>
      <c r="ER14" s="15">
        <v>44</v>
      </c>
      <c r="ES14" s="16">
        <f t="shared" si="46"/>
        <v>15.547703180212014</v>
      </c>
      <c r="ET14" s="15">
        <v>44</v>
      </c>
      <c r="EU14" s="15">
        <v>0</v>
      </c>
      <c r="EV14" s="16">
        <f t="shared" si="47"/>
        <v>0</v>
      </c>
      <c r="EW14" s="15">
        <v>0</v>
      </c>
    </row>
    <row r="15" spans="1:153" ht="11.25" customHeight="1">
      <c r="A15" s="47" t="s">
        <v>223</v>
      </c>
      <c r="B15" s="15">
        <v>239</v>
      </c>
      <c r="C15" s="15">
        <f t="shared" si="54"/>
        <v>667</v>
      </c>
      <c r="D15" s="15">
        <v>163</v>
      </c>
      <c r="E15" s="16">
        <f t="shared" si="0"/>
        <v>68.20083682008368</v>
      </c>
      <c r="F15" s="15">
        <f t="shared" si="55"/>
        <v>378</v>
      </c>
      <c r="G15" s="15">
        <v>55</v>
      </c>
      <c r="H15" s="16">
        <f t="shared" si="1"/>
        <v>23.01255230125523</v>
      </c>
      <c r="I15" s="15">
        <v>67</v>
      </c>
      <c r="J15" s="15">
        <v>13</v>
      </c>
      <c r="K15" s="16">
        <f t="shared" si="2"/>
        <v>5.439330543933055</v>
      </c>
      <c r="L15" s="15">
        <v>13</v>
      </c>
      <c r="M15" s="15">
        <v>0</v>
      </c>
      <c r="N15" s="16">
        <f t="shared" si="3"/>
        <v>0</v>
      </c>
      <c r="O15" s="15">
        <v>0</v>
      </c>
      <c r="P15" s="15">
        <v>15</v>
      </c>
      <c r="Q15" s="16">
        <f t="shared" si="4"/>
        <v>6.2761506276150625</v>
      </c>
      <c r="R15" s="15">
        <v>15</v>
      </c>
      <c r="S15" s="15">
        <v>31</v>
      </c>
      <c r="T15" s="16">
        <f t="shared" si="5"/>
        <v>12.97071129707113</v>
      </c>
      <c r="U15" s="15">
        <v>44</v>
      </c>
      <c r="V15" s="46" t="str">
        <f t="shared" si="48"/>
        <v>    木竹製品製造業</v>
      </c>
      <c r="W15" s="15">
        <v>10</v>
      </c>
      <c r="X15" s="16">
        <f t="shared" si="6"/>
        <v>4.184100418410042</v>
      </c>
      <c r="Y15" s="15">
        <v>12</v>
      </c>
      <c r="Z15" s="15">
        <v>3</v>
      </c>
      <c r="AA15" s="16">
        <f t="shared" si="7"/>
        <v>1.2552301255230125</v>
      </c>
      <c r="AB15" s="15">
        <v>3</v>
      </c>
      <c r="AC15" s="15">
        <v>0</v>
      </c>
      <c r="AD15" s="16">
        <f t="shared" si="8"/>
        <v>0</v>
      </c>
      <c r="AE15" s="15">
        <v>0</v>
      </c>
      <c r="AF15" s="15">
        <v>27</v>
      </c>
      <c r="AG15" s="16">
        <f t="shared" si="9"/>
        <v>11.297071129707113</v>
      </c>
      <c r="AH15" s="15">
        <v>29</v>
      </c>
      <c r="AI15" s="15">
        <v>29</v>
      </c>
      <c r="AJ15" s="16">
        <f t="shared" si="10"/>
        <v>12.133891213389122</v>
      </c>
      <c r="AK15" s="15">
        <v>36</v>
      </c>
      <c r="AL15" s="15">
        <v>0</v>
      </c>
      <c r="AM15" s="16">
        <f t="shared" si="11"/>
        <v>0</v>
      </c>
      <c r="AN15" s="15">
        <v>0</v>
      </c>
      <c r="AO15" s="15">
        <v>0</v>
      </c>
      <c r="AP15" s="16">
        <f t="shared" si="12"/>
        <v>0</v>
      </c>
      <c r="AQ15" s="15">
        <v>0</v>
      </c>
      <c r="AR15" s="46" t="str">
        <f t="shared" si="49"/>
        <v>    木竹製品製造業</v>
      </c>
      <c r="AS15" s="15">
        <v>0</v>
      </c>
      <c r="AT15" s="16">
        <f t="shared" si="13"/>
        <v>0</v>
      </c>
      <c r="AU15" s="15">
        <v>0</v>
      </c>
      <c r="AV15" s="15">
        <v>67</v>
      </c>
      <c r="AW15" s="16">
        <f t="shared" si="14"/>
        <v>28.03347280334728</v>
      </c>
      <c r="AX15" s="15">
        <v>83</v>
      </c>
      <c r="AY15" s="15">
        <v>11</v>
      </c>
      <c r="AZ15" s="16">
        <f t="shared" si="15"/>
        <v>4.602510460251046</v>
      </c>
      <c r="BA15" s="15">
        <v>11</v>
      </c>
      <c r="BB15" s="15">
        <v>0</v>
      </c>
      <c r="BC15" s="16">
        <f t="shared" si="16"/>
        <v>0</v>
      </c>
      <c r="BD15" s="15">
        <v>0</v>
      </c>
      <c r="BE15" s="15">
        <v>0</v>
      </c>
      <c r="BF15" s="16">
        <f t="shared" si="17"/>
        <v>0</v>
      </c>
      <c r="BG15" s="15">
        <v>0</v>
      </c>
      <c r="BH15" s="15">
        <v>1</v>
      </c>
      <c r="BI15" s="16">
        <f t="shared" si="18"/>
        <v>0.41841004184100417</v>
      </c>
      <c r="BJ15" s="15">
        <v>1</v>
      </c>
      <c r="BK15" s="15">
        <v>0</v>
      </c>
      <c r="BL15" s="16">
        <f t="shared" si="19"/>
        <v>0</v>
      </c>
      <c r="BM15" s="15">
        <v>0</v>
      </c>
      <c r="BN15" s="46" t="str">
        <f t="shared" si="50"/>
        <v>    木竹製品製造業</v>
      </c>
      <c r="BO15" s="15">
        <v>0</v>
      </c>
      <c r="BP15" s="16">
        <f t="shared" si="20"/>
        <v>0</v>
      </c>
      <c r="BQ15" s="15">
        <v>0</v>
      </c>
      <c r="BR15" s="15">
        <v>0</v>
      </c>
      <c r="BS15" s="16">
        <f t="shared" si="21"/>
        <v>0</v>
      </c>
      <c r="BT15" s="15">
        <v>0</v>
      </c>
      <c r="BU15" s="15">
        <v>34</v>
      </c>
      <c r="BV15" s="16">
        <f t="shared" si="22"/>
        <v>14.225941422594143</v>
      </c>
      <c r="BW15" s="15">
        <v>40</v>
      </c>
      <c r="BX15" s="15">
        <v>5</v>
      </c>
      <c r="BY15" s="16">
        <f t="shared" si="23"/>
        <v>2.092050209205021</v>
      </c>
      <c r="BZ15" s="15">
        <v>5</v>
      </c>
      <c r="CA15" s="15">
        <v>0</v>
      </c>
      <c r="CB15" s="16">
        <f t="shared" si="24"/>
        <v>0</v>
      </c>
      <c r="CC15" s="15">
        <v>0</v>
      </c>
      <c r="CD15" s="15">
        <v>0</v>
      </c>
      <c r="CE15" s="16">
        <f t="shared" si="25"/>
        <v>0</v>
      </c>
      <c r="CF15" s="15">
        <v>0</v>
      </c>
      <c r="CG15" s="15">
        <v>0</v>
      </c>
      <c r="CH15" s="16">
        <f t="shared" si="26"/>
        <v>0</v>
      </c>
      <c r="CI15" s="15">
        <v>0</v>
      </c>
      <c r="CJ15" s="46" t="str">
        <f t="shared" si="51"/>
        <v>    木竹製品製造業</v>
      </c>
      <c r="CK15" s="15">
        <v>0</v>
      </c>
      <c r="CL15" s="16">
        <f t="shared" si="27"/>
        <v>0</v>
      </c>
      <c r="CM15" s="15">
        <v>0</v>
      </c>
      <c r="CN15" s="15">
        <v>13</v>
      </c>
      <c r="CO15" s="16">
        <f t="shared" si="28"/>
        <v>5.439330543933055</v>
      </c>
      <c r="CP15" s="15">
        <v>19</v>
      </c>
      <c r="CQ15" s="15">
        <v>0</v>
      </c>
      <c r="CR15" s="16">
        <f t="shared" si="29"/>
        <v>0</v>
      </c>
      <c r="CS15" s="15">
        <v>0</v>
      </c>
      <c r="CT15" s="15">
        <v>0</v>
      </c>
      <c r="CU15" s="16">
        <f t="shared" si="30"/>
        <v>0</v>
      </c>
      <c r="CV15" s="15">
        <v>0</v>
      </c>
      <c r="CW15" s="15">
        <v>23</v>
      </c>
      <c r="CX15" s="16">
        <f t="shared" si="31"/>
        <v>9.623430962343097</v>
      </c>
      <c r="CY15" s="15">
        <v>30</v>
      </c>
      <c r="CZ15" s="15">
        <v>3</v>
      </c>
      <c r="DA15" s="16">
        <f t="shared" si="32"/>
        <v>1.2552301255230125</v>
      </c>
      <c r="DB15" s="15">
        <v>3</v>
      </c>
      <c r="DC15" s="15">
        <v>0</v>
      </c>
      <c r="DD15" s="16">
        <f t="shared" si="33"/>
        <v>0</v>
      </c>
      <c r="DE15" s="15">
        <v>0</v>
      </c>
      <c r="DF15" s="46" t="str">
        <f t="shared" si="52"/>
        <v>    木竹製品製造業</v>
      </c>
      <c r="DG15" s="15">
        <v>0</v>
      </c>
      <c r="DH15" s="16">
        <f t="shared" si="34"/>
        <v>0</v>
      </c>
      <c r="DI15" s="15">
        <v>0</v>
      </c>
      <c r="DJ15" s="15">
        <v>74</v>
      </c>
      <c r="DK15" s="16">
        <f t="shared" si="35"/>
        <v>30.962343096234306</v>
      </c>
      <c r="DL15" s="15">
        <v>77</v>
      </c>
      <c r="DM15" s="15">
        <v>24</v>
      </c>
      <c r="DN15" s="16">
        <f t="shared" si="36"/>
        <v>10.0418410041841</v>
      </c>
      <c r="DO15" s="15">
        <v>48</v>
      </c>
      <c r="DP15" s="15">
        <v>3</v>
      </c>
      <c r="DQ15" s="16">
        <f t="shared" si="37"/>
        <v>1.2552301255230125</v>
      </c>
      <c r="DR15" s="15">
        <v>3</v>
      </c>
      <c r="DS15" s="15">
        <v>1</v>
      </c>
      <c r="DT15" s="16">
        <f t="shared" si="38"/>
        <v>0.41841004184100417</v>
      </c>
      <c r="DU15" s="15">
        <v>1</v>
      </c>
      <c r="DV15" s="15">
        <v>1</v>
      </c>
      <c r="DW15" s="16">
        <f t="shared" si="39"/>
        <v>0.41841004184100417</v>
      </c>
      <c r="DX15" s="15">
        <v>5</v>
      </c>
      <c r="DY15" s="15">
        <v>0</v>
      </c>
      <c r="DZ15" s="16">
        <f t="shared" si="40"/>
        <v>0</v>
      </c>
      <c r="EA15" s="15">
        <v>0</v>
      </c>
      <c r="EB15" s="46" t="str">
        <f t="shared" si="53"/>
        <v>    木竹製品製造業</v>
      </c>
      <c r="EC15" s="15">
        <v>0</v>
      </c>
      <c r="ED15" s="16">
        <f t="shared" si="41"/>
        <v>0</v>
      </c>
      <c r="EE15" s="15">
        <v>0</v>
      </c>
      <c r="EF15" s="15">
        <v>0</v>
      </c>
      <c r="EG15" s="16">
        <f t="shared" si="42"/>
        <v>0</v>
      </c>
      <c r="EH15" s="15">
        <v>0</v>
      </c>
      <c r="EI15" s="15">
        <v>0</v>
      </c>
      <c r="EJ15" s="16">
        <f t="shared" si="43"/>
        <v>0</v>
      </c>
      <c r="EK15" s="15">
        <v>0</v>
      </c>
      <c r="EL15" s="15">
        <v>23</v>
      </c>
      <c r="EM15" s="16">
        <f t="shared" si="44"/>
        <v>9.623430962343097</v>
      </c>
      <c r="EN15" s="15">
        <v>23</v>
      </c>
      <c r="EO15" s="15">
        <v>0</v>
      </c>
      <c r="EP15" s="16">
        <f t="shared" si="45"/>
        <v>0</v>
      </c>
      <c r="EQ15" s="15">
        <v>0</v>
      </c>
      <c r="ER15" s="15">
        <v>98</v>
      </c>
      <c r="ES15" s="16">
        <f t="shared" si="46"/>
        <v>41.00418410041841</v>
      </c>
      <c r="ET15" s="15">
        <v>98</v>
      </c>
      <c r="EU15" s="15">
        <v>1</v>
      </c>
      <c r="EV15" s="16">
        <f t="shared" si="47"/>
        <v>0.41841004184100417</v>
      </c>
      <c r="EW15" s="15">
        <v>1</v>
      </c>
    </row>
    <row r="16" spans="1:153" ht="11.25" customHeight="1">
      <c r="A16" s="47" t="s">
        <v>224</v>
      </c>
      <c r="B16" s="15">
        <v>839</v>
      </c>
      <c r="C16" s="15">
        <f t="shared" si="54"/>
        <v>2740</v>
      </c>
      <c r="D16" s="15">
        <v>484</v>
      </c>
      <c r="E16" s="16">
        <f t="shared" si="0"/>
        <v>57.68772348033373</v>
      </c>
      <c r="F16" s="15">
        <f t="shared" si="55"/>
        <v>1592</v>
      </c>
      <c r="G16" s="15">
        <v>192</v>
      </c>
      <c r="H16" s="16">
        <f t="shared" si="1"/>
        <v>22.884386174016687</v>
      </c>
      <c r="I16" s="15">
        <v>274</v>
      </c>
      <c r="J16" s="15">
        <v>14</v>
      </c>
      <c r="K16" s="16">
        <f t="shared" si="2"/>
        <v>1.66865315852205</v>
      </c>
      <c r="L16" s="15">
        <v>19</v>
      </c>
      <c r="M16" s="15">
        <v>3</v>
      </c>
      <c r="N16" s="16">
        <f t="shared" si="3"/>
        <v>0.3575685339690107</v>
      </c>
      <c r="O16" s="15">
        <v>3</v>
      </c>
      <c r="P16" s="15">
        <v>36</v>
      </c>
      <c r="Q16" s="16">
        <f t="shared" si="4"/>
        <v>4.290822407628129</v>
      </c>
      <c r="R16" s="15">
        <v>39</v>
      </c>
      <c r="S16" s="15">
        <v>172</v>
      </c>
      <c r="T16" s="16">
        <f t="shared" si="5"/>
        <v>20.500595947556615</v>
      </c>
      <c r="U16" s="15">
        <v>316</v>
      </c>
      <c r="V16" s="46" t="str">
        <f t="shared" si="48"/>
        <v>    家具及裝設品製造業</v>
      </c>
      <c r="W16" s="15">
        <v>3</v>
      </c>
      <c r="X16" s="16">
        <f t="shared" si="6"/>
        <v>0.3575685339690107</v>
      </c>
      <c r="Y16" s="15">
        <v>4</v>
      </c>
      <c r="Z16" s="15">
        <v>9</v>
      </c>
      <c r="AA16" s="16">
        <f t="shared" si="7"/>
        <v>1.0727056019070322</v>
      </c>
      <c r="AB16" s="15">
        <v>14</v>
      </c>
      <c r="AC16" s="15">
        <v>7</v>
      </c>
      <c r="AD16" s="16">
        <f t="shared" si="8"/>
        <v>0.834326579261025</v>
      </c>
      <c r="AE16" s="15">
        <v>10</v>
      </c>
      <c r="AF16" s="15">
        <v>43</v>
      </c>
      <c r="AG16" s="16">
        <f t="shared" si="9"/>
        <v>5.125148986889154</v>
      </c>
      <c r="AH16" s="15">
        <v>44</v>
      </c>
      <c r="AI16" s="15">
        <v>121</v>
      </c>
      <c r="AJ16" s="16">
        <f t="shared" si="10"/>
        <v>14.421930870083433</v>
      </c>
      <c r="AK16" s="15">
        <v>186</v>
      </c>
      <c r="AL16" s="15">
        <v>0</v>
      </c>
      <c r="AM16" s="16">
        <f t="shared" si="11"/>
        <v>0</v>
      </c>
      <c r="AN16" s="15">
        <v>0</v>
      </c>
      <c r="AO16" s="15">
        <v>0</v>
      </c>
      <c r="AP16" s="16">
        <f t="shared" si="12"/>
        <v>0</v>
      </c>
      <c r="AQ16" s="15">
        <v>0</v>
      </c>
      <c r="AR16" s="46" t="str">
        <f t="shared" si="49"/>
        <v>    家具及裝設品製造業</v>
      </c>
      <c r="AS16" s="15">
        <v>0</v>
      </c>
      <c r="AT16" s="16">
        <f t="shared" si="13"/>
        <v>0</v>
      </c>
      <c r="AU16" s="15">
        <v>0</v>
      </c>
      <c r="AV16" s="15">
        <v>226</v>
      </c>
      <c r="AW16" s="16">
        <f t="shared" si="14"/>
        <v>26.93682955899881</v>
      </c>
      <c r="AX16" s="15">
        <v>329</v>
      </c>
      <c r="AY16" s="15">
        <v>54</v>
      </c>
      <c r="AZ16" s="16">
        <f t="shared" si="15"/>
        <v>6.436233611442193</v>
      </c>
      <c r="BA16" s="15">
        <v>58</v>
      </c>
      <c r="BB16" s="15">
        <v>0</v>
      </c>
      <c r="BC16" s="16">
        <f t="shared" si="16"/>
        <v>0</v>
      </c>
      <c r="BD16" s="15">
        <v>0</v>
      </c>
      <c r="BE16" s="15">
        <v>0</v>
      </c>
      <c r="BF16" s="16">
        <f t="shared" si="17"/>
        <v>0</v>
      </c>
      <c r="BG16" s="15">
        <v>0</v>
      </c>
      <c r="BH16" s="15">
        <v>4</v>
      </c>
      <c r="BI16" s="16">
        <f t="shared" si="18"/>
        <v>0.47675804529201427</v>
      </c>
      <c r="BJ16" s="15">
        <v>5</v>
      </c>
      <c r="BK16" s="15">
        <v>0</v>
      </c>
      <c r="BL16" s="16">
        <f t="shared" si="19"/>
        <v>0</v>
      </c>
      <c r="BM16" s="15">
        <v>0</v>
      </c>
      <c r="BN16" s="46" t="str">
        <f t="shared" si="50"/>
        <v>    家具及裝設品製造業</v>
      </c>
      <c r="BO16" s="15">
        <v>0</v>
      </c>
      <c r="BP16" s="16">
        <f t="shared" si="20"/>
        <v>0</v>
      </c>
      <c r="BQ16" s="15">
        <v>0</v>
      </c>
      <c r="BR16" s="15">
        <v>0</v>
      </c>
      <c r="BS16" s="16">
        <f t="shared" si="21"/>
        <v>0</v>
      </c>
      <c r="BT16" s="15">
        <v>0</v>
      </c>
      <c r="BU16" s="15">
        <v>73</v>
      </c>
      <c r="BV16" s="16">
        <f t="shared" si="22"/>
        <v>8.700834326579262</v>
      </c>
      <c r="BW16" s="15">
        <v>84</v>
      </c>
      <c r="BX16" s="15">
        <v>10</v>
      </c>
      <c r="BY16" s="16">
        <f t="shared" si="23"/>
        <v>1.1918951132300357</v>
      </c>
      <c r="BZ16" s="15">
        <v>11</v>
      </c>
      <c r="CA16" s="15">
        <v>1</v>
      </c>
      <c r="CB16" s="16">
        <f t="shared" si="24"/>
        <v>0.11918951132300357</v>
      </c>
      <c r="CC16" s="15">
        <v>1</v>
      </c>
      <c r="CD16" s="15">
        <v>0</v>
      </c>
      <c r="CE16" s="16">
        <f t="shared" si="25"/>
        <v>0</v>
      </c>
      <c r="CF16" s="15">
        <v>0</v>
      </c>
      <c r="CG16" s="15">
        <v>0</v>
      </c>
      <c r="CH16" s="16">
        <f t="shared" si="26"/>
        <v>0</v>
      </c>
      <c r="CI16" s="15">
        <v>0</v>
      </c>
      <c r="CJ16" s="46" t="str">
        <f t="shared" si="51"/>
        <v>    家具及裝設品製造業</v>
      </c>
      <c r="CK16" s="15">
        <v>0</v>
      </c>
      <c r="CL16" s="16">
        <f t="shared" si="27"/>
        <v>0</v>
      </c>
      <c r="CM16" s="15">
        <v>0</v>
      </c>
      <c r="CN16" s="15">
        <v>110</v>
      </c>
      <c r="CO16" s="16">
        <f t="shared" si="28"/>
        <v>13.110846245530395</v>
      </c>
      <c r="CP16" s="15">
        <v>195</v>
      </c>
      <c r="CQ16" s="15">
        <v>0</v>
      </c>
      <c r="CR16" s="16">
        <f t="shared" si="29"/>
        <v>0</v>
      </c>
      <c r="CS16" s="15">
        <v>0</v>
      </c>
      <c r="CT16" s="15">
        <v>0</v>
      </c>
      <c r="CU16" s="16">
        <f t="shared" si="30"/>
        <v>0</v>
      </c>
      <c r="CV16" s="15">
        <v>0</v>
      </c>
      <c r="CW16" s="15">
        <v>106</v>
      </c>
      <c r="CX16" s="16">
        <f t="shared" si="31"/>
        <v>12.63408820023838</v>
      </c>
      <c r="CY16" s="15">
        <v>175</v>
      </c>
      <c r="CZ16" s="15">
        <v>41</v>
      </c>
      <c r="DA16" s="16">
        <f t="shared" si="32"/>
        <v>4.886769964243146</v>
      </c>
      <c r="DB16" s="15">
        <v>41</v>
      </c>
      <c r="DC16" s="15">
        <v>0</v>
      </c>
      <c r="DD16" s="16">
        <f t="shared" si="33"/>
        <v>0</v>
      </c>
      <c r="DE16" s="15">
        <v>0</v>
      </c>
      <c r="DF16" s="46" t="str">
        <f t="shared" si="52"/>
        <v>    家具及裝設品製造業</v>
      </c>
      <c r="DG16" s="15">
        <v>4</v>
      </c>
      <c r="DH16" s="16">
        <f t="shared" si="34"/>
        <v>0.47675804529201427</v>
      </c>
      <c r="DI16" s="15">
        <v>4</v>
      </c>
      <c r="DJ16" s="15">
        <v>196</v>
      </c>
      <c r="DK16" s="16">
        <f t="shared" si="35"/>
        <v>23.361144219308702</v>
      </c>
      <c r="DL16" s="15">
        <v>205</v>
      </c>
      <c r="DM16" s="15">
        <v>176</v>
      </c>
      <c r="DN16" s="16">
        <f t="shared" si="36"/>
        <v>20.97735399284863</v>
      </c>
      <c r="DO16" s="15">
        <v>354</v>
      </c>
      <c r="DP16" s="15">
        <v>19</v>
      </c>
      <c r="DQ16" s="16">
        <f t="shared" si="37"/>
        <v>2.264600715137068</v>
      </c>
      <c r="DR16" s="15">
        <v>19</v>
      </c>
      <c r="DS16" s="15">
        <v>1</v>
      </c>
      <c r="DT16" s="16">
        <f t="shared" si="38"/>
        <v>0.11918951132300357</v>
      </c>
      <c r="DU16" s="15">
        <v>1</v>
      </c>
      <c r="DV16" s="15">
        <v>0</v>
      </c>
      <c r="DW16" s="16">
        <f t="shared" si="39"/>
        <v>0</v>
      </c>
      <c r="DX16" s="15">
        <v>0</v>
      </c>
      <c r="DY16" s="15">
        <v>0</v>
      </c>
      <c r="DZ16" s="16">
        <f t="shared" si="40"/>
        <v>0</v>
      </c>
      <c r="EA16" s="15">
        <v>0</v>
      </c>
      <c r="EB16" s="46" t="str">
        <f t="shared" si="53"/>
        <v>    家具及裝設品製造業</v>
      </c>
      <c r="EC16" s="15">
        <v>0</v>
      </c>
      <c r="ED16" s="16">
        <f t="shared" si="41"/>
        <v>0</v>
      </c>
      <c r="EE16" s="15">
        <v>0</v>
      </c>
      <c r="EF16" s="15">
        <v>0</v>
      </c>
      <c r="EG16" s="16">
        <f t="shared" si="42"/>
        <v>0</v>
      </c>
      <c r="EH16" s="15">
        <v>0</v>
      </c>
      <c r="EI16" s="15">
        <v>0</v>
      </c>
      <c r="EJ16" s="16">
        <f t="shared" si="43"/>
        <v>0</v>
      </c>
      <c r="EK16" s="15">
        <v>0</v>
      </c>
      <c r="EL16" s="15">
        <v>59</v>
      </c>
      <c r="EM16" s="16">
        <f t="shared" si="44"/>
        <v>7.032181168057211</v>
      </c>
      <c r="EN16" s="15">
        <v>59</v>
      </c>
      <c r="EO16" s="15">
        <v>0</v>
      </c>
      <c r="EP16" s="16">
        <f t="shared" si="45"/>
        <v>0</v>
      </c>
      <c r="EQ16" s="15">
        <v>0</v>
      </c>
      <c r="ER16" s="15">
        <v>288</v>
      </c>
      <c r="ES16" s="16">
        <f t="shared" si="46"/>
        <v>34.32657926102503</v>
      </c>
      <c r="ET16" s="15">
        <v>288</v>
      </c>
      <c r="EU16" s="15">
        <v>2</v>
      </c>
      <c r="EV16" s="16">
        <f t="shared" si="47"/>
        <v>0.23837902264600713</v>
      </c>
      <c r="EW16" s="15">
        <v>2</v>
      </c>
    </row>
    <row r="17" spans="1:153" ht="11.25" customHeight="1">
      <c r="A17" s="47" t="s">
        <v>225</v>
      </c>
      <c r="B17" s="15">
        <v>1281</v>
      </c>
      <c r="C17" s="15">
        <f t="shared" si="54"/>
        <v>3781</v>
      </c>
      <c r="D17" s="15">
        <v>869</v>
      </c>
      <c r="E17" s="16">
        <f t="shared" si="0"/>
        <v>67.8376268540203</v>
      </c>
      <c r="F17" s="15">
        <f t="shared" si="55"/>
        <v>2187</v>
      </c>
      <c r="G17" s="15">
        <v>342</v>
      </c>
      <c r="H17" s="16">
        <f t="shared" si="1"/>
        <v>26.697892271662766</v>
      </c>
      <c r="I17" s="15">
        <v>408</v>
      </c>
      <c r="J17" s="15">
        <v>14</v>
      </c>
      <c r="K17" s="16">
        <f t="shared" si="2"/>
        <v>1.092896174863388</v>
      </c>
      <c r="L17" s="15">
        <v>14</v>
      </c>
      <c r="M17" s="15">
        <v>0</v>
      </c>
      <c r="N17" s="16">
        <f t="shared" si="3"/>
        <v>0</v>
      </c>
      <c r="O17" s="15">
        <v>0</v>
      </c>
      <c r="P17" s="15">
        <v>81</v>
      </c>
      <c r="Q17" s="16">
        <f t="shared" si="4"/>
        <v>6.323185011709602</v>
      </c>
      <c r="R17" s="15">
        <v>91</v>
      </c>
      <c r="S17" s="15">
        <v>186</v>
      </c>
      <c r="T17" s="16">
        <f t="shared" si="5"/>
        <v>14.519906323185012</v>
      </c>
      <c r="U17" s="15">
        <v>264</v>
      </c>
      <c r="V17" s="46" t="str">
        <f t="shared" si="48"/>
        <v>    紙漿、紙及紙製品製造業</v>
      </c>
      <c r="W17" s="15">
        <v>34</v>
      </c>
      <c r="X17" s="16">
        <f t="shared" si="6"/>
        <v>2.6541764246682282</v>
      </c>
      <c r="Y17" s="15">
        <v>44</v>
      </c>
      <c r="Z17" s="15">
        <v>10</v>
      </c>
      <c r="AA17" s="16">
        <f t="shared" si="7"/>
        <v>0.78064012490242</v>
      </c>
      <c r="AB17" s="15">
        <v>10</v>
      </c>
      <c r="AC17" s="15">
        <v>1</v>
      </c>
      <c r="AD17" s="16">
        <f t="shared" si="8"/>
        <v>0.078064012490242</v>
      </c>
      <c r="AE17" s="15">
        <v>2</v>
      </c>
      <c r="AF17" s="15">
        <v>63</v>
      </c>
      <c r="AG17" s="16">
        <f t="shared" si="9"/>
        <v>4.918032786885246</v>
      </c>
      <c r="AH17" s="15">
        <v>65</v>
      </c>
      <c r="AI17" s="15">
        <v>167</v>
      </c>
      <c r="AJ17" s="16">
        <f t="shared" si="10"/>
        <v>13.036690085870415</v>
      </c>
      <c r="AK17" s="15">
        <v>241</v>
      </c>
      <c r="AL17" s="15">
        <v>0</v>
      </c>
      <c r="AM17" s="16">
        <f t="shared" si="11"/>
        <v>0</v>
      </c>
      <c r="AN17" s="15">
        <v>0</v>
      </c>
      <c r="AO17" s="15">
        <v>0</v>
      </c>
      <c r="AP17" s="16">
        <f t="shared" si="12"/>
        <v>0</v>
      </c>
      <c r="AQ17" s="15">
        <v>0</v>
      </c>
      <c r="AR17" s="46" t="str">
        <f t="shared" si="49"/>
        <v>    紙漿、紙及紙製品製造業</v>
      </c>
      <c r="AS17" s="15">
        <v>0</v>
      </c>
      <c r="AT17" s="16">
        <f t="shared" si="13"/>
        <v>0</v>
      </c>
      <c r="AU17" s="15">
        <v>0</v>
      </c>
      <c r="AV17" s="15">
        <v>414</v>
      </c>
      <c r="AW17" s="16">
        <f t="shared" si="14"/>
        <v>32.31850117096019</v>
      </c>
      <c r="AX17" s="15">
        <v>542</v>
      </c>
      <c r="AY17" s="15">
        <v>28</v>
      </c>
      <c r="AZ17" s="16">
        <f t="shared" si="15"/>
        <v>2.185792349726776</v>
      </c>
      <c r="BA17" s="15">
        <v>28</v>
      </c>
      <c r="BB17" s="15">
        <v>0</v>
      </c>
      <c r="BC17" s="16">
        <f t="shared" si="16"/>
        <v>0</v>
      </c>
      <c r="BD17" s="15">
        <v>0</v>
      </c>
      <c r="BE17" s="15">
        <v>0</v>
      </c>
      <c r="BF17" s="16">
        <f t="shared" si="17"/>
        <v>0</v>
      </c>
      <c r="BG17" s="15">
        <v>0</v>
      </c>
      <c r="BH17" s="15">
        <v>12</v>
      </c>
      <c r="BI17" s="16">
        <f t="shared" si="18"/>
        <v>0.936768149882904</v>
      </c>
      <c r="BJ17" s="15">
        <v>17</v>
      </c>
      <c r="BK17" s="15">
        <v>0</v>
      </c>
      <c r="BL17" s="16">
        <f t="shared" si="19"/>
        <v>0</v>
      </c>
      <c r="BM17" s="15">
        <v>0</v>
      </c>
      <c r="BN17" s="46" t="str">
        <f t="shared" si="50"/>
        <v>    紙漿、紙及紙製品製造業</v>
      </c>
      <c r="BO17" s="15">
        <v>0</v>
      </c>
      <c r="BP17" s="16">
        <f t="shared" si="20"/>
        <v>0</v>
      </c>
      <c r="BQ17" s="15">
        <v>0</v>
      </c>
      <c r="BR17" s="15">
        <v>0</v>
      </c>
      <c r="BS17" s="16">
        <f t="shared" si="21"/>
        <v>0</v>
      </c>
      <c r="BT17" s="15">
        <v>0</v>
      </c>
      <c r="BU17" s="15">
        <v>146</v>
      </c>
      <c r="BV17" s="16">
        <f t="shared" si="22"/>
        <v>11.397345823575332</v>
      </c>
      <c r="BW17" s="15">
        <v>158</v>
      </c>
      <c r="BX17" s="15">
        <v>55</v>
      </c>
      <c r="BY17" s="16">
        <f t="shared" si="23"/>
        <v>4.29352068696331</v>
      </c>
      <c r="BZ17" s="15">
        <v>86</v>
      </c>
      <c r="CA17" s="15">
        <v>0</v>
      </c>
      <c r="CB17" s="16">
        <f t="shared" si="24"/>
        <v>0</v>
      </c>
      <c r="CC17" s="15">
        <v>0</v>
      </c>
      <c r="CD17" s="15">
        <v>0</v>
      </c>
      <c r="CE17" s="16">
        <f t="shared" si="25"/>
        <v>0</v>
      </c>
      <c r="CF17" s="15">
        <v>0</v>
      </c>
      <c r="CG17" s="15">
        <v>0</v>
      </c>
      <c r="CH17" s="16">
        <f t="shared" si="26"/>
        <v>0</v>
      </c>
      <c r="CI17" s="15">
        <v>0</v>
      </c>
      <c r="CJ17" s="46" t="str">
        <f t="shared" si="51"/>
        <v>    紙漿、紙及紙製品製造業</v>
      </c>
      <c r="CK17" s="15">
        <v>0</v>
      </c>
      <c r="CL17" s="16">
        <f t="shared" si="27"/>
        <v>0</v>
      </c>
      <c r="CM17" s="15">
        <v>0</v>
      </c>
      <c r="CN17" s="15">
        <v>146</v>
      </c>
      <c r="CO17" s="16">
        <f t="shared" si="28"/>
        <v>11.397345823575332</v>
      </c>
      <c r="CP17" s="15">
        <v>217</v>
      </c>
      <c r="CQ17" s="15">
        <v>0</v>
      </c>
      <c r="CR17" s="16">
        <f t="shared" si="29"/>
        <v>0</v>
      </c>
      <c r="CS17" s="15">
        <v>0</v>
      </c>
      <c r="CT17" s="15">
        <v>0</v>
      </c>
      <c r="CU17" s="16">
        <f t="shared" si="30"/>
        <v>0</v>
      </c>
      <c r="CV17" s="15">
        <v>0</v>
      </c>
      <c r="CW17" s="15">
        <v>204</v>
      </c>
      <c r="CX17" s="16">
        <f t="shared" si="31"/>
        <v>15.92505854800937</v>
      </c>
      <c r="CY17" s="15">
        <v>436</v>
      </c>
      <c r="CZ17" s="15">
        <v>35</v>
      </c>
      <c r="DA17" s="16">
        <f t="shared" si="32"/>
        <v>2.73224043715847</v>
      </c>
      <c r="DB17" s="15">
        <v>35</v>
      </c>
      <c r="DC17" s="15">
        <v>0</v>
      </c>
      <c r="DD17" s="16">
        <f t="shared" si="33"/>
        <v>0</v>
      </c>
      <c r="DE17" s="15">
        <v>0</v>
      </c>
      <c r="DF17" s="46" t="str">
        <f t="shared" si="52"/>
        <v>    紙漿、紙及紙製品製造業</v>
      </c>
      <c r="DG17" s="15">
        <v>5</v>
      </c>
      <c r="DH17" s="16">
        <f t="shared" si="34"/>
        <v>0.39032006245121</v>
      </c>
      <c r="DI17" s="15">
        <v>5</v>
      </c>
      <c r="DJ17" s="15">
        <v>237</v>
      </c>
      <c r="DK17" s="16">
        <f t="shared" si="35"/>
        <v>18.501170960187356</v>
      </c>
      <c r="DL17" s="15">
        <v>253</v>
      </c>
      <c r="DM17" s="15">
        <v>264</v>
      </c>
      <c r="DN17" s="16">
        <f t="shared" si="36"/>
        <v>20.60889929742389</v>
      </c>
      <c r="DO17" s="15">
        <v>389</v>
      </c>
      <c r="DP17" s="15">
        <v>11</v>
      </c>
      <c r="DQ17" s="16">
        <f t="shared" si="37"/>
        <v>0.858704137392662</v>
      </c>
      <c r="DR17" s="15">
        <v>11</v>
      </c>
      <c r="DS17" s="15">
        <v>1</v>
      </c>
      <c r="DT17" s="16">
        <f t="shared" si="38"/>
        <v>0.078064012490242</v>
      </c>
      <c r="DU17" s="15">
        <v>1</v>
      </c>
      <c r="DV17" s="15">
        <v>5</v>
      </c>
      <c r="DW17" s="16">
        <f t="shared" si="39"/>
        <v>0.39032006245121</v>
      </c>
      <c r="DX17" s="15">
        <v>13</v>
      </c>
      <c r="DY17" s="15">
        <v>0</v>
      </c>
      <c r="DZ17" s="16">
        <f t="shared" si="40"/>
        <v>0</v>
      </c>
      <c r="EA17" s="15">
        <v>0</v>
      </c>
      <c r="EB17" s="46" t="str">
        <f t="shared" si="53"/>
        <v>    紙漿、紙及紙製品製造業</v>
      </c>
      <c r="EC17" s="15">
        <v>0</v>
      </c>
      <c r="ED17" s="16">
        <f t="shared" si="41"/>
        <v>0</v>
      </c>
      <c r="EE17" s="15">
        <v>0</v>
      </c>
      <c r="EF17" s="15">
        <v>0</v>
      </c>
      <c r="EG17" s="16">
        <f t="shared" si="42"/>
        <v>0</v>
      </c>
      <c r="EH17" s="15">
        <v>0</v>
      </c>
      <c r="EI17" s="15">
        <v>0</v>
      </c>
      <c r="EJ17" s="16">
        <f t="shared" si="43"/>
        <v>0</v>
      </c>
      <c r="EK17" s="15">
        <v>0</v>
      </c>
      <c r="EL17" s="15">
        <v>54</v>
      </c>
      <c r="EM17" s="16">
        <f t="shared" si="44"/>
        <v>4.215456674473068</v>
      </c>
      <c r="EN17" s="15">
        <v>54</v>
      </c>
      <c r="EO17" s="15">
        <v>0</v>
      </c>
      <c r="EP17" s="16">
        <f t="shared" si="45"/>
        <v>0</v>
      </c>
      <c r="EQ17" s="15">
        <v>0</v>
      </c>
      <c r="ER17" s="15">
        <v>393</v>
      </c>
      <c r="ES17" s="16">
        <f t="shared" si="46"/>
        <v>30.679156908665107</v>
      </c>
      <c r="ET17" s="15">
        <v>393</v>
      </c>
      <c r="EU17" s="15">
        <v>4</v>
      </c>
      <c r="EV17" s="16">
        <f t="shared" si="47"/>
        <v>0.312256049960968</v>
      </c>
      <c r="EW17" s="15">
        <v>4</v>
      </c>
    </row>
    <row r="18" spans="1:153" ht="11.25" customHeight="1">
      <c r="A18" s="47" t="s">
        <v>226</v>
      </c>
      <c r="B18" s="15">
        <v>500</v>
      </c>
      <c r="C18" s="15">
        <f t="shared" si="54"/>
        <v>1167</v>
      </c>
      <c r="D18" s="15">
        <v>255</v>
      </c>
      <c r="E18" s="16">
        <f t="shared" si="0"/>
        <v>51</v>
      </c>
      <c r="F18" s="15">
        <f t="shared" si="55"/>
        <v>473</v>
      </c>
      <c r="G18" s="15">
        <v>43</v>
      </c>
      <c r="H18" s="16">
        <f t="shared" si="1"/>
        <v>8.6</v>
      </c>
      <c r="I18" s="15">
        <v>46</v>
      </c>
      <c r="J18" s="15">
        <v>2</v>
      </c>
      <c r="K18" s="16">
        <f t="shared" si="2"/>
        <v>0.4</v>
      </c>
      <c r="L18" s="15">
        <v>2</v>
      </c>
      <c r="M18" s="15">
        <v>0</v>
      </c>
      <c r="N18" s="16">
        <f t="shared" si="3"/>
        <v>0</v>
      </c>
      <c r="O18" s="15">
        <v>0</v>
      </c>
      <c r="P18" s="15">
        <v>9</v>
      </c>
      <c r="Q18" s="16">
        <f t="shared" si="4"/>
        <v>1.7999999999999998</v>
      </c>
      <c r="R18" s="15">
        <v>9</v>
      </c>
      <c r="S18" s="15">
        <v>50</v>
      </c>
      <c r="T18" s="16">
        <f t="shared" si="5"/>
        <v>10</v>
      </c>
      <c r="U18" s="15">
        <v>62</v>
      </c>
      <c r="V18" s="46" t="str">
        <f t="shared" si="48"/>
        <v>    印刷及其輔助業</v>
      </c>
      <c r="W18" s="15">
        <v>4</v>
      </c>
      <c r="X18" s="16">
        <f t="shared" si="6"/>
        <v>0.8</v>
      </c>
      <c r="Y18" s="15">
        <v>6</v>
      </c>
      <c r="Z18" s="15">
        <v>2</v>
      </c>
      <c r="AA18" s="16">
        <f t="shared" si="7"/>
        <v>0.4</v>
      </c>
      <c r="AB18" s="15">
        <v>2</v>
      </c>
      <c r="AC18" s="15">
        <v>1</v>
      </c>
      <c r="AD18" s="16">
        <f t="shared" si="8"/>
        <v>0.2</v>
      </c>
      <c r="AE18" s="15">
        <v>2</v>
      </c>
      <c r="AF18" s="15">
        <v>40</v>
      </c>
      <c r="AG18" s="16">
        <f t="shared" si="9"/>
        <v>8</v>
      </c>
      <c r="AH18" s="15">
        <v>43</v>
      </c>
      <c r="AI18" s="15">
        <v>21</v>
      </c>
      <c r="AJ18" s="16">
        <f t="shared" si="10"/>
        <v>4.2</v>
      </c>
      <c r="AK18" s="15">
        <v>28</v>
      </c>
      <c r="AL18" s="15">
        <v>0</v>
      </c>
      <c r="AM18" s="16">
        <f t="shared" si="11"/>
        <v>0</v>
      </c>
      <c r="AN18" s="15">
        <v>0</v>
      </c>
      <c r="AO18" s="15">
        <v>0</v>
      </c>
      <c r="AP18" s="16">
        <f t="shared" si="12"/>
        <v>0</v>
      </c>
      <c r="AQ18" s="15">
        <v>0</v>
      </c>
      <c r="AR18" s="46" t="str">
        <f t="shared" si="49"/>
        <v>    印刷及其輔助業</v>
      </c>
      <c r="AS18" s="15">
        <v>0</v>
      </c>
      <c r="AT18" s="16">
        <f t="shared" si="13"/>
        <v>0</v>
      </c>
      <c r="AU18" s="15">
        <v>0</v>
      </c>
      <c r="AV18" s="15">
        <v>81</v>
      </c>
      <c r="AW18" s="16">
        <f t="shared" si="14"/>
        <v>16.2</v>
      </c>
      <c r="AX18" s="15">
        <v>108</v>
      </c>
      <c r="AY18" s="15">
        <v>19</v>
      </c>
      <c r="AZ18" s="16">
        <f t="shared" si="15"/>
        <v>3.8</v>
      </c>
      <c r="BA18" s="15">
        <v>19</v>
      </c>
      <c r="BB18" s="15">
        <v>2</v>
      </c>
      <c r="BC18" s="16">
        <f t="shared" si="16"/>
        <v>0.4</v>
      </c>
      <c r="BD18" s="15">
        <v>2</v>
      </c>
      <c r="BE18" s="15">
        <v>0</v>
      </c>
      <c r="BF18" s="16">
        <f t="shared" si="17"/>
        <v>0</v>
      </c>
      <c r="BG18" s="15">
        <v>0</v>
      </c>
      <c r="BH18" s="15">
        <v>6</v>
      </c>
      <c r="BI18" s="16">
        <f t="shared" si="18"/>
        <v>1.2</v>
      </c>
      <c r="BJ18" s="15">
        <v>8</v>
      </c>
      <c r="BK18" s="15">
        <v>0</v>
      </c>
      <c r="BL18" s="16">
        <f t="shared" si="19"/>
        <v>0</v>
      </c>
      <c r="BM18" s="15">
        <v>0</v>
      </c>
      <c r="BN18" s="46" t="str">
        <f t="shared" si="50"/>
        <v>    印刷及其輔助業</v>
      </c>
      <c r="BO18" s="15">
        <v>0</v>
      </c>
      <c r="BP18" s="16">
        <f t="shared" si="20"/>
        <v>0</v>
      </c>
      <c r="BQ18" s="15">
        <v>0</v>
      </c>
      <c r="BR18" s="15">
        <v>0</v>
      </c>
      <c r="BS18" s="16">
        <f t="shared" si="21"/>
        <v>0</v>
      </c>
      <c r="BT18" s="15">
        <v>0</v>
      </c>
      <c r="BU18" s="15">
        <v>27</v>
      </c>
      <c r="BV18" s="16">
        <f t="shared" si="22"/>
        <v>5.4</v>
      </c>
      <c r="BW18" s="15">
        <v>27</v>
      </c>
      <c r="BX18" s="15">
        <v>6</v>
      </c>
      <c r="BY18" s="16">
        <f t="shared" si="23"/>
        <v>1.2</v>
      </c>
      <c r="BZ18" s="15">
        <v>12</v>
      </c>
      <c r="CA18" s="15">
        <v>0</v>
      </c>
      <c r="CB18" s="16">
        <f t="shared" si="24"/>
        <v>0</v>
      </c>
      <c r="CC18" s="15">
        <v>0</v>
      </c>
      <c r="CD18" s="15">
        <v>0</v>
      </c>
      <c r="CE18" s="16">
        <f t="shared" si="25"/>
        <v>0</v>
      </c>
      <c r="CF18" s="15">
        <v>0</v>
      </c>
      <c r="CG18" s="15">
        <v>0</v>
      </c>
      <c r="CH18" s="16">
        <f t="shared" si="26"/>
        <v>0</v>
      </c>
      <c r="CI18" s="15">
        <v>0</v>
      </c>
      <c r="CJ18" s="46" t="str">
        <f t="shared" si="51"/>
        <v>    印刷及其輔助業</v>
      </c>
      <c r="CK18" s="15">
        <v>0</v>
      </c>
      <c r="CL18" s="16">
        <f t="shared" si="27"/>
        <v>0</v>
      </c>
      <c r="CM18" s="15">
        <v>0</v>
      </c>
      <c r="CN18" s="15">
        <v>72</v>
      </c>
      <c r="CO18" s="16">
        <f t="shared" si="28"/>
        <v>14.399999999999999</v>
      </c>
      <c r="CP18" s="15">
        <v>97</v>
      </c>
      <c r="CQ18" s="15">
        <v>0</v>
      </c>
      <c r="CR18" s="16">
        <f t="shared" si="29"/>
        <v>0</v>
      </c>
      <c r="CS18" s="15">
        <v>0</v>
      </c>
      <c r="CT18" s="15">
        <v>0</v>
      </c>
      <c r="CU18" s="16">
        <f t="shared" si="30"/>
        <v>0</v>
      </c>
      <c r="CV18" s="15">
        <v>0</v>
      </c>
      <c r="CW18" s="15">
        <v>144</v>
      </c>
      <c r="CX18" s="16">
        <f t="shared" si="31"/>
        <v>28.799999999999997</v>
      </c>
      <c r="CY18" s="15">
        <v>324</v>
      </c>
      <c r="CZ18" s="15">
        <v>8</v>
      </c>
      <c r="DA18" s="16">
        <f t="shared" si="32"/>
        <v>1.6</v>
      </c>
      <c r="DB18" s="15">
        <v>8</v>
      </c>
      <c r="DC18" s="15">
        <v>0</v>
      </c>
      <c r="DD18" s="16">
        <f t="shared" si="33"/>
        <v>0</v>
      </c>
      <c r="DE18" s="15">
        <v>0</v>
      </c>
      <c r="DF18" s="46" t="str">
        <f t="shared" si="52"/>
        <v>    印刷及其輔助業</v>
      </c>
      <c r="DG18" s="15">
        <v>18</v>
      </c>
      <c r="DH18" s="16">
        <f t="shared" si="34"/>
        <v>3.5999999999999996</v>
      </c>
      <c r="DI18" s="15">
        <v>18</v>
      </c>
      <c r="DJ18" s="15">
        <v>111</v>
      </c>
      <c r="DK18" s="16">
        <f t="shared" si="35"/>
        <v>22.2</v>
      </c>
      <c r="DL18" s="15">
        <v>119</v>
      </c>
      <c r="DM18" s="15">
        <v>79</v>
      </c>
      <c r="DN18" s="16">
        <f t="shared" si="36"/>
        <v>15.8</v>
      </c>
      <c r="DO18" s="15">
        <v>94</v>
      </c>
      <c r="DP18" s="15">
        <v>0</v>
      </c>
      <c r="DQ18" s="16">
        <f t="shared" si="37"/>
        <v>0</v>
      </c>
      <c r="DR18" s="15">
        <v>0</v>
      </c>
      <c r="DS18" s="15">
        <v>0</v>
      </c>
      <c r="DT18" s="16">
        <f t="shared" si="38"/>
        <v>0</v>
      </c>
      <c r="DU18" s="15">
        <v>0</v>
      </c>
      <c r="DV18" s="15">
        <v>0</v>
      </c>
      <c r="DW18" s="16">
        <f t="shared" si="39"/>
        <v>0</v>
      </c>
      <c r="DX18" s="15">
        <v>0</v>
      </c>
      <c r="DY18" s="15">
        <v>0</v>
      </c>
      <c r="DZ18" s="16">
        <f t="shared" si="40"/>
        <v>0</v>
      </c>
      <c r="EA18" s="15">
        <v>0</v>
      </c>
      <c r="EB18" s="46" t="str">
        <f t="shared" si="53"/>
        <v>    印刷及其輔助業</v>
      </c>
      <c r="EC18" s="15">
        <v>0</v>
      </c>
      <c r="ED18" s="16">
        <f t="shared" si="41"/>
        <v>0</v>
      </c>
      <c r="EE18" s="15">
        <v>0</v>
      </c>
      <c r="EF18" s="15">
        <v>0</v>
      </c>
      <c r="EG18" s="16">
        <f t="shared" si="42"/>
        <v>0</v>
      </c>
      <c r="EH18" s="15">
        <v>0</v>
      </c>
      <c r="EI18" s="15">
        <v>0</v>
      </c>
      <c r="EJ18" s="16">
        <f t="shared" si="43"/>
        <v>0</v>
      </c>
      <c r="EK18" s="15">
        <v>0</v>
      </c>
      <c r="EL18" s="15">
        <v>16</v>
      </c>
      <c r="EM18" s="16">
        <f t="shared" si="44"/>
        <v>3.2</v>
      </c>
      <c r="EN18" s="15">
        <v>16</v>
      </c>
      <c r="EO18" s="15">
        <v>0</v>
      </c>
      <c r="EP18" s="16">
        <f t="shared" si="45"/>
        <v>0</v>
      </c>
      <c r="EQ18" s="15">
        <v>0</v>
      </c>
      <c r="ER18" s="15">
        <v>115</v>
      </c>
      <c r="ES18" s="16">
        <f t="shared" si="46"/>
        <v>23</v>
      </c>
      <c r="ET18" s="15">
        <v>115</v>
      </c>
      <c r="EU18" s="15">
        <v>0</v>
      </c>
      <c r="EV18" s="16">
        <f t="shared" si="47"/>
        <v>0</v>
      </c>
      <c r="EW18" s="15">
        <v>0</v>
      </c>
    </row>
    <row r="19" spans="1:153" ht="11.25" customHeight="1">
      <c r="A19" s="47" t="s">
        <v>227</v>
      </c>
      <c r="B19" s="15">
        <v>2438</v>
      </c>
      <c r="C19" s="15">
        <f t="shared" si="54"/>
        <v>3214</v>
      </c>
      <c r="D19" s="15">
        <v>1199</v>
      </c>
      <c r="E19" s="16">
        <f t="shared" si="0"/>
        <v>49.17965545529122</v>
      </c>
      <c r="F19" s="15">
        <f t="shared" si="55"/>
        <v>1998</v>
      </c>
      <c r="G19" s="15">
        <v>118</v>
      </c>
      <c r="H19" s="16">
        <f t="shared" si="1"/>
        <v>4.8400328137817885</v>
      </c>
      <c r="I19" s="15">
        <v>130</v>
      </c>
      <c r="J19" s="15">
        <v>7</v>
      </c>
      <c r="K19" s="16">
        <f t="shared" si="2"/>
        <v>0.2871205906480722</v>
      </c>
      <c r="L19" s="15">
        <v>7</v>
      </c>
      <c r="M19" s="15">
        <v>0</v>
      </c>
      <c r="N19" s="16">
        <f t="shared" si="3"/>
        <v>0</v>
      </c>
      <c r="O19" s="15">
        <v>0</v>
      </c>
      <c r="P19" s="15">
        <v>40</v>
      </c>
      <c r="Q19" s="16">
        <f t="shared" si="4"/>
        <v>1.6406890894175554</v>
      </c>
      <c r="R19" s="15">
        <v>47</v>
      </c>
      <c r="S19" s="15">
        <v>183</v>
      </c>
      <c r="T19" s="16">
        <f t="shared" si="5"/>
        <v>7.506152584085315</v>
      </c>
      <c r="U19" s="15">
        <v>232</v>
      </c>
      <c r="V19" s="46" t="str">
        <f t="shared" si="48"/>
        <v>    化學材料製造業</v>
      </c>
      <c r="W19" s="15">
        <v>65</v>
      </c>
      <c r="X19" s="16">
        <f t="shared" si="6"/>
        <v>2.6661197703035273</v>
      </c>
      <c r="Y19" s="15">
        <v>78</v>
      </c>
      <c r="Z19" s="15">
        <v>16</v>
      </c>
      <c r="AA19" s="16">
        <f t="shared" si="7"/>
        <v>0.6562756357670222</v>
      </c>
      <c r="AB19" s="15">
        <v>17</v>
      </c>
      <c r="AC19" s="15">
        <v>53</v>
      </c>
      <c r="AD19" s="16">
        <f t="shared" si="8"/>
        <v>2.1739130434782608</v>
      </c>
      <c r="AE19" s="15">
        <v>68</v>
      </c>
      <c r="AF19" s="15">
        <v>175</v>
      </c>
      <c r="AG19" s="16">
        <f t="shared" si="9"/>
        <v>7.178014766201805</v>
      </c>
      <c r="AH19" s="15">
        <v>223</v>
      </c>
      <c r="AI19" s="15">
        <v>194</v>
      </c>
      <c r="AJ19" s="16">
        <f t="shared" si="10"/>
        <v>7.957342083675144</v>
      </c>
      <c r="AK19" s="15">
        <v>237</v>
      </c>
      <c r="AL19" s="15">
        <v>24</v>
      </c>
      <c r="AM19" s="16">
        <f t="shared" si="11"/>
        <v>0.9844134536505332</v>
      </c>
      <c r="AN19" s="15">
        <v>29</v>
      </c>
      <c r="AO19" s="15">
        <v>2</v>
      </c>
      <c r="AP19" s="16">
        <f t="shared" si="12"/>
        <v>0.08203445447087777</v>
      </c>
      <c r="AQ19" s="15">
        <v>2</v>
      </c>
      <c r="AR19" s="46" t="str">
        <f t="shared" si="49"/>
        <v>    化學材料製造業</v>
      </c>
      <c r="AS19" s="15">
        <v>0</v>
      </c>
      <c r="AT19" s="16">
        <f t="shared" si="13"/>
        <v>0</v>
      </c>
      <c r="AU19" s="15">
        <v>0</v>
      </c>
      <c r="AV19" s="15">
        <v>274</v>
      </c>
      <c r="AW19" s="16">
        <f t="shared" si="14"/>
        <v>11.238720262510254</v>
      </c>
      <c r="AX19" s="15">
        <v>351</v>
      </c>
      <c r="AY19" s="15">
        <v>50</v>
      </c>
      <c r="AZ19" s="16">
        <f t="shared" si="15"/>
        <v>2.0508613617719442</v>
      </c>
      <c r="BA19" s="15">
        <v>50</v>
      </c>
      <c r="BB19" s="15">
        <v>2</v>
      </c>
      <c r="BC19" s="16">
        <f t="shared" si="16"/>
        <v>0.08203445447087777</v>
      </c>
      <c r="BD19" s="15">
        <v>2</v>
      </c>
      <c r="BE19" s="15">
        <v>2</v>
      </c>
      <c r="BF19" s="16">
        <f t="shared" si="17"/>
        <v>0.08203445447087777</v>
      </c>
      <c r="BG19" s="15">
        <v>2</v>
      </c>
      <c r="BH19" s="15">
        <v>20</v>
      </c>
      <c r="BI19" s="16">
        <f t="shared" si="18"/>
        <v>0.8203445447087777</v>
      </c>
      <c r="BJ19" s="15">
        <v>26</v>
      </c>
      <c r="BK19" s="15">
        <v>0</v>
      </c>
      <c r="BL19" s="16">
        <f t="shared" si="19"/>
        <v>0</v>
      </c>
      <c r="BM19" s="15">
        <v>0</v>
      </c>
      <c r="BN19" s="46" t="str">
        <f t="shared" si="50"/>
        <v>    化學材料製造業</v>
      </c>
      <c r="BO19" s="15">
        <v>0</v>
      </c>
      <c r="BP19" s="16">
        <f t="shared" si="20"/>
        <v>0</v>
      </c>
      <c r="BQ19" s="15">
        <v>0</v>
      </c>
      <c r="BR19" s="15">
        <v>0</v>
      </c>
      <c r="BS19" s="16">
        <f t="shared" si="21"/>
        <v>0</v>
      </c>
      <c r="BT19" s="15">
        <v>0</v>
      </c>
      <c r="BU19" s="15">
        <v>124</v>
      </c>
      <c r="BV19" s="16">
        <f t="shared" si="22"/>
        <v>5.086136177194422</v>
      </c>
      <c r="BW19" s="15">
        <v>136</v>
      </c>
      <c r="BX19" s="15">
        <v>159</v>
      </c>
      <c r="BY19" s="16">
        <f t="shared" si="23"/>
        <v>6.521739130434782</v>
      </c>
      <c r="BZ19" s="15">
        <v>202</v>
      </c>
      <c r="CA19" s="15">
        <v>1</v>
      </c>
      <c r="CB19" s="16">
        <f t="shared" si="24"/>
        <v>0.04101722723543889</v>
      </c>
      <c r="CC19" s="15">
        <v>1</v>
      </c>
      <c r="CD19" s="15">
        <v>1</v>
      </c>
      <c r="CE19" s="16">
        <f t="shared" si="25"/>
        <v>0.04101722723543889</v>
      </c>
      <c r="CF19" s="15">
        <v>1</v>
      </c>
      <c r="CG19" s="15">
        <v>0</v>
      </c>
      <c r="CH19" s="16">
        <f t="shared" si="26"/>
        <v>0</v>
      </c>
      <c r="CI19" s="15">
        <v>0</v>
      </c>
      <c r="CJ19" s="46" t="str">
        <f t="shared" si="51"/>
        <v>    化學材料製造業</v>
      </c>
      <c r="CK19" s="15">
        <v>0</v>
      </c>
      <c r="CL19" s="16">
        <f t="shared" si="27"/>
        <v>0</v>
      </c>
      <c r="CM19" s="15">
        <v>0</v>
      </c>
      <c r="CN19" s="15">
        <v>118</v>
      </c>
      <c r="CO19" s="16">
        <f t="shared" si="28"/>
        <v>4.8400328137817885</v>
      </c>
      <c r="CP19" s="15">
        <v>156</v>
      </c>
      <c r="CQ19" s="15">
        <v>1</v>
      </c>
      <c r="CR19" s="16">
        <f t="shared" si="29"/>
        <v>0.04101722723543889</v>
      </c>
      <c r="CS19" s="15">
        <v>1</v>
      </c>
      <c r="CT19" s="15">
        <v>0</v>
      </c>
      <c r="CU19" s="16">
        <f t="shared" si="30"/>
        <v>0</v>
      </c>
      <c r="CV19" s="15">
        <v>0</v>
      </c>
      <c r="CW19" s="15">
        <v>383</v>
      </c>
      <c r="CX19" s="16">
        <f t="shared" si="31"/>
        <v>15.709598031173092</v>
      </c>
      <c r="CY19" s="15">
        <v>533</v>
      </c>
      <c r="CZ19" s="15">
        <v>30</v>
      </c>
      <c r="DA19" s="16">
        <f t="shared" si="32"/>
        <v>1.2305168170631664</v>
      </c>
      <c r="DB19" s="15">
        <v>30</v>
      </c>
      <c r="DC19" s="15">
        <v>0</v>
      </c>
      <c r="DD19" s="16">
        <f t="shared" si="33"/>
        <v>0</v>
      </c>
      <c r="DE19" s="15">
        <v>0</v>
      </c>
      <c r="DF19" s="46" t="str">
        <f t="shared" si="52"/>
        <v>    化學材料製造業</v>
      </c>
      <c r="DG19" s="15">
        <v>2</v>
      </c>
      <c r="DH19" s="16">
        <f t="shared" si="34"/>
        <v>0.08203445447087777</v>
      </c>
      <c r="DI19" s="15">
        <v>2</v>
      </c>
      <c r="DJ19" s="15">
        <v>133</v>
      </c>
      <c r="DK19" s="16">
        <f t="shared" si="35"/>
        <v>5.455291222313371</v>
      </c>
      <c r="DL19" s="15">
        <v>147</v>
      </c>
      <c r="DM19" s="15">
        <v>222</v>
      </c>
      <c r="DN19" s="16">
        <f t="shared" si="36"/>
        <v>9.105824446267432</v>
      </c>
      <c r="DO19" s="15">
        <v>273</v>
      </c>
      <c r="DP19" s="15">
        <v>9</v>
      </c>
      <c r="DQ19" s="16">
        <f t="shared" si="37"/>
        <v>0.3691550451189499</v>
      </c>
      <c r="DR19" s="15">
        <v>9</v>
      </c>
      <c r="DS19" s="15">
        <v>6</v>
      </c>
      <c r="DT19" s="16">
        <f t="shared" si="38"/>
        <v>0.2461033634126333</v>
      </c>
      <c r="DU19" s="15">
        <v>6</v>
      </c>
      <c r="DV19" s="15">
        <v>15</v>
      </c>
      <c r="DW19" s="16">
        <f t="shared" si="39"/>
        <v>0.6152584085315832</v>
      </c>
      <c r="DX19" s="15">
        <v>45</v>
      </c>
      <c r="DY19" s="15">
        <v>0</v>
      </c>
      <c r="DZ19" s="16">
        <f t="shared" si="40"/>
        <v>0</v>
      </c>
      <c r="EA19" s="15">
        <v>0</v>
      </c>
      <c r="EB19" s="46" t="str">
        <f t="shared" si="53"/>
        <v>    化學材料製造業</v>
      </c>
      <c r="EC19" s="15">
        <v>0</v>
      </c>
      <c r="ED19" s="16">
        <f t="shared" si="41"/>
        <v>0</v>
      </c>
      <c r="EE19" s="15">
        <v>0</v>
      </c>
      <c r="EF19" s="15">
        <v>0</v>
      </c>
      <c r="EG19" s="16">
        <f t="shared" si="42"/>
        <v>0</v>
      </c>
      <c r="EH19" s="15">
        <v>0</v>
      </c>
      <c r="EI19" s="15">
        <v>1</v>
      </c>
      <c r="EJ19" s="16">
        <f t="shared" si="43"/>
        <v>0.04101722723543889</v>
      </c>
      <c r="EK19" s="15">
        <v>1</v>
      </c>
      <c r="EL19" s="15">
        <v>26</v>
      </c>
      <c r="EM19" s="16">
        <f t="shared" si="44"/>
        <v>1.0664479081214109</v>
      </c>
      <c r="EN19" s="15">
        <v>26</v>
      </c>
      <c r="EO19" s="15">
        <v>0</v>
      </c>
      <c r="EP19" s="16">
        <f t="shared" si="45"/>
        <v>0</v>
      </c>
      <c r="EQ19" s="15">
        <v>0</v>
      </c>
      <c r="ER19" s="15">
        <v>144</v>
      </c>
      <c r="ES19" s="16">
        <f t="shared" si="46"/>
        <v>5.906480721903199</v>
      </c>
      <c r="ET19" s="15">
        <v>144</v>
      </c>
      <c r="EU19" s="15">
        <v>0</v>
      </c>
      <c r="EV19" s="16">
        <f t="shared" si="47"/>
        <v>0</v>
      </c>
      <c r="EW19" s="15">
        <v>0</v>
      </c>
    </row>
    <row r="20" spans="1:153" ht="11.25" customHeight="1">
      <c r="A20" s="47" t="s">
        <v>228</v>
      </c>
      <c r="B20" s="15">
        <v>1693</v>
      </c>
      <c r="C20" s="15">
        <f t="shared" si="54"/>
        <v>3049</v>
      </c>
      <c r="D20" s="15">
        <v>932</v>
      </c>
      <c r="E20" s="16">
        <f t="shared" si="0"/>
        <v>55.050206733608974</v>
      </c>
      <c r="F20" s="15">
        <f t="shared" si="55"/>
        <v>1699</v>
      </c>
      <c r="G20" s="15">
        <v>109</v>
      </c>
      <c r="H20" s="16">
        <f t="shared" si="1"/>
        <v>6.438275251033668</v>
      </c>
      <c r="I20" s="15">
        <v>118</v>
      </c>
      <c r="J20" s="15">
        <v>6</v>
      </c>
      <c r="K20" s="16">
        <f t="shared" si="2"/>
        <v>0.3544004725339634</v>
      </c>
      <c r="L20" s="15">
        <v>6</v>
      </c>
      <c r="M20" s="15">
        <v>0</v>
      </c>
      <c r="N20" s="16">
        <f t="shared" si="3"/>
        <v>0</v>
      </c>
      <c r="O20" s="15">
        <v>0</v>
      </c>
      <c r="P20" s="15">
        <v>47</v>
      </c>
      <c r="Q20" s="16">
        <f t="shared" si="4"/>
        <v>2.7761370348493797</v>
      </c>
      <c r="R20" s="15">
        <v>55</v>
      </c>
      <c r="S20" s="15">
        <v>171</v>
      </c>
      <c r="T20" s="16">
        <f t="shared" si="5"/>
        <v>10.100413467217956</v>
      </c>
      <c r="U20" s="15">
        <v>239</v>
      </c>
      <c r="V20" s="46" t="str">
        <f t="shared" si="48"/>
        <v>    化學製品製造業</v>
      </c>
      <c r="W20" s="15">
        <v>60</v>
      </c>
      <c r="X20" s="16">
        <f t="shared" si="6"/>
        <v>3.5440047253396343</v>
      </c>
      <c r="Y20" s="15">
        <v>89</v>
      </c>
      <c r="Z20" s="15">
        <v>9</v>
      </c>
      <c r="AA20" s="16">
        <f t="shared" si="7"/>
        <v>0.531600708800945</v>
      </c>
      <c r="AB20" s="15">
        <v>10</v>
      </c>
      <c r="AC20" s="15">
        <v>12</v>
      </c>
      <c r="AD20" s="16">
        <f t="shared" si="8"/>
        <v>0.7088009450679268</v>
      </c>
      <c r="AE20" s="15">
        <v>16</v>
      </c>
      <c r="AF20" s="15">
        <v>149</v>
      </c>
      <c r="AG20" s="16">
        <f t="shared" si="9"/>
        <v>8.800945067926758</v>
      </c>
      <c r="AH20" s="15">
        <v>200</v>
      </c>
      <c r="AI20" s="15">
        <v>168</v>
      </c>
      <c r="AJ20" s="16">
        <f t="shared" si="10"/>
        <v>9.923213230950974</v>
      </c>
      <c r="AK20" s="15">
        <v>206</v>
      </c>
      <c r="AL20" s="15">
        <v>1</v>
      </c>
      <c r="AM20" s="16">
        <f t="shared" si="11"/>
        <v>0.05906674542232723</v>
      </c>
      <c r="AN20" s="15">
        <v>1</v>
      </c>
      <c r="AO20" s="15">
        <v>0</v>
      </c>
      <c r="AP20" s="16">
        <f t="shared" si="12"/>
        <v>0</v>
      </c>
      <c r="AQ20" s="15">
        <v>0</v>
      </c>
      <c r="AR20" s="46" t="str">
        <f t="shared" si="49"/>
        <v>    化學製品製造業</v>
      </c>
      <c r="AS20" s="15">
        <v>0</v>
      </c>
      <c r="AT20" s="16">
        <f t="shared" si="13"/>
        <v>0</v>
      </c>
      <c r="AU20" s="15">
        <v>0</v>
      </c>
      <c r="AV20" s="15">
        <v>255</v>
      </c>
      <c r="AW20" s="16">
        <f t="shared" si="14"/>
        <v>15.062020082693445</v>
      </c>
      <c r="AX20" s="15">
        <v>339</v>
      </c>
      <c r="AY20" s="15">
        <v>48</v>
      </c>
      <c r="AZ20" s="16">
        <f t="shared" si="15"/>
        <v>2.835203780271707</v>
      </c>
      <c r="BA20" s="15">
        <v>48</v>
      </c>
      <c r="BB20" s="15">
        <v>2</v>
      </c>
      <c r="BC20" s="16">
        <f t="shared" si="16"/>
        <v>0.11813349084465447</v>
      </c>
      <c r="BD20" s="15">
        <v>2</v>
      </c>
      <c r="BE20" s="15">
        <v>1</v>
      </c>
      <c r="BF20" s="16">
        <f t="shared" si="17"/>
        <v>0.05906674542232723</v>
      </c>
      <c r="BG20" s="15">
        <v>1</v>
      </c>
      <c r="BH20" s="15">
        <v>10</v>
      </c>
      <c r="BI20" s="16">
        <f t="shared" si="18"/>
        <v>0.5906674542232723</v>
      </c>
      <c r="BJ20" s="15">
        <v>11</v>
      </c>
      <c r="BK20" s="15">
        <v>0</v>
      </c>
      <c r="BL20" s="16">
        <f t="shared" si="19"/>
        <v>0</v>
      </c>
      <c r="BM20" s="15">
        <v>0</v>
      </c>
      <c r="BN20" s="46" t="str">
        <f t="shared" si="50"/>
        <v>    化學製品製造業</v>
      </c>
      <c r="BO20" s="15">
        <v>0</v>
      </c>
      <c r="BP20" s="16">
        <f t="shared" si="20"/>
        <v>0</v>
      </c>
      <c r="BQ20" s="15">
        <v>0</v>
      </c>
      <c r="BR20" s="15">
        <v>0</v>
      </c>
      <c r="BS20" s="16">
        <f t="shared" si="21"/>
        <v>0</v>
      </c>
      <c r="BT20" s="15">
        <v>0</v>
      </c>
      <c r="BU20" s="15">
        <v>80</v>
      </c>
      <c r="BV20" s="16">
        <f t="shared" si="22"/>
        <v>4.725339633786178</v>
      </c>
      <c r="BW20" s="15">
        <v>87</v>
      </c>
      <c r="BX20" s="15">
        <v>80</v>
      </c>
      <c r="BY20" s="16">
        <f t="shared" si="23"/>
        <v>4.725339633786178</v>
      </c>
      <c r="BZ20" s="15">
        <v>127</v>
      </c>
      <c r="CA20" s="15">
        <v>2</v>
      </c>
      <c r="CB20" s="16">
        <f t="shared" si="24"/>
        <v>0.11813349084465447</v>
      </c>
      <c r="CC20" s="15">
        <v>2</v>
      </c>
      <c r="CD20" s="15">
        <v>2</v>
      </c>
      <c r="CE20" s="16">
        <f t="shared" si="25"/>
        <v>0.11813349084465447</v>
      </c>
      <c r="CF20" s="15">
        <v>2</v>
      </c>
      <c r="CG20" s="15">
        <v>0</v>
      </c>
      <c r="CH20" s="16">
        <f t="shared" si="26"/>
        <v>0</v>
      </c>
      <c r="CI20" s="15">
        <v>0</v>
      </c>
      <c r="CJ20" s="46" t="str">
        <f t="shared" si="51"/>
        <v>    化學製品製造業</v>
      </c>
      <c r="CK20" s="15">
        <v>0</v>
      </c>
      <c r="CL20" s="16">
        <f t="shared" si="27"/>
        <v>0</v>
      </c>
      <c r="CM20" s="15">
        <v>0</v>
      </c>
      <c r="CN20" s="15">
        <v>119</v>
      </c>
      <c r="CO20" s="16">
        <f t="shared" si="28"/>
        <v>7.028942705256941</v>
      </c>
      <c r="CP20" s="15">
        <v>139</v>
      </c>
      <c r="CQ20" s="15">
        <v>1</v>
      </c>
      <c r="CR20" s="16">
        <f t="shared" si="29"/>
        <v>0.05906674542232723</v>
      </c>
      <c r="CS20" s="15">
        <v>1</v>
      </c>
      <c r="CT20" s="15">
        <v>0</v>
      </c>
      <c r="CU20" s="16">
        <f t="shared" si="30"/>
        <v>0</v>
      </c>
      <c r="CV20" s="15">
        <v>0</v>
      </c>
      <c r="CW20" s="15">
        <v>335</v>
      </c>
      <c r="CX20" s="16">
        <f t="shared" si="31"/>
        <v>19.78735971647962</v>
      </c>
      <c r="CY20" s="15">
        <v>501</v>
      </c>
      <c r="CZ20" s="15">
        <v>25</v>
      </c>
      <c r="DA20" s="16">
        <f t="shared" si="32"/>
        <v>1.4766686355581808</v>
      </c>
      <c r="DB20" s="15">
        <v>25</v>
      </c>
      <c r="DC20" s="15">
        <v>0</v>
      </c>
      <c r="DD20" s="16">
        <f t="shared" si="33"/>
        <v>0</v>
      </c>
      <c r="DE20" s="15">
        <v>0</v>
      </c>
      <c r="DF20" s="46" t="str">
        <f t="shared" si="52"/>
        <v>    化學製品製造業</v>
      </c>
      <c r="DG20" s="15">
        <v>4</v>
      </c>
      <c r="DH20" s="16">
        <f t="shared" si="34"/>
        <v>0.23626698168930893</v>
      </c>
      <c r="DI20" s="15">
        <v>4</v>
      </c>
      <c r="DJ20" s="15">
        <v>195</v>
      </c>
      <c r="DK20" s="16">
        <f t="shared" si="35"/>
        <v>11.51801535735381</v>
      </c>
      <c r="DL20" s="15">
        <v>215</v>
      </c>
      <c r="DM20" s="15">
        <v>250</v>
      </c>
      <c r="DN20" s="16">
        <f t="shared" si="36"/>
        <v>14.766686355581808</v>
      </c>
      <c r="DO20" s="15">
        <v>342</v>
      </c>
      <c r="DP20" s="15">
        <v>9</v>
      </c>
      <c r="DQ20" s="16">
        <f t="shared" si="37"/>
        <v>0.531600708800945</v>
      </c>
      <c r="DR20" s="15">
        <v>9</v>
      </c>
      <c r="DS20" s="15">
        <v>1</v>
      </c>
      <c r="DT20" s="16">
        <f t="shared" si="38"/>
        <v>0.05906674542232723</v>
      </c>
      <c r="DU20" s="15">
        <v>1</v>
      </c>
      <c r="DV20" s="15">
        <v>2</v>
      </c>
      <c r="DW20" s="16">
        <f t="shared" si="39"/>
        <v>0.11813349084465447</v>
      </c>
      <c r="DX20" s="15">
        <v>5</v>
      </c>
      <c r="DY20" s="15">
        <v>0</v>
      </c>
      <c r="DZ20" s="16">
        <f t="shared" si="40"/>
        <v>0</v>
      </c>
      <c r="EA20" s="15">
        <v>0</v>
      </c>
      <c r="EB20" s="46" t="str">
        <f t="shared" si="53"/>
        <v>    化學製品製造業</v>
      </c>
      <c r="EC20" s="15">
        <v>0</v>
      </c>
      <c r="ED20" s="16">
        <f t="shared" si="41"/>
        <v>0</v>
      </c>
      <c r="EE20" s="15">
        <v>0</v>
      </c>
      <c r="EF20" s="15">
        <v>0</v>
      </c>
      <c r="EG20" s="16">
        <f t="shared" si="42"/>
        <v>0</v>
      </c>
      <c r="EH20" s="15">
        <v>0</v>
      </c>
      <c r="EI20" s="15">
        <v>0</v>
      </c>
      <c r="EJ20" s="16">
        <f t="shared" si="43"/>
        <v>0</v>
      </c>
      <c r="EK20" s="15">
        <v>0</v>
      </c>
      <c r="EL20" s="15">
        <v>26</v>
      </c>
      <c r="EM20" s="16">
        <f t="shared" si="44"/>
        <v>1.5357353809805079</v>
      </c>
      <c r="EN20" s="15">
        <v>26</v>
      </c>
      <c r="EO20" s="15">
        <v>0</v>
      </c>
      <c r="EP20" s="16">
        <f t="shared" si="45"/>
        <v>0</v>
      </c>
      <c r="EQ20" s="15">
        <v>0</v>
      </c>
      <c r="ER20" s="15">
        <v>221</v>
      </c>
      <c r="ES20" s="16">
        <f t="shared" si="46"/>
        <v>13.053750738334319</v>
      </c>
      <c r="ET20" s="15">
        <v>221</v>
      </c>
      <c r="EU20" s="15">
        <v>1</v>
      </c>
      <c r="EV20" s="16">
        <f t="shared" si="47"/>
        <v>0.05906674542232723</v>
      </c>
      <c r="EW20" s="15">
        <v>1</v>
      </c>
    </row>
    <row r="21" spans="1:153" ht="11.25" customHeight="1">
      <c r="A21" s="47" t="s">
        <v>229</v>
      </c>
      <c r="B21" s="15">
        <v>245</v>
      </c>
      <c r="C21" s="15">
        <f t="shared" si="54"/>
        <v>145</v>
      </c>
      <c r="D21" s="15">
        <v>50</v>
      </c>
      <c r="E21" s="16">
        <f t="shared" si="0"/>
        <v>20.408163265306122</v>
      </c>
      <c r="F21" s="15">
        <f t="shared" si="55"/>
        <v>100</v>
      </c>
      <c r="G21" s="15">
        <v>4</v>
      </c>
      <c r="H21" s="16">
        <f t="shared" si="1"/>
        <v>1.6326530612244898</v>
      </c>
      <c r="I21" s="15">
        <v>5</v>
      </c>
      <c r="J21" s="15">
        <v>0</v>
      </c>
      <c r="K21" s="16">
        <f t="shared" si="2"/>
        <v>0</v>
      </c>
      <c r="L21" s="15">
        <v>0</v>
      </c>
      <c r="M21" s="15">
        <v>0</v>
      </c>
      <c r="N21" s="16">
        <f t="shared" si="3"/>
        <v>0</v>
      </c>
      <c r="O21" s="15">
        <v>0</v>
      </c>
      <c r="P21" s="15">
        <v>2</v>
      </c>
      <c r="Q21" s="16">
        <f t="shared" si="4"/>
        <v>0.8163265306122449</v>
      </c>
      <c r="R21" s="15">
        <v>2</v>
      </c>
      <c r="S21" s="15">
        <v>4</v>
      </c>
      <c r="T21" s="16">
        <f t="shared" si="5"/>
        <v>1.6326530612244898</v>
      </c>
      <c r="U21" s="15">
        <v>4</v>
      </c>
      <c r="V21" s="46" t="str">
        <f t="shared" si="48"/>
        <v>    石油及煤製品製造業</v>
      </c>
      <c r="W21" s="15">
        <v>1</v>
      </c>
      <c r="X21" s="16">
        <f t="shared" si="6"/>
        <v>0.40816326530612246</v>
      </c>
      <c r="Y21" s="15">
        <v>1</v>
      </c>
      <c r="Z21" s="15">
        <v>0</v>
      </c>
      <c r="AA21" s="16">
        <f t="shared" si="7"/>
        <v>0</v>
      </c>
      <c r="AB21" s="15">
        <v>0</v>
      </c>
      <c r="AC21" s="15">
        <v>3</v>
      </c>
      <c r="AD21" s="16">
        <f t="shared" si="8"/>
        <v>1.2244897959183674</v>
      </c>
      <c r="AE21" s="15">
        <v>3</v>
      </c>
      <c r="AF21" s="15">
        <v>12</v>
      </c>
      <c r="AG21" s="16">
        <f t="shared" si="9"/>
        <v>4.8979591836734695</v>
      </c>
      <c r="AH21" s="15">
        <v>16</v>
      </c>
      <c r="AI21" s="15">
        <v>17</v>
      </c>
      <c r="AJ21" s="16">
        <f t="shared" si="10"/>
        <v>6.938775510204081</v>
      </c>
      <c r="AK21" s="15">
        <v>20</v>
      </c>
      <c r="AL21" s="15">
        <v>0</v>
      </c>
      <c r="AM21" s="16">
        <f t="shared" si="11"/>
        <v>0</v>
      </c>
      <c r="AN21" s="15">
        <v>0</v>
      </c>
      <c r="AO21" s="15">
        <v>0</v>
      </c>
      <c r="AP21" s="16">
        <f t="shared" si="12"/>
        <v>0</v>
      </c>
      <c r="AQ21" s="15">
        <v>0</v>
      </c>
      <c r="AR21" s="46" t="str">
        <f t="shared" si="49"/>
        <v>    石油及煤製品製造業</v>
      </c>
      <c r="AS21" s="15">
        <v>0</v>
      </c>
      <c r="AT21" s="16">
        <f t="shared" si="13"/>
        <v>0</v>
      </c>
      <c r="AU21" s="15">
        <v>0</v>
      </c>
      <c r="AV21" s="15">
        <v>10</v>
      </c>
      <c r="AW21" s="16">
        <f t="shared" si="14"/>
        <v>4.081632653061225</v>
      </c>
      <c r="AX21" s="15">
        <v>16</v>
      </c>
      <c r="AY21" s="15">
        <v>3</v>
      </c>
      <c r="AZ21" s="16">
        <f t="shared" si="15"/>
        <v>1.2244897959183674</v>
      </c>
      <c r="BA21" s="15">
        <v>3</v>
      </c>
      <c r="BB21" s="15">
        <v>0</v>
      </c>
      <c r="BC21" s="16">
        <f t="shared" si="16"/>
        <v>0</v>
      </c>
      <c r="BD21" s="15">
        <v>0</v>
      </c>
      <c r="BE21" s="15">
        <v>1</v>
      </c>
      <c r="BF21" s="16">
        <f t="shared" si="17"/>
        <v>0.40816326530612246</v>
      </c>
      <c r="BG21" s="15">
        <v>1</v>
      </c>
      <c r="BH21" s="15">
        <v>0</v>
      </c>
      <c r="BI21" s="16">
        <f t="shared" si="18"/>
        <v>0</v>
      </c>
      <c r="BJ21" s="15">
        <v>0</v>
      </c>
      <c r="BK21" s="15">
        <v>0</v>
      </c>
      <c r="BL21" s="16">
        <f t="shared" si="19"/>
        <v>0</v>
      </c>
      <c r="BM21" s="15">
        <v>0</v>
      </c>
      <c r="BN21" s="46" t="str">
        <f t="shared" si="50"/>
        <v>    石油及煤製品製造業</v>
      </c>
      <c r="BO21" s="15">
        <v>0</v>
      </c>
      <c r="BP21" s="16">
        <f t="shared" si="20"/>
        <v>0</v>
      </c>
      <c r="BQ21" s="15">
        <v>0</v>
      </c>
      <c r="BR21" s="15">
        <v>0</v>
      </c>
      <c r="BS21" s="16">
        <f t="shared" si="21"/>
        <v>0</v>
      </c>
      <c r="BT21" s="15">
        <v>0</v>
      </c>
      <c r="BU21" s="15">
        <v>3</v>
      </c>
      <c r="BV21" s="16">
        <f t="shared" si="22"/>
        <v>1.2244897959183674</v>
      </c>
      <c r="BW21" s="15">
        <v>4</v>
      </c>
      <c r="BX21" s="15">
        <v>14</v>
      </c>
      <c r="BY21" s="16">
        <f t="shared" si="23"/>
        <v>5.714285714285714</v>
      </c>
      <c r="BZ21" s="15">
        <v>20</v>
      </c>
      <c r="CA21" s="15">
        <v>0</v>
      </c>
      <c r="CB21" s="16">
        <f t="shared" si="24"/>
        <v>0</v>
      </c>
      <c r="CC21" s="15">
        <v>0</v>
      </c>
      <c r="CD21" s="15">
        <v>0</v>
      </c>
      <c r="CE21" s="16">
        <f t="shared" si="25"/>
        <v>0</v>
      </c>
      <c r="CF21" s="15">
        <v>0</v>
      </c>
      <c r="CG21" s="15">
        <v>0</v>
      </c>
      <c r="CH21" s="16">
        <f t="shared" si="26"/>
        <v>0</v>
      </c>
      <c r="CI21" s="15">
        <v>0</v>
      </c>
      <c r="CJ21" s="46" t="str">
        <f t="shared" si="51"/>
        <v>    石油及煤製品製造業</v>
      </c>
      <c r="CK21" s="15">
        <v>0</v>
      </c>
      <c r="CL21" s="16">
        <f t="shared" si="27"/>
        <v>0</v>
      </c>
      <c r="CM21" s="15">
        <v>0</v>
      </c>
      <c r="CN21" s="15">
        <v>5</v>
      </c>
      <c r="CO21" s="16">
        <f t="shared" si="28"/>
        <v>2.0408163265306123</v>
      </c>
      <c r="CP21" s="15">
        <v>5</v>
      </c>
      <c r="CQ21" s="15">
        <v>0</v>
      </c>
      <c r="CR21" s="16">
        <f t="shared" si="29"/>
        <v>0</v>
      </c>
      <c r="CS21" s="15">
        <v>0</v>
      </c>
      <c r="CT21" s="15">
        <v>0</v>
      </c>
      <c r="CU21" s="16">
        <f t="shared" si="30"/>
        <v>0</v>
      </c>
      <c r="CV21" s="15">
        <v>0</v>
      </c>
      <c r="CW21" s="15">
        <v>6</v>
      </c>
      <c r="CX21" s="16">
        <f t="shared" si="31"/>
        <v>2.4489795918367347</v>
      </c>
      <c r="CY21" s="15">
        <v>7</v>
      </c>
      <c r="CZ21" s="15">
        <v>1</v>
      </c>
      <c r="DA21" s="16">
        <f t="shared" si="32"/>
        <v>0.40816326530612246</v>
      </c>
      <c r="DB21" s="15">
        <v>1</v>
      </c>
      <c r="DC21" s="15">
        <v>0</v>
      </c>
      <c r="DD21" s="16">
        <f t="shared" si="33"/>
        <v>0</v>
      </c>
      <c r="DE21" s="15">
        <v>0</v>
      </c>
      <c r="DF21" s="46" t="str">
        <f t="shared" si="52"/>
        <v>    石油及煤製品製造業</v>
      </c>
      <c r="DG21" s="15">
        <v>1</v>
      </c>
      <c r="DH21" s="16">
        <f t="shared" si="34"/>
        <v>0.40816326530612246</v>
      </c>
      <c r="DI21" s="15">
        <v>1</v>
      </c>
      <c r="DJ21" s="15">
        <v>9</v>
      </c>
      <c r="DK21" s="16">
        <f t="shared" si="35"/>
        <v>3.6734693877551026</v>
      </c>
      <c r="DL21" s="15">
        <v>10</v>
      </c>
      <c r="DM21" s="15">
        <v>6</v>
      </c>
      <c r="DN21" s="16">
        <f t="shared" si="36"/>
        <v>2.4489795918367347</v>
      </c>
      <c r="DO21" s="15">
        <v>12</v>
      </c>
      <c r="DP21" s="15">
        <v>0</v>
      </c>
      <c r="DQ21" s="16">
        <f t="shared" si="37"/>
        <v>0</v>
      </c>
      <c r="DR21" s="15">
        <v>0</v>
      </c>
      <c r="DS21" s="15">
        <v>0</v>
      </c>
      <c r="DT21" s="16">
        <f t="shared" si="38"/>
        <v>0</v>
      </c>
      <c r="DU21" s="15">
        <v>0</v>
      </c>
      <c r="DV21" s="15">
        <v>3</v>
      </c>
      <c r="DW21" s="16">
        <f t="shared" si="39"/>
        <v>1.2244897959183674</v>
      </c>
      <c r="DX21" s="15">
        <v>7</v>
      </c>
      <c r="DY21" s="15">
        <v>0</v>
      </c>
      <c r="DZ21" s="16">
        <f t="shared" si="40"/>
        <v>0</v>
      </c>
      <c r="EA21" s="15">
        <v>0</v>
      </c>
      <c r="EB21" s="46" t="str">
        <f t="shared" si="53"/>
        <v>    石油及煤製品製造業</v>
      </c>
      <c r="EC21" s="15">
        <v>0</v>
      </c>
      <c r="ED21" s="16">
        <f t="shared" si="41"/>
        <v>0</v>
      </c>
      <c r="EE21" s="15">
        <v>0</v>
      </c>
      <c r="EF21" s="15">
        <v>0</v>
      </c>
      <c r="EG21" s="16">
        <f t="shared" si="42"/>
        <v>0</v>
      </c>
      <c r="EH21" s="15">
        <v>0</v>
      </c>
      <c r="EI21" s="15">
        <v>0</v>
      </c>
      <c r="EJ21" s="16">
        <f t="shared" si="43"/>
        <v>0</v>
      </c>
      <c r="EK21" s="15">
        <v>0</v>
      </c>
      <c r="EL21" s="15">
        <v>0</v>
      </c>
      <c r="EM21" s="16">
        <f t="shared" si="44"/>
        <v>0</v>
      </c>
      <c r="EN21" s="15">
        <v>0</v>
      </c>
      <c r="EO21" s="15">
        <v>0</v>
      </c>
      <c r="EP21" s="16">
        <f t="shared" si="45"/>
        <v>0</v>
      </c>
      <c r="EQ21" s="15">
        <v>0</v>
      </c>
      <c r="ER21" s="15">
        <v>7</v>
      </c>
      <c r="ES21" s="16">
        <f t="shared" si="46"/>
        <v>2.857142857142857</v>
      </c>
      <c r="ET21" s="15">
        <v>7</v>
      </c>
      <c r="EU21" s="15">
        <v>0</v>
      </c>
      <c r="EV21" s="16">
        <f t="shared" si="47"/>
        <v>0</v>
      </c>
      <c r="EW21" s="15">
        <v>0</v>
      </c>
    </row>
    <row r="22" spans="1:153" ht="22.5" customHeight="1">
      <c r="A22" s="47" t="s">
        <v>230</v>
      </c>
      <c r="B22" s="15">
        <v>514</v>
      </c>
      <c r="C22" s="15">
        <f t="shared" si="54"/>
        <v>1103</v>
      </c>
      <c r="D22" s="15">
        <v>327</v>
      </c>
      <c r="E22" s="16">
        <f t="shared" si="0"/>
        <v>63.61867704280155</v>
      </c>
      <c r="F22" s="15">
        <f>SUM(I22+L22+O22+++R22++U22+++Y22++AB22++AE22+AH22++AK22+AN22++AQ22+AU22++AX22+BA22+BD22++BG22+BJ22+BM22+BQ22+BT22+BW22+BZ22+CC22+CF22+CI22++CM22+CP22+CS22)</f>
        <v>638</v>
      </c>
      <c r="G22" s="15">
        <v>72</v>
      </c>
      <c r="H22" s="16">
        <f t="shared" si="1"/>
        <v>14.007782101167315</v>
      </c>
      <c r="I22" s="15">
        <v>92</v>
      </c>
      <c r="J22" s="15">
        <v>2</v>
      </c>
      <c r="K22" s="16">
        <f t="shared" si="2"/>
        <v>0.38910505836575876</v>
      </c>
      <c r="L22" s="15">
        <v>2</v>
      </c>
      <c r="M22" s="15">
        <v>0</v>
      </c>
      <c r="N22" s="16">
        <f t="shared" si="3"/>
        <v>0</v>
      </c>
      <c r="O22" s="15">
        <v>0</v>
      </c>
      <c r="P22" s="15">
        <v>28</v>
      </c>
      <c r="Q22" s="16">
        <f t="shared" si="4"/>
        <v>5.447470817120623</v>
      </c>
      <c r="R22" s="15">
        <v>30</v>
      </c>
      <c r="S22" s="15">
        <v>65</v>
      </c>
      <c r="T22" s="16">
        <f t="shared" si="5"/>
        <v>12.645914396887159</v>
      </c>
      <c r="U22" s="15">
        <v>86</v>
      </c>
      <c r="V22" s="46" t="str">
        <f t="shared" si="48"/>
        <v>    橡膠製品製造業</v>
      </c>
      <c r="W22" s="15">
        <v>13</v>
      </c>
      <c r="X22" s="16">
        <f t="shared" si="6"/>
        <v>2.529182879377432</v>
      </c>
      <c r="Y22" s="15">
        <v>15</v>
      </c>
      <c r="Z22" s="15">
        <v>7</v>
      </c>
      <c r="AA22" s="16">
        <f t="shared" si="7"/>
        <v>1.3618677042801557</v>
      </c>
      <c r="AB22" s="15">
        <v>8</v>
      </c>
      <c r="AC22" s="15">
        <v>2</v>
      </c>
      <c r="AD22" s="16">
        <f t="shared" si="8"/>
        <v>0.38910505836575876</v>
      </c>
      <c r="AE22" s="15">
        <v>3</v>
      </c>
      <c r="AF22" s="15">
        <v>16</v>
      </c>
      <c r="AG22" s="16">
        <f t="shared" si="9"/>
        <v>3.11284046692607</v>
      </c>
      <c r="AH22" s="15">
        <v>18</v>
      </c>
      <c r="AI22" s="15">
        <v>44</v>
      </c>
      <c r="AJ22" s="16">
        <f t="shared" si="10"/>
        <v>8.560311284046692</v>
      </c>
      <c r="AK22" s="15">
        <v>56</v>
      </c>
      <c r="AL22" s="15">
        <v>0</v>
      </c>
      <c r="AM22" s="16">
        <f t="shared" si="11"/>
        <v>0</v>
      </c>
      <c r="AN22" s="15">
        <v>0</v>
      </c>
      <c r="AO22" s="15">
        <v>0</v>
      </c>
      <c r="AP22" s="16">
        <f t="shared" si="12"/>
        <v>0</v>
      </c>
      <c r="AQ22" s="15">
        <v>0</v>
      </c>
      <c r="AR22" s="46" t="str">
        <f t="shared" si="49"/>
        <v>    橡膠製品製造業</v>
      </c>
      <c r="AS22" s="15">
        <v>0</v>
      </c>
      <c r="AT22" s="16">
        <f t="shared" si="13"/>
        <v>0</v>
      </c>
      <c r="AU22" s="15">
        <v>0</v>
      </c>
      <c r="AV22" s="15">
        <v>123</v>
      </c>
      <c r="AW22" s="16">
        <f t="shared" si="14"/>
        <v>23.929961089494164</v>
      </c>
      <c r="AX22" s="15">
        <v>158</v>
      </c>
      <c r="AY22" s="15">
        <v>24</v>
      </c>
      <c r="AZ22" s="16">
        <f t="shared" si="15"/>
        <v>4.669260700389105</v>
      </c>
      <c r="BA22" s="15">
        <v>25</v>
      </c>
      <c r="BB22" s="15">
        <v>0</v>
      </c>
      <c r="BC22" s="16">
        <f t="shared" si="16"/>
        <v>0</v>
      </c>
      <c r="BD22" s="15">
        <v>0</v>
      </c>
      <c r="BE22" s="15">
        <v>1</v>
      </c>
      <c r="BF22" s="16">
        <f t="shared" si="17"/>
        <v>0.19455252918287938</v>
      </c>
      <c r="BG22" s="15">
        <v>1</v>
      </c>
      <c r="BH22" s="15">
        <v>5</v>
      </c>
      <c r="BI22" s="16">
        <f t="shared" si="18"/>
        <v>0.9727626459143969</v>
      </c>
      <c r="BJ22" s="15">
        <v>6</v>
      </c>
      <c r="BK22" s="15">
        <v>0</v>
      </c>
      <c r="BL22" s="16">
        <f t="shared" si="19"/>
        <v>0</v>
      </c>
      <c r="BM22" s="15">
        <v>0</v>
      </c>
      <c r="BN22" s="46" t="str">
        <f t="shared" si="50"/>
        <v>    橡膠製品製造業</v>
      </c>
      <c r="BO22" s="15">
        <v>2</v>
      </c>
      <c r="BP22" s="16">
        <f t="shared" si="20"/>
        <v>0.38910505836575876</v>
      </c>
      <c r="BQ22" s="15">
        <v>2</v>
      </c>
      <c r="BR22" s="15">
        <v>1</v>
      </c>
      <c r="BS22" s="16">
        <f t="shared" si="21"/>
        <v>0.19455252918287938</v>
      </c>
      <c r="BT22" s="15">
        <v>1</v>
      </c>
      <c r="BU22" s="15">
        <v>30</v>
      </c>
      <c r="BV22" s="16">
        <f t="shared" si="22"/>
        <v>5.836575875486381</v>
      </c>
      <c r="BW22" s="15">
        <v>31</v>
      </c>
      <c r="BX22" s="15">
        <v>26</v>
      </c>
      <c r="BY22" s="16">
        <f t="shared" si="23"/>
        <v>5.058365758754864</v>
      </c>
      <c r="BZ22" s="15">
        <v>37</v>
      </c>
      <c r="CA22" s="15">
        <v>0</v>
      </c>
      <c r="CB22" s="16">
        <f t="shared" si="24"/>
        <v>0</v>
      </c>
      <c r="CC22" s="15">
        <v>0</v>
      </c>
      <c r="CD22" s="15">
        <v>1</v>
      </c>
      <c r="CE22" s="16">
        <f t="shared" si="25"/>
        <v>0.19455252918287938</v>
      </c>
      <c r="CF22" s="15">
        <v>1</v>
      </c>
      <c r="CG22" s="15">
        <v>1</v>
      </c>
      <c r="CH22" s="16">
        <f t="shared" si="26"/>
        <v>0.19455252918287938</v>
      </c>
      <c r="CI22" s="15">
        <v>1</v>
      </c>
      <c r="CJ22" s="46" t="str">
        <f t="shared" si="51"/>
        <v>    橡膠製品製造業</v>
      </c>
      <c r="CK22" s="15">
        <v>0</v>
      </c>
      <c r="CL22" s="16">
        <f t="shared" si="27"/>
        <v>0</v>
      </c>
      <c r="CM22" s="15">
        <v>0</v>
      </c>
      <c r="CN22" s="15">
        <v>46</v>
      </c>
      <c r="CO22" s="16">
        <f t="shared" si="28"/>
        <v>8.949416342412452</v>
      </c>
      <c r="CP22" s="15">
        <v>65</v>
      </c>
      <c r="CQ22" s="15">
        <v>0</v>
      </c>
      <c r="CR22" s="16">
        <f t="shared" si="29"/>
        <v>0</v>
      </c>
      <c r="CS22" s="15">
        <v>0</v>
      </c>
      <c r="CT22" s="15">
        <v>0</v>
      </c>
      <c r="CU22" s="16">
        <f t="shared" si="30"/>
        <v>0</v>
      </c>
      <c r="CV22" s="15">
        <v>0</v>
      </c>
      <c r="CW22" s="15">
        <v>82</v>
      </c>
      <c r="CX22" s="16">
        <f t="shared" si="31"/>
        <v>15.953307392996107</v>
      </c>
      <c r="CY22" s="15">
        <v>132</v>
      </c>
      <c r="CZ22" s="15">
        <v>13</v>
      </c>
      <c r="DA22" s="16">
        <f t="shared" si="32"/>
        <v>2.529182879377432</v>
      </c>
      <c r="DB22" s="15">
        <v>13</v>
      </c>
      <c r="DC22" s="15">
        <v>0</v>
      </c>
      <c r="DD22" s="16">
        <f t="shared" si="33"/>
        <v>0</v>
      </c>
      <c r="DE22" s="15">
        <v>0</v>
      </c>
      <c r="DF22" s="46" t="str">
        <f t="shared" si="52"/>
        <v>    橡膠製品製造業</v>
      </c>
      <c r="DG22" s="15">
        <v>2</v>
      </c>
      <c r="DH22" s="16">
        <f t="shared" si="34"/>
        <v>0.38910505836575876</v>
      </c>
      <c r="DI22" s="15">
        <v>2</v>
      </c>
      <c r="DJ22" s="15">
        <v>93</v>
      </c>
      <c r="DK22" s="16">
        <f t="shared" si="35"/>
        <v>18.09338521400778</v>
      </c>
      <c r="DL22" s="15">
        <v>106</v>
      </c>
      <c r="DM22" s="15">
        <v>68</v>
      </c>
      <c r="DN22" s="16">
        <f t="shared" si="36"/>
        <v>13.229571984435799</v>
      </c>
      <c r="DO22" s="15">
        <v>85</v>
      </c>
      <c r="DP22" s="15">
        <v>6</v>
      </c>
      <c r="DQ22" s="16">
        <f t="shared" si="37"/>
        <v>1.1673151750972763</v>
      </c>
      <c r="DR22" s="15">
        <v>6</v>
      </c>
      <c r="DS22" s="15">
        <v>0</v>
      </c>
      <c r="DT22" s="16">
        <f t="shared" si="38"/>
        <v>0</v>
      </c>
      <c r="DU22" s="15">
        <v>0</v>
      </c>
      <c r="DV22" s="15">
        <v>0</v>
      </c>
      <c r="DW22" s="16">
        <f t="shared" si="39"/>
        <v>0</v>
      </c>
      <c r="DX22" s="15">
        <v>0</v>
      </c>
      <c r="DY22" s="15">
        <v>0</v>
      </c>
      <c r="DZ22" s="16">
        <f t="shared" si="40"/>
        <v>0</v>
      </c>
      <c r="EA22" s="15">
        <v>0</v>
      </c>
      <c r="EB22" s="46" t="str">
        <f t="shared" si="53"/>
        <v>    橡膠製品製造業</v>
      </c>
      <c r="EC22" s="15">
        <v>1</v>
      </c>
      <c r="ED22" s="16">
        <f t="shared" si="41"/>
        <v>0.19455252918287938</v>
      </c>
      <c r="EE22" s="15">
        <v>1</v>
      </c>
      <c r="EF22" s="15">
        <v>0</v>
      </c>
      <c r="EG22" s="16">
        <f t="shared" si="42"/>
        <v>0</v>
      </c>
      <c r="EH22" s="15">
        <v>0</v>
      </c>
      <c r="EI22" s="15">
        <v>0</v>
      </c>
      <c r="EJ22" s="16">
        <f t="shared" si="43"/>
        <v>0</v>
      </c>
      <c r="EK22" s="15">
        <v>0</v>
      </c>
      <c r="EL22" s="15">
        <v>29</v>
      </c>
      <c r="EM22" s="16">
        <f t="shared" si="44"/>
        <v>5.642023346303502</v>
      </c>
      <c r="EN22" s="15">
        <v>29</v>
      </c>
      <c r="EO22" s="15">
        <v>0</v>
      </c>
      <c r="EP22" s="16">
        <f t="shared" si="45"/>
        <v>0</v>
      </c>
      <c r="EQ22" s="15">
        <v>0</v>
      </c>
      <c r="ER22" s="15">
        <v>91</v>
      </c>
      <c r="ES22" s="16">
        <f t="shared" si="46"/>
        <v>17.704280155642024</v>
      </c>
      <c r="ET22" s="15">
        <v>91</v>
      </c>
      <c r="EU22" s="15">
        <v>0</v>
      </c>
      <c r="EV22" s="16">
        <f t="shared" si="47"/>
        <v>0</v>
      </c>
      <c r="EW22" s="15">
        <v>0</v>
      </c>
    </row>
    <row r="23" spans="1:153" ht="11.25" customHeight="1">
      <c r="A23" s="47" t="s">
        <v>231</v>
      </c>
      <c r="B23" s="15">
        <v>4890</v>
      </c>
      <c r="C23" s="15">
        <f t="shared" si="54"/>
        <v>15097</v>
      </c>
      <c r="D23" s="15">
        <v>3188</v>
      </c>
      <c r="E23" s="16">
        <f t="shared" si="0"/>
        <v>65.19427402862986</v>
      </c>
      <c r="F23" s="15">
        <f t="shared" si="55"/>
        <v>8955</v>
      </c>
      <c r="G23" s="15">
        <v>1097</v>
      </c>
      <c r="H23" s="16">
        <f t="shared" si="1"/>
        <v>22.433537832310837</v>
      </c>
      <c r="I23" s="15">
        <v>1334</v>
      </c>
      <c r="J23" s="15">
        <v>49</v>
      </c>
      <c r="K23" s="16">
        <f t="shared" si="2"/>
        <v>1.0020449897750512</v>
      </c>
      <c r="L23" s="15">
        <v>50</v>
      </c>
      <c r="M23" s="15">
        <v>4</v>
      </c>
      <c r="N23" s="16">
        <f t="shared" si="3"/>
        <v>0.081799591002045</v>
      </c>
      <c r="O23" s="15">
        <v>8</v>
      </c>
      <c r="P23" s="15">
        <v>339</v>
      </c>
      <c r="Q23" s="16">
        <f t="shared" si="4"/>
        <v>6.932515337423313</v>
      </c>
      <c r="R23" s="15">
        <v>357</v>
      </c>
      <c r="S23" s="15">
        <v>1196</v>
      </c>
      <c r="T23" s="16">
        <f t="shared" si="5"/>
        <v>24.45807770961145</v>
      </c>
      <c r="U23" s="15">
        <v>1754</v>
      </c>
      <c r="V23" s="46" t="str">
        <f t="shared" si="48"/>
        <v>    塑膠製品製造業</v>
      </c>
      <c r="W23" s="15">
        <v>36</v>
      </c>
      <c r="X23" s="16">
        <f t="shared" si="6"/>
        <v>0.7361963190184049</v>
      </c>
      <c r="Y23" s="15">
        <v>48</v>
      </c>
      <c r="Z23" s="15">
        <v>28</v>
      </c>
      <c r="AA23" s="16">
        <f t="shared" si="7"/>
        <v>0.5725971370143149</v>
      </c>
      <c r="AB23" s="15">
        <v>30</v>
      </c>
      <c r="AC23" s="15">
        <v>4</v>
      </c>
      <c r="AD23" s="16">
        <f t="shared" si="8"/>
        <v>0.081799591002045</v>
      </c>
      <c r="AE23" s="15">
        <v>6</v>
      </c>
      <c r="AF23" s="15">
        <v>169</v>
      </c>
      <c r="AG23" s="16">
        <f t="shared" si="9"/>
        <v>3.4560327198364007</v>
      </c>
      <c r="AH23" s="15">
        <v>181</v>
      </c>
      <c r="AI23" s="15">
        <v>635</v>
      </c>
      <c r="AJ23" s="16">
        <f t="shared" si="10"/>
        <v>12.985685071574643</v>
      </c>
      <c r="AK23" s="15">
        <v>864</v>
      </c>
      <c r="AL23" s="15">
        <v>5</v>
      </c>
      <c r="AM23" s="16">
        <f t="shared" si="11"/>
        <v>0.10224948875255625</v>
      </c>
      <c r="AN23" s="15">
        <v>5</v>
      </c>
      <c r="AO23" s="15">
        <v>0</v>
      </c>
      <c r="AP23" s="16">
        <f t="shared" si="12"/>
        <v>0</v>
      </c>
      <c r="AQ23" s="15">
        <v>0</v>
      </c>
      <c r="AR23" s="46" t="str">
        <f t="shared" si="49"/>
        <v>    塑膠製品製造業</v>
      </c>
      <c r="AS23" s="15">
        <v>0</v>
      </c>
      <c r="AT23" s="16">
        <f t="shared" si="13"/>
        <v>0</v>
      </c>
      <c r="AU23" s="15">
        <v>0</v>
      </c>
      <c r="AV23" s="15">
        <v>1494</v>
      </c>
      <c r="AW23" s="16">
        <f t="shared" si="14"/>
        <v>30.552147239263803</v>
      </c>
      <c r="AX23" s="15">
        <v>2011</v>
      </c>
      <c r="AY23" s="15">
        <v>131</v>
      </c>
      <c r="AZ23" s="16">
        <f t="shared" si="15"/>
        <v>2.6789366053169736</v>
      </c>
      <c r="BA23" s="15">
        <v>135</v>
      </c>
      <c r="BB23" s="15">
        <v>3</v>
      </c>
      <c r="BC23" s="16">
        <f t="shared" si="16"/>
        <v>0.06134969325153375</v>
      </c>
      <c r="BD23" s="15">
        <v>3</v>
      </c>
      <c r="BE23" s="15">
        <v>2</v>
      </c>
      <c r="BF23" s="16">
        <f t="shared" si="17"/>
        <v>0.0408997955010225</v>
      </c>
      <c r="BG23" s="15">
        <v>2</v>
      </c>
      <c r="BH23" s="15">
        <v>25</v>
      </c>
      <c r="BI23" s="16">
        <f t="shared" si="18"/>
        <v>0.5112474437627812</v>
      </c>
      <c r="BJ23" s="15">
        <v>30</v>
      </c>
      <c r="BK23" s="15">
        <v>0</v>
      </c>
      <c r="BL23" s="16">
        <f t="shared" si="19"/>
        <v>0</v>
      </c>
      <c r="BM23" s="15">
        <v>0</v>
      </c>
      <c r="BN23" s="46" t="str">
        <f t="shared" si="50"/>
        <v>    塑膠製品製造業</v>
      </c>
      <c r="BO23" s="15">
        <v>0</v>
      </c>
      <c r="BP23" s="16">
        <f t="shared" si="20"/>
        <v>0</v>
      </c>
      <c r="BQ23" s="15">
        <v>0</v>
      </c>
      <c r="BR23" s="15">
        <v>6</v>
      </c>
      <c r="BS23" s="16">
        <f t="shared" si="21"/>
        <v>0.1226993865030675</v>
      </c>
      <c r="BT23" s="15">
        <v>6</v>
      </c>
      <c r="BU23" s="15">
        <v>362</v>
      </c>
      <c r="BV23" s="16">
        <f t="shared" si="22"/>
        <v>7.402862985685071</v>
      </c>
      <c r="BW23" s="15">
        <v>397</v>
      </c>
      <c r="BX23" s="15">
        <v>97</v>
      </c>
      <c r="BY23" s="16">
        <f t="shared" si="23"/>
        <v>1.9836400817995912</v>
      </c>
      <c r="BZ23" s="15">
        <v>132</v>
      </c>
      <c r="CA23" s="15">
        <v>5</v>
      </c>
      <c r="CB23" s="16">
        <f t="shared" si="24"/>
        <v>0.10224948875255625</v>
      </c>
      <c r="CC23" s="15">
        <v>5</v>
      </c>
      <c r="CD23" s="15">
        <v>0</v>
      </c>
      <c r="CE23" s="16">
        <f t="shared" si="25"/>
        <v>0</v>
      </c>
      <c r="CF23" s="15">
        <v>0</v>
      </c>
      <c r="CG23" s="15">
        <v>0</v>
      </c>
      <c r="CH23" s="16">
        <f t="shared" si="26"/>
        <v>0</v>
      </c>
      <c r="CI23" s="15">
        <v>0</v>
      </c>
      <c r="CJ23" s="46" t="str">
        <f t="shared" si="51"/>
        <v>    塑膠製品製造業</v>
      </c>
      <c r="CK23" s="15">
        <v>0</v>
      </c>
      <c r="CL23" s="16">
        <f t="shared" si="27"/>
        <v>0</v>
      </c>
      <c r="CM23" s="15">
        <v>0</v>
      </c>
      <c r="CN23" s="15">
        <v>1111</v>
      </c>
      <c r="CO23" s="16">
        <f t="shared" si="28"/>
        <v>22.719836400817996</v>
      </c>
      <c r="CP23" s="15">
        <v>1597</v>
      </c>
      <c r="CQ23" s="15">
        <v>0</v>
      </c>
      <c r="CR23" s="16">
        <f t="shared" si="29"/>
        <v>0</v>
      </c>
      <c r="CS23" s="15">
        <v>0</v>
      </c>
      <c r="CT23" s="15">
        <v>0</v>
      </c>
      <c r="CU23" s="16">
        <f t="shared" si="30"/>
        <v>0</v>
      </c>
      <c r="CV23" s="15">
        <v>0</v>
      </c>
      <c r="CW23" s="15">
        <v>432</v>
      </c>
      <c r="CX23" s="16">
        <f t="shared" si="31"/>
        <v>8.83435582822086</v>
      </c>
      <c r="CY23" s="15">
        <v>706</v>
      </c>
      <c r="CZ23" s="15">
        <v>166</v>
      </c>
      <c r="DA23" s="16">
        <f t="shared" si="32"/>
        <v>3.3946830265848673</v>
      </c>
      <c r="DB23" s="15">
        <v>166</v>
      </c>
      <c r="DC23" s="15">
        <v>0</v>
      </c>
      <c r="DD23" s="16">
        <f t="shared" si="33"/>
        <v>0</v>
      </c>
      <c r="DE23" s="15">
        <v>0</v>
      </c>
      <c r="DF23" s="46" t="str">
        <f t="shared" si="52"/>
        <v>    塑膠製品製造業</v>
      </c>
      <c r="DG23" s="15">
        <v>10</v>
      </c>
      <c r="DH23" s="16">
        <f t="shared" si="34"/>
        <v>0.2044989775051125</v>
      </c>
      <c r="DI23" s="15">
        <v>10</v>
      </c>
      <c r="DJ23" s="15">
        <v>1602</v>
      </c>
      <c r="DK23" s="16">
        <f t="shared" si="35"/>
        <v>32.760736196319016</v>
      </c>
      <c r="DL23" s="15">
        <v>1702</v>
      </c>
      <c r="DM23" s="15">
        <v>957</v>
      </c>
      <c r="DN23" s="16">
        <f t="shared" si="36"/>
        <v>19.570552147239265</v>
      </c>
      <c r="DO23" s="15">
        <v>1386</v>
      </c>
      <c r="DP23" s="15">
        <v>93</v>
      </c>
      <c r="DQ23" s="16">
        <f t="shared" si="37"/>
        <v>1.9018404907975461</v>
      </c>
      <c r="DR23" s="15">
        <v>93</v>
      </c>
      <c r="DS23" s="15">
        <v>2</v>
      </c>
      <c r="DT23" s="16">
        <f t="shared" si="38"/>
        <v>0.0408997955010225</v>
      </c>
      <c r="DU23" s="15">
        <v>2</v>
      </c>
      <c r="DV23" s="15">
        <v>5</v>
      </c>
      <c r="DW23" s="16">
        <f t="shared" si="39"/>
        <v>0.10224948875255625</v>
      </c>
      <c r="DX23" s="15">
        <v>14</v>
      </c>
      <c r="DY23" s="15">
        <v>0</v>
      </c>
      <c r="DZ23" s="16">
        <f t="shared" si="40"/>
        <v>0</v>
      </c>
      <c r="EA23" s="15">
        <v>0</v>
      </c>
      <c r="EB23" s="46" t="str">
        <f t="shared" si="53"/>
        <v>    塑膠製品製造業</v>
      </c>
      <c r="EC23" s="15">
        <v>0</v>
      </c>
      <c r="ED23" s="16">
        <f t="shared" si="41"/>
        <v>0</v>
      </c>
      <c r="EE23" s="15">
        <v>0</v>
      </c>
      <c r="EF23" s="15">
        <v>0</v>
      </c>
      <c r="EG23" s="16">
        <f t="shared" si="42"/>
        <v>0</v>
      </c>
      <c r="EH23" s="15">
        <v>0</v>
      </c>
      <c r="EI23" s="15">
        <v>0</v>
      </c>
      <c r="EJ23" s="16">
        <f t="shared" si="43"/>
        <v>0</v>
      </c>
      <c r="EK23" s="15">
        <v>0</v>
      </c>
      <c r="EL23" s="15">
        <v>239</v>
      </c>
      <c r="EM23" s="16">
        <f t="shared" si="44"/>
        <v>4.887525562372188</v>
      </c>
      <c r="EN23" s="15">
        <v>239</v>
      </c>
      <c r="EO23" s="15">
        <v>0</v>
      </c>
      <c r="EP23" s="16">
        <f t="shared" si="45"/>
        <v>0</v>
      </c>
      <c r="EQ23" s="15">
        <v>0</v>
      </c>
      <c r="ER23" s="15">
        <v>1820</v>
      </c>
      <c r="ES23" s="16">
        <f t="shared" si="46"/>
        <v>37.21881390593047</v>
      </c>
      <c r="ET23" s="15">
        <v>1820</v>
      </c>
      <c r="EU23" s="15">
        <v>4</v>
      </c>
      <c r="EV23" s="16">
        <f t="shared" si="47"/>
        <v>0.081799591002045</v>
      </c>
      <c r="EW23" s="15">
        <v>4</v>
      </c>
    </row>
    <row r="24" spans="1:153" ht="11.25" customHeight="1">
      <c r="A24" s="47" t="s">
        <v>232</v>
      </c>
      <c r="B24" s="15">
        <v>2523</v>
      </c>
      <c r="C24" s="15">
        <f t="shared" si="54"/>
        <v>5915</v>
      </c>
      <c r="D24" s="15">
        <v>1782</v>
      </c>
      <c r="E24" s="16">
        <f t="shared" si="0"/>
        <v>70.63020214030915</v>
      </c>
      <c r="F24" s="15">
        <f t="shared" si="55"/>
        <v>4242</v>
      </c>
      <c r="G24" s="15">
        <v>499</v>
      </c>
      <c r="H24" s="16">
        <f t="shared" si="1"/>
        <v>19.77804201347602</v>
      </c>
      <c r="I24" s="15">
        <v>653</v>
      </c>
      <c r="J24" s="15">
        <v>4</v>
      </c>
      <c r="K24" s="16">
        <f t="shared" si="2"/>
        <v>0.15854141894569956</v>
      </c>
      <c r="L24" s="15">
        <v>4</v>
      </c>
      <c r="M24" s="15">
        <v>0</v>
      </c>
      <c r="N24" s="16">
        <f t="shared" si="3"/>
        <v>0</v>
      </c>
      <c r="O24" s="15">
        <v>0</v>
      </c>
      <c r="P24" s="15">
        <v>94</v>
      </c>
      <c r="Q24" s="16">
        <f t="shared" si="4"/>
        <v>3.72572334522394</v>
      </c>
      <c r="R24" s="15">
        <v>94</v>
      </c>
      <c r="S24" s="15">
        <v>431</v>
      </c>
      <c r="T24" s="16">
        <f t="shared" si="5"/>
        <v>17.082837891399127</v>
      </c>
      <c r="U24" s="15">
        <v>672</v>
      </c>
      <c r="V24" s="46" t="str">
        <f t="shared" si="48"/>
        <v>    非金屬礦物製品製造業</v>
      </c>
      <c r="W24" s="15">
        <v>7</v>
      </c>
      <c r="X24" s="16">
        <f t="shared" si="6"/>
        <v>0.27744748315497425</v>
      </c>
      <c r="Y24" s="15">
        <v>10</v>
      </c>
      <c r="Z24" s="15">
        <v>50</v>
      </c>
      <c r="AA24" s="16">
        <f t="shared" si="7"/>
        <v>1.9817677368212445</v>
      </c>
      <c r="AB24" s="15">
        <v>51</v>
      </c>
      <c r="AC24" s="15">
        <v>4</v>
      </c>
      <c r="AD24" s="16">
        <f t="shared" si="8"/>
        <v>0.15854141894569956</v>
      </c>
      <c r="AE24" s="15">
        <v>6</v>
      </c>
      <c r="AF24" s="15">
        <v>105</v>
      </c>
      <c r="AG24" s="16">
        <f t="shared" si="9"/>
        <v>4.161712247324614</v>
      </c>
      <c r="AH24" s="15">
        <v>114</v>
      </c>
      <c r="AI24" s="15">
        <v>353</v>
      </c>
      <c r="AJ24" s="16">
        <f t="shared" si="10"/>
        <v>13.991280221957986</v>
      </c>
      <c r="AK24" s="15">
        <v>541</v>
      </c>
      <c r="AL24" s="15">
        <v>7</v>
      </c>
      <c r="AM24" s="16">
        <f t="shared" si="11"/>
        <v>0.27744748315497425</v>
      </c>
      <c r="AN24" s="15">
        <v>9</v>
      </c>
      <c r="AO24" s="15">
        <v>1</v>
      </c>
      <c r="AP24" s="16">
        <f t="shared" si="12"/>
        <v>0.03963535473642489</v>
      </c>
      <c r="AQ24" s="15">
        <v>1</v>
      </c>
      <c r="AR24" s="46" t="str">
        <f t="shared" si="49"/>
        <v>    非金屬礦物製品製造業</v>
      </c>
      <c r="AS24" s="15">
        <v>1</v>
      </c>
      <c r="AT24" s="16">
        <f t="shared" si="13"/>
        <v>0.03963535473642489</v>
      </c>
      <c r="AU24" s="15">
        <v>4</v>
      </c>
      <c r="AV24" s="15">
        <v>575</v>
      </c>
      <c r="AW24" s="16">
        <f t="shared" si="14"/>
        <v>22.790328973444314</v>
      </c>
      <c r="AX24" s="15">
        <v>887</v>
      </c>
      <c r="AY24" s="15">
        <v>119</v>
      </c>
      <c r="AZ24" s="16">
        <f t="shared" si="15"/>
        <v>4.716607213634562</v>
      </c>
      <c r="BA24" s="15">
        <v>125</v>
      </c>
      <c r="BB24" s="15">
        <v>0</v>
      </c>
      <c r="BC24" s="16">
        <f t="shared" si="16"/>
        <v>0</v>
      </c>
      <c r="BD24" s="15">
        <v>0</v>
      </c>
      <c r="BE24" s="15">
        <v>1</v>
      </c>
      <c r="BF24" s="16">
        <f t="shared" si="17"/>
        <v>0.03963535473642489</v>
      </c>
      <c r="BG24" s="15">
        <v>1</v>
      </c>
      <c r="BH24" s="15">
        <v>10</v>
      </c>
      <c r="BI24" s="16">
        <f t="shared" si="18"/>
        <v>0.3963535473642489</v>
      </c>
      <c r="BJ24" s="15">
        <v>11</v>
      </c>
      <c r="BK24" s="15">
        <v>0</v>
      </c>
      <c r="BL24" s="16">
        <f t="shared" si="19"/>
        <v>0</v>
      </c>
      <c r="BM24" s="15">
        <v>0</v>
      </c>
      <c r="BN24" s="46" t="str">
        <f t="shared" si="50"/>
        <v>    非金屬礦物製品製造業</v>
      </c>
      <c r="BO24" s="15">
        <v>0</v>
      </c>
      <c r="BP24" s="16">
        <f t="shared" si="20"/>
        <v>0</v>
      </c>
      <c r="BQ24" s="15">
        <v>0</v>
      </c>
      <c r="BR24" s="15">
        <v>0</v>
      </c>
      <c r="BS24" s="16">
        <f t="shared" si="21"/>
        <v>0</v>
      </c>
      <c r="BT24" s="15">
        <v>0</v>
      </c>
      <c r="BU24" s="15">
        <v>78</v>
      </c>
      <c r="BV24" s="16">
        <f t="shared" si="22"/>
        <v>3.0915576694411415</v>
      </c>
      <c r="BW24" s="15">
        <v>81</v>
      </c>
      <c r="BX24" s="15">
        <v>284</v>
      </c>
      <c r="BY24" s="16">
        <f t="shared" si="23"/>
        <v>11.256440745144669</v>
      </c>
      <c r="BZ24" s="15">
        <v>593</v>
      </c>
      <c r="CA24" s="15">
        <v>2</v>
      </c>
      <c r="CB24" s="16">
        <f t="shared" si="24"/>
        <v>0.07927070947284978</v>
      </c>
      <c r="CC24" s="15">
        <v>2</v>
      </c>
      <c r="CD24" s="15">
        <v>0</v>
      </c>
      <c r="CE24" s="16">
        <f t="shared" si="25"/>
        <v>0</v>
      </c>
      <c r="CF24" s="15">
        <v>0</v>
      </c>
      <c r="CG24" s="15">
        <v>0</v>
      </c>
      <c r="CH24" s="16">
        <f t="shared" si="26"/>
        <v>0</v>
      </c>
      <c r="CI24" s="15">
        <v>0</v>
      </c>
      <c r="CJ24" s="46" t="str">
        <f t="shared" si="51"/>
        <v>    非金屬礦物製品製造業</v>
      </c>
      <c r="CK24" s="15">
        <v>0</v>
      </c>
      <c r="CL24" s="16">
        <f t="shared" si="27"/>
        <v>0</v>
      </c>
      <c r="CM24" s="15">
        <v>0</v>
      </c>
      <c r="CN24" s="15">
        <v>338</v>
      </c>
      <c r="CO24" s="16">
        <f t="shared" si="28"/>
        <v>13.396749900911614</v>
      </c>
      <c r="CP24" s="15">
        <v>383</v>
      </c>
      <c r="CQ24" s="15">
        <v>0</v>
      </c>
      <c r="CR24" s="16">
        <f t="shared" si="29"/>
        <v>0</v>
      </c>
      <c r="CS24" s="15">
        <v>0</v>
      </c>
      <c r="CT24" s="15">
        <v>0</v>
      </c>
      <c r="CU24" s="16">
        <f t="shared" si="30"/>
        <v>0</v>
      </c>
      <c r="CV24" s="15">
        <v>0</v>
      </c>
      <c r="CW24" s="15">
        <v>132</v>
      </c>
      <c r="CX24" s="16">
        <f t="shared" si="31"/>
        <v>5.231866825208085</v>
      </c>
      <c r="CY24" s="15">
        <v>183</v>
      </c>
      <c r="CZ24" s="15">
        <v>41</v>
      </c>
      <c r="DA24" s="16">
        <f t="shared" si="32"/>
        <v>1.6250495441934205</v>
      </c>
      <c r="DB24" s="15">
        <v>41</v>
      </c>
      <c r="DC24" s="15">
        <v>0</v>
      </c>
      <c r="DD24" s="16">
        <f t="shared" si="33"/>
        <v>0</v>
      </c>
      <c r="DE24" s="15">
        <v>0</v>
      </c>
      <c r="DF24" s="46" t="str">
        <f t="shared" si="52"/>
        <v>    非金屬礦物製品製造業</v>
      </c>
      <c r="DG24" s="15">
        <v>9</v>
      </c>
      <c r="DH24" s="16">
        <f t="shared" si="34"/>
        <v>0.356718192627824</v>
      </c>
      <c r="DI24" s="15">
        <v>9</v>
      </c>
      <c r="DJ24" s="15">
        <v>398</v>
      </c>
      <c r="DK24" s="16">
        <f t="shared" si="35"/>
        <v>15.774871185097105</v>
      </c>
      <c r="DL24" s="15">
        <v>427</v>
      </c>
      <c r="DM24" s="15">
        <v>325</v>
      </c>
      <c r="DN24" s="16">
        <f t="shared" si="36"/>
        <v>12.88149028933809</v>
      </c>
      <c r="DO24" s="15">
        <v>441</v>
      </c>
      <c r="DP24" s="15">
        <v>24</v>
      </c>
      <c r="DQ24" s="16">
        <f t="shared" si="37"/>
        <v>0.9512485136741973</v>
      </c>
      <c r="DR24" s="15">
        <v>24</v>
      </c>
      <c r="DS24" s="15">
        <v>1</v>
      </c>
      <c r="DT24" s="16">
        <f t="shared" si="38"/>
        <v>0.03963535473642489</v>
      </c>
      <c r="DU24" s="15">
        <v>1</v>
      </c>
      <c r="DV24" s="15">
        <v>9</v>
      </c>
      <c r="DW24" s="16">
        <f t="shared" si="39"/>
        <v>0.356718192627824</v>
      </c>
      <c r="DX24" s="15">
        <v>17</v>
      </c>
      <c r="DY24" s="15">
        <v>0</v>
      </c>
      <c r="DZ24" s="16">
        <f t="shared" si="40"/>
        <v>0</v>
      </c>
      <c r="EA24" s="15">
        <v>0</v>
      </c>
      <c r="EB24" s="46" t="str">
        <f t="shared" si="53"/>
        <v>    非金屬礦物製品製造業</v>
      </c>
      <c r="EC24" s="15">
        <v>0</v>
      </c>
      <c r="ED24" s="16">
        <f t="shared" si="41"/>
        <v>0</v>
      </c>
      <c r="EE24" s="15">
        <v>0</v>
      </c>
      <c r="EF24" s="15">
        <v>0</v>
      </c>
      <c r="EG24" s="16">
        <f t="shared" si="42"/>
        <v>0</v>
      </c>
      <c r="EH24" s="15">
        <v>0</v>
      </c>
      <c r="EI24" s="15">
        <v>0</v>
      </c>
      <c r="EJ24" s="16">
        <f t="shared" si="43"/>
        <v>0</v>
      </c>
      <c r="EK24" s="15">
        <v>0</v>
      </c>
      <c r="EL24" s="15">
        <v>60</v>
      </c>
      <c r="EM24" s="16">
        <f t="shared" si="44"/>
        <v>2.3781212841854935</v>
      </c>
      <c r="EN24" s="15">
        <v>60</v>
      </c>
      <c r="EO24" s="15">
        <v>0</v>
      </c>
      <c r="EP24" s="16">
        <f t="shared" si="45"/>
        <v>0</v>
      </c>
      <c r="EQ24" s="15">
        <v>0</v>
      </c>
      <c r="ER24" s="15">
        <v>469</v>
      </c>
      <c r="ES24" s="16">
        <f t="shared" si="46"/>
        <v>18.588981371383273</v>
      </c>
      <c r="ET24" s="15">
        <v>470</v>
      </c>
      <c r="EU24" s="15">
        <v>0</v>
      </c>
      <c r="EV24" s="16">
        <f t="shared" si="47"/>
        <v>0</v>
      </c>
      <c r="EW24" s="15">
        <v>0</v>
      </c>
    </row>
    <row r="25" spans="1:153" ht="11.25" customHeight="1">
      <c r="A25" s="47" t="s">
        <v>233</v>
      </c>
      <c r="B25" s="15">
        <v>3589</v>
      </c>
      <c r="C25" s="15">
        <f t="shared" si="54"/>
        <v>8029</v>
      </c>
      <c r="D25" s="15">
        <v>2153</v>
      </c>
      <c r="E25" s="16">
        <f t="shared" si="0"/>
        <v>59.98885483421566</v>
      </c>
      <c r="F25" s="15">
        <f t="shared" si="55"/>
        <v>5152</v>
      </c>
      <c r="G25" s="15">
        <v>651</v>
      </c>
      <c r="H25" s="16">
        <f t="shared" si="1"/>
        <v>18.13875731401505</v>
      </c>
      <c r="I25" s="15">
        <v>818</v>
      </c>
      <c r="J25" s="15">
        <v>30</v>
      </c>
      <c r="K25" s="16">
        <f t="shared" si="2"/>
        <v>0.8358874338255782</v>
      </c>
      <c r="L25" s="15">
        <v>32</v>
      </c>
      <c r="M25" s="15">
        <v>4</v>
      </c>
      <c r="N25" s="16">
        <f t="shared" si="3"/>
        <v>0.11145165784341043</v>
      </c>
      <c r="O25" s="15">
        <v>4</v>
      </c>
      <c r="P25" s="15">
        <v>133</v>
      </c>
      <c r="Q25" s="16">
        <f t="shared" si="4"/>
        <v>3.7057676232933963</v>
      </c>
      <c r="R25" s="15">
        <v>137</v>
      </c>
      <c r="S25" s="15">
        <v>844</v>
      </c>
      <c r="T25" s="16">
        <f t="shared" si="5"/>
        <v>23.516299804959598</v>
      </c>
      <c r="U25" s="15">
        <v>1204</v>
      </c>
      <c r="V25" s="46" t="str">
        <f t="shared" si="48"/>
        <v>    金屬基本工業</v>
      </c>
      <c r="W25" s="15">
        <v>15</v>
      </c>
      <c r="X25" s="16">
        <f t="shared" si="6"/>
        <v>0.4179437169127891</v>
      </c>
      <c r="Y25" s="15">
        <v>17</v>
      </c>
      <c r="Z25" s="15">
        <v>53</v>
      </c>
      <c r="AA25" s="16">
        <f t="shared" si="7"/>
        <v>1.476734466425188</v>
      </c>
      <c r="AB25" s="15">
        <v>56</v>
      </c>
      <c r="AC25" s="15">
        <v>12</v>
      </c>
      <c r="AD25" s="16">
        <f t="shared" si="8"/>
        <v>0.33435497353023125</v>
      </c>
      <c r="AE25" s="15">
        <v>13</v>
      </c>
      <c r="AF25" s="15">
        <v>85</v>
      </c>
      <c r="AG25" s="16">
        <f t="shared" si="9"/>
        <v>2.3683477291724717</v>
      </c>
      <c r="AH25" s="15">
        <v>96</v>
      </c>
      <c r="AI25" s="15">
        <v>358</v>
      </c>
      <c r="AJ25" s="16">
        <f t="shared" si="10"/>
        <v>9.974923376985233</v>
      </c>
      <c r="AK25" s="15">
        <v>425</v>
      </c>
      <c r="AL25" s="15">
        <v>9</v>
      </c>
      <c r="AM25" s="16">
        <f t="shared" si="11"/>
        <v>0.25076623014767346</v>
      </c>
      <c r="AN25" s="15">
        <v>11</v>
      </c>
      <c r="AO25" s="15">
        <v>1</v>
      </c>
      <c r="AP25" s="16">
        <f t="shared" si="12"/>
        <v>0.02786291446085261</v>
      </c>
      <c r="AQ25" s="15">
        <v>1</v>
      </c>
      <c r="AR25" s="46" t="str">
        <f t="shared" si="49"/>
        <v>    金屬基本工業</v>
      </c>
      <c r="AS25" s="15">
        <v>0</v>
      </c>
      <c r="AT25" s="16">
        <f t="shared" si="13"/>
        <v>0</v>
      </c>
      <c r="AU25" s="15">
        <v>0</v>
      </c>
      <c r="AV25" s="15">
        <v>724</v>
      </c>
      <c r="AW25" s="16">
        <f t="shared" si="14"/>
        <v>20.172750069657287</v>
      </c>
      <c r="AX25" s="15">
        <v>1037</v>
      </c>
      <c r="AY25" s="15">
        <v>118</v>
      </c>
      <c r="AZ25" s="16">
        <f t="shared" si="15"/>
        <v>3.2878239063806074</v>
      </c>
      <c r="BA25" s="15">
        <v>133</v>
      </c>
      <c r="BB25" s="15">
        <v>2</v>
      </c>
      <c r="BC25" s="16">
        <f t="shared" si="16"/>
        <v>0.05572582892170522</v>
      </c>
      <c r="BD25" s="15">
        <v>2</v>
      </c>
      <c r="BE25" s="15">
        <v>1</v>
      </c>
      <c r="BF25" s="16">
        <f t="shared" si="17"/>
        <v>0.02786291446085261</v>
      </c>
      <c r="BG25" s="15">
        <v>1</v>
      </c>
      <c r="BH25" s="15">
        <v>41</v>
      </c>
      <c r="BI25" s="16">
        <f t="shared" si="18"/>
        <v>1.1423794928949567</v>
      </c>
      <c r="BJ25" s="15">
        <v>49</v>
      </c>
      <c r="BK25" s="15">
        <v>0</v>
      </c>
      <c r="BL25" s="16">
        <f t="shared" si="19"/>
        <v>0</v>
      </c>
      <c r="BM25" s="15">
        <v>0</v>
      </c>
      <c r="BN25" s="46" t="str">
        <f t="shared" si="50"/>
        <v>    金屬基本工業</v>
      </c>
      <c r="BO25" s="15">
        <v>1</v>
      </c>
      <c r="BP25" s="16">
        <f t="shared" si="20"/>
        <v>0.02786291446085261</v>
      </c>
      <c r="BQ25" s="15">
        <v>1</v>
      </c>
      <c r="BR25" s="15">
        <v>0</v>
      </c>
      <c r="BS25" s="16">
        <f t="shared" si="21"/>
        <v>0</v>
      </c>
      <c r="BT25" s="15">
        <v>0</v>
      </c>
      <c r="BU25" s="15">
        <v>133</v>
      </c>
      <c r="BV25" s="16">
        <f t="shared" si="22"/>
        <v>3.7057676232933963</v>
      </c>
      <c r="BW25" s="15">
        <v>144</v>
      </c>
      <c r="BX25" s="15">
        <v>104</v>
      </c>
      <c r="BY25" s="16">
        <f t="shared" si="23"/>
        <v>2.897743103928671</v>
      </c>
      <c r="BZ25" s="15">
        <v>124</v>
      </c>
      <c r="CA25" s="15">
        <v>4</v>
      </c>
      <c r="CB25" s="16">
        <f t="shared" si="24"/>
        <v>0.11145165784341043</v>
      </c>
      <c r="CC25" s="15">
        <v>4</v>
      </c>
      <c r="CD25" s="15">
        <v>1</v>
      </c>
      <c r="CE25" s="16">
        <f t="shared" si="25"/>
        <v>0.02786291446085261</v>
      </c>
      <c r="CF25" s="15">
        <v>1</v>
      </c>
      <c r="CG25" s="15">
        <v>0</v>
      </c>
      <c r="CH25" s="16">
        <f t="shared" si="26"/>
        <v>0</v>
      </c>
      <c r="CI25" s="15">
        <v>0</v>
      </c>
      <c r="CJ25" s="46" t="str">
        <f t="shared" si="51"/>
        <v>    金屬基本工業</v>
      </c>
      <c r="CK25" s="15">
        <v>0</v>
      </c>
      <c r="CL25" s="16">
        <f t="shared" si="27"/>
        <v>0</v>
      </c>
      <c r="CM25" s="15">
        <v>0</v>
      </c>
      <c r="CN25" s="15">
        <v>584</v>
      </c>
      <c r="CO25" s="16">
        <f t="shared" si="28"/>
        <v>16.271942045137923</v>
      </c>
      <c r="CP25" s="15">
        <v>840</v>
      </c>
      <c r="CQ25" s="15">
        <v>2</v>
      </c>
      <c r="CR25" s="16">
        <f t="shared" si="29"/>
        <v>0.05572582892170522</v>
      </c>
      <c r="CS25" s="15">
        <v>2</v>
      </c>
      <c r="CT25" s="15">
        <v>0</v>
      </c>
      <c r="CU25" s="16">
        <f t="shared" si="30"/>
        <v>0</v>
      </c>
      <c r="CV25" s="15">
        <v>0</v>
      </c>
      <c r="CW25" s="15">
        <v>257</v>
      </c>
      <c r="CX25" s="16">
        <f t="shared" si="31"/>
        <v>7.16076901643912</v>
      </c>
      <c r="CY25" s="15">
        <v>422</v>
      </c>
      <c r="CZ25" s="15">
        <v>199</v>
      </c>
      <c r="DA25" s="16">
        <f t="shared" si="32"/>
        <v>5.5447199777096685</v>
      </c>
      <c r="DB25" s="15">
        <v>199</v>
      </c>
      <c r="DC25" s="15">
        <v>0</v>
      </c>
      <c r="DD25" s="16">
        <f t="shared" si="33"/>
        <v>0</v>
      </c>
      <c r="DE25" s="15">
        <v>0</v>
      </c>
      <c r="DF25" s="46" t="str">
        <f t="shared" si="52"/>
        <v>    金屬基本工業</v>
      </c>
      <c r="DG25" s="15">
        <v>4</v>
      </c>
      <c r="DH25" s="16">
        <f t="shared" si="34"/>
        <v>0.11145165784341043</v>
      </c>
      <c r="DI25" s="15">
        <v>4</v>
      </c>
      <c r="DJ25" s="15">
        <v>670</v>
      </c>
      <c r="DK25" s="16">
        <f t="shared" si="35"/>
        <v>18.668152688771244</v>
      </c>
      <c r="DL25" s="15">
        <v>691</v>
      </c>
      <c r="DM25" s="15">
        <v>405</v>
      </c>
      <c r="DN25" s="16">
        <f t="shared" si="36"/>
        <v>11.284480356645304</v>
      </c>
      <c r="DO25" s="15">
        <v>536</v>
      </c>
      <c r="DP25" s="15">
        <v>85</v>
      </c>
      <c r="DQ25" s="16">
        <f t="shared" si="37"/>
        <v>2.3683477291724717</v>
      </c>
      <c r="DR25" s="15">
        <v>85</v>
      </c>
      <c r="DS25" s="15">
        <v>9</v>
      </c>
      <c r="DT25" s="16">
        <f t="shared" si="38"/>
        <v>0.25076623014767346</v>
      </c>
      <c r="DU25" s="15">
        <v>9</v>
      </c>
      <c r="DV25" s="15">
        <v>19</v>
      </c>
      <c r="DW25" s="16">
        <f t="shared" si="39"/>
        <v>0.5293953747561995</v>
      </c>
      <c r="DX25" s="15">
        <v>59</v>
      </c>
      <c r="DY25" s="15">
        <v>0</v>
      </c>
      <c r="DZ25" s="16">
        <f t="shared" si="40"/>
        <v>0</v>
      </c>
      <c r="EA25" s="15">
        <v>0</v>
      </c>
      <c r="EB25" s="46" t="str">
        <f t="shared" si="53"/>
        <v>    金屬基本工業</v>
      </c>
      <c r="EC25" s="15">
        <v>0</v>
      </c>
      <c r="ED25" s="16">
        <f t="shared" si="41"/>
        <v>0</v>
      </c>
      <c r="EE25" s="15">
        <v>0</v>
      </c>
      <c r="EF25" s="15">
        <v>0</v>
      </c>
      <c r="EG25" s="16">
        <f t="shared" si="42"/>
        <v>0</v>
      </c>
      <c r="EH25" s="15">
        <v>0</v>
      </c>
      <c r="EI25" s="15">
        <v>0</v>
      </c>
      <c r="EJ25" s="16">
        <f t="shared" si="43"/>
        <v>0</v>
      </c>
      <c r="EK25" s="15">
        <v>0</v>
      </c>
      <c r="EL25" s="15">
        <v>85</v>
      </c>
      <c r="EM25" s="16">
        <f t="shared" si="44"/>
        <v>2.3683477291724717</v>
      </c>
      <c r="EN25" s="15">
        <v>85</v>
      </c>
      <c r="EO25" s="15">
        <v>0</v>
      </c>
      <c r="EP25" s="16">
        <f t="shared" si="45"/>
        <v>0</v>
      </c>
      <c r="EQ25" s="15">
        <v>0</v>
      </c>
      <c r="ER25" s="15">
        <v>783</v>
      </c>
      <c r="ES25" s="16">
        <f t="shared" si="46"/>
        <v>21.81666202284759</v>
      </c>
      <c r="ET25" s="15">
        <v>784</v>
      </c>
      <c r="EU25" s="15">
        <v>3</v>
      </c>
      <c r="EV25" s="16">
        <f t="shared" si="47"/>
        <v>0.08358874338255781</v>
      </c>
      <c r="EW25" s="15">
        <v>3</v>
      </c>
    </row>
    <row r="26" spans="1:153" ht="11.25" customHeight="1">
      <c r="A26" s="47" t="s">
        <v>234</v>
      </c>
      <c r="B26" s="15">
        <v>7501</v>
      </c>
      <c r="C26" s="15">
        <f t="shared" si="54"/>
        <v>21613</v>
      </c>
      <c r="D26" s="15">
        <v>5057</v>
      </c>
      <c r="E26" s="16">
        <f t="shared" si="0"/>
        <v>67.41767764298093</v>
      </c>
      <c r="F26" s="15">
        <f t="shared" si="55"/>
        <v>13379</v>
      </c>
      <c r="G26" s="15">
        <v>1950</v>
      </c>
      <c r="H26" s="16">
        <f t="shared" si="1"/>
        <v>25.99653379549394</v>
      </c>
      <c r="I26" s="15">
        <v>2572</v>
      </c>
      <c r="J26" s="15">
        <v>97</v>
      </c>
      <c r="K26" s="16">
        <f t="shared" si="2"/>
        <v>1.2931609118784162</v>
      </c>
      <c r="L26" s="15">
        <v>101</v>
      </c>
      <c r="M26" s="15">
        <v>39</v>
      </c>
      <c r="N26" s="16">
        <f t="shared" si="3"/>
        <v>0.5199306759098787</v>
      </c>
      <c r="O26" s="15">
        <v>51</v>
      </c>
      <c r="P26" s="15">
        <v>382</v>
      </c>
      <c r="Q26" s="16">
        <f t="shared" si="4"/>
        <v>5.092654312758299</v>
      </c>
      <c r="R26" s="15">
        <v>408</v>
      </c>
      <c r="S26" s="15">
        <v>1888</v>
      </c>
      <c r="T26" s="16">
        <f t="shared" si="5"/>
        <v>25.169977336355153</v>
      </c>
      <c r="U26" s="15">
        <v>2713</v>
      </c>
      <c r="V26" s="46" t="str">
        <f t="shared" si="48"/>
        <v>    金屬製品製造業</v>
      </c>
      <c r="W26" s="15">
        <v>46</v>
      </c>
      <c r="X26" s="16">
        <f t="shared" si="6"/>
        <v>0.6132515664578057</v>
      </c>
      <c r="Y26" s="15">
        <v>56</v>
      </c>
      <c r="Z26" s="15">
        <v>72</v>
      </c>
      <c r="AA26" s="16">
        <f t="shared" si="7"/>
        <v>0.9598720170643914</v>
      </c>
      <c r="AB26" s="15">
        <v>81</v>
      </c>
      <c r="AC26" s="15">
        <v>48</v>
      </c>
      <c r="AD26" s="16">
        <f t="shared" si="8"/>
        <v>0.6399146780429277</v>
      </c>
      <c r="AE26" s="15">
        <v>66</v>
      </c>
      <c r="AF26" s="15">
        <v>343</v>
      </c>
      <c r="AG26" s="16">
        <f t="shared" si="9"/>
        <v>4.57272363684842</v>
      </c>
      <c r="AH26" s="15">
        <v>370</v>
      </c>
      <c r="AI26" s="15">
        <v>832</v>
      </c>
      <c r="AJ26" s="16">
        <f t="shared" si="10"/>
        <v>11.091854419410744</v>
      </c>
      <c r="AK26" s="15">
        <v>1064</v>
      </c>
      <c r="AL26" s="15">
        <v>21</v>
      </c>
      <c r="AM26" s="16">
        <f t="shared" si="11"/>
        <v>0.27996267164378086</v>
      </c>
      <c r="AN26" s="15">
        <v>28</v>
      </c>
      <c r="AO26" s="15">
        <v>0</v>
      </c>
      <c r="AP26" s="16">
        <f t="shared" si="12"/>
        <v>0</v>
      </c>
      <c r="AQ26" s="15">
        <v>0</v>
      </c>
      <c r="AR26" s="46" t="str">
        <f t="shared" si="49"/>
        <v>    金屬製品製造業</v>
      </c>
      <c r="AS26" s="15">
        <v>1</v>
      </c>
      <c r="AT26" s="16">
        <f t="shared" si="13"/>
        <v>0.013331555792560991</v>
      </c>
      <c r="AU26" s="15">
        <v>1</v>
      </c>
      <c r="AV26" s="15">
        <v>2197</v>
      </c>
      <c r="AW26" s="16">
        <f t="shared" si="14"/>
        <v>29.289428076256502</v>
      </c>
      <c r="AX26" s="15">
        <v>3177</v>
      </c>
      <c r="AY26" s="15">
        <v>446</v>
      </c>
      <c r="AZ26" s="16">
        <f t="shared" si="15"/>
        <v>5.945873883482202</v>
      </c>
      <c r="BA26" s="15">
        <v>475</v>
      </c>
      <c r="BB26" s="15">
        <v>4</v>
      </c>
      <c r="BC26" s="16">
        <f t="shared" si="16"/>
        <v>0.053326223170243964</v>
      </c>
      <c r="BD26" s="15">
        <v>4</v>
      </c>
      <c r="BE26" s="15">
        <v>1</v>
      </c>
      <c r="BF26" s="16">
        <f t="shared" si="17"/>
        <v>0.013331555792560991</v>
      </c>
      <c r="BG26" s="15">
        <v>1</v>
      </c>
      <c r="BH26" s="15">
        <v>113</v>
      </c>
      <c r="BI26" s="16">
        <f t="shared" si="18"/>
        <v>1.5064658045593922</v>
      </c>
      <c r="BJ26" s="15">
        <v>127</v>
      </c>
      <c r="BK26" s="15">
        <v>0</v>
      </c>
      <c r="BL26" s="16">
        <f t="shared" si="19"/>
        <v>0</v>
      </c>
      <c r="BM26" s="15">
        <v>0</v>
      </c>
      <c r="BN26" s="46" t="str">
        <f t="shared" si="50"/>
        <v>    金屬製品製造業</v>
      </c>
      <c r="BO26" s="15">
        <v>0</v>
      </c>
      <c r="BP26" s="16">
        <f t="shared" si="20"/>
        <v>0</v>
      </c>
      <c r="BQ26" s="15">
        <v>0</v>
      </c>
      <c r="BR26" s="15">
        <v>1</v>
      </c>
      <c r="BS26" s="16">
        <f t="shared" si="21"/>
        <v>0.013331555792560991</v>
      </c>
      <c r="BT26" s="15">
        <v>1</v>
      </c>
      <c r="BU26" s="15">
        <v>293</v>
      </c>
      <c r="BV26" s="16">
        <f t="shared" si="22"/>
        <v>3.9061458472203707</v>
      </c>
      <c r="BW26" s="15">
        <v>318</v>
      </c>
      <c r="BX26" s="15">
        <v>196</v>
      </c>
      <c r="BY26" s="16">
        <f t="shared" si="23"/>
        <v>2.6129849353419545</v>
      </c>
      <c r="BZ26" s="15">
        <v>267</v>
      </c>
      <c r="CA26" s="15">
        <v>3</v>
      </c>
      <c r="CB26" s="16">
        <f t="shared" si="24"/>
        <v>0.03999466737768298</v>
      </c>
      <c r="CC26" s="15">
        <v>3</v>
      </c>
      <c r="CD26" s="15">
        <v>1</v>
      </c>
      <c r="CE26" s="16">
        <f t="shared" si="25"/>
        <v>0.013331555792560991</v>
      </c>
      <c r="CF26" s="15">
        <v>1</v>
      </c>
      <c r="CG26" s="15">
        <v>0</v>
      </c>
      <c r="CH26" s="16">
        <f t="shared" si="26"/>
        <v>0</v>
      </c>
      <c r="CI26" s="15">
        <v>0</v>
      </c>
      <c r="CJ26" s="46" t="str">
        <f t="shared" si="51"/>
        <v>    金屬製品製造業</v>
      </c>
      <c r="CK26" s="15">
        <v>0</v>
      </c>
      <c r="CL26" s="16">
        <f t="shared" si="27"/>
        <v>0</v>
      </c>
      <c r="CM26" s="15">
        <v>0</v>
      </c>
      <c r="CN26" s="15">
        <v>1285</v>
      </c>
      <c r="CO26" s="16">
        <f t="shared" si="28"/>
        <v>17.131049193440877</v>
      </c>
      <c r="CP26" s="15">
        <v>1493</v>
      </c>
      <c r="CQ26" s="15">
        <v>1</v>
      </c>
      <c r="CR26" s="16">
        <f t="shared" si="29"/>
        <v>0.013331555792560991</v>
      </c>
      <c r="CS26" s="15">
        <v>1</v>
      </c>
      <c r="CT26" s="15">
        <v>0</v>
      </c>
      <c r="CU26" s="16">
        <f t="shared" si="30"/>
        <v>0</v>
      </c>
      <c r="CV26" s="15">
        <v>0</v>
      </c>
      <c r="CW26" s="15">
        <v>887</v>
      </c>
      <c r="CX26" s="16">
        <f t="shared" si="31"/>
        <v>11.825089988001599</v>
      </c>
      <c r="CY26" s="15">
        <v>1487</v>
      </c>
      <c r="CZ26" s="15">
        <v>266</v>
      </c>
      <c r="DA26" s="16">
        <f t="shared" si="32"/>
        <v>3.546193840821224</v>
      </c>
      <c r="DB26" s="15">
        <v>266</v>
      </c>
      <c r="DC26" s="15">
        <v>0</v>
      </c>
      <c r="DD26" s="16">
        <f t="shared" si="33"/>
        <v>0</v>
      </c>
      <c r="DE26" s="15">
        <v>0</v>
      </c>
      <c r="DF26" s="46" t="str">
        <f t="shared" si="52"/>
        <v>    金屬製品製造業</v>
      </c>
      <c r="DG26" s="15">
        <v>26</v>
      </c>
      <c r="DH26" s="16">
        <f t="shared" si="34"/>
        <v>0.34662045060658575</v>
      </c>
      <c r="DI26" s="15">
        <v>26</v>
      </c>
      <c r="DJ26" s="15">
        <v>1986</v>
      </c>
      <c r="DK26" s="16">
        <f t="shared" si="35"/>
        <v>26.47646980402613</v>
      </c>
      <c r="DL26" s="15">
        <v>2113</v>
      </c>
      <c r="DM26" s="15">
        <v>1088</v>
      </c>
      <c r="DN26" s="16">
        <f t="shared" si="36"/>
        <v>14.504732702306358</v>
      </c>
      <c r="DO26" s="15">
        <v>1556</v>
      </c>
      <c r="DP26" s="15">
        <v>142</v>
      </c>
      <c r="DQ26" s="16">
        <f t="shared" si="37"/>
        <v>1.8930809225436611</v>
      </c>
      <c r="DR26" s="15">
        <v>142</v>
      </c>
      <c r="DS26" s="15">
        <v>5</v>
      </c>
      <c r="DT26" s="16">
        <f t="shared" si="38"/>
        <v>0.06665777896280496</v>
      </c>
      <c r="DU26" s="15">
        <v>5</v>
      </c>
      <c r="DV26" s="15">
        <v>10</v>
      </c>
      <c r="DW26" s="16">
        <f t="shared" si="39"/>
        <v>0.13331555792560992</v>
      </c>
      <c r="DX26" s="15">
        <v>29</v>
      </c>
      <c r="DY26" s="15">
        <v>0</v>
      </c>
      <c r="DZ26" s="16">
        <f t="shared" si="40"/>
        <v>0</v>
      </c>
      <c r="EA26" s="15">
        <v>0</v>
      </c>
      <c r="EB26" s="46" t="str">
        <f t="shared" si="53"/>
        <v>    金屬製品製造業</v>
      </c>
      <c r="EC26" s="15">
        <v>0</v>
      </c>
      <c r="ED26" s="16">
        <f t="shared" si="41"/>
        <v>0</v>
      </c>
      <c r="EE26" s="15">
        <v>0</v>
      </c>
      <c r="EF26" s="15">
        <v>0</v>
      </c>
      <c r="EG26" s="16">
        <f t="shared" si="42"/>
        <v>0</v>
      </c>
      <c r="EH26" s="15">
        <v>0</v>
      </c>
      <c r="EI26" s="15">
        <v>0</v>
      </c>
      <c r="EJ26" s="16">
        <f t="shared" si="43"/>
        <v>0</v>
      </c>
      <c r="EK26" s="15">
        <v>0</v>
      </c>
      <c r="EL26" s="15">
        <v>293</v>
      </c>
      <c r="EM26" s="16">
        <f t="shared" si="44"/>
        <v>3.9061458472203707</v>
      </c>
      <c r="EN26" s="15">
        <v>293</v>
      </c>
      <c r="EO26" s="15">
        <v>0</v>
      </c>
      <c r="EP26" s="16">
        <f t="shared" si="45"/>
        <v>0</v>
      </c>
      <c r="EQ26" s="15">
        <v>0</v>
      </c>
      <c r="ER26" s="15">
        <v>2305</v>
      </c>
      <c r="ES26" s="16">
        <f t="shared" si="46"/>
        <v>30.729236101853086</v>
      </c>
      <c r="ET26" s="15">
        <v>2305</v>
      </c>
      <c r="EU26" s="15">
        <v>12</v>
      </c>
      <c r="EV26" s="16">
        <f t="shared" si="47"/>
        <v>0.15997866951073192</v>
      </c>
      <c r="EW26" s="15">
        <v>12</v>
      </c>
    </row>
    <row r="27" spans="1:153" ht="11.25" customHeight="1">
      <c r="A27" s="47" t="s">
        <v>235</v>
      </c>
      <c r="B27" s="15">
        <v>8881</v>
      </c>
      <c r="C27" s="15">
        <f t="shared" si="54"/>
        <v>29522</v>
      </c>
      <c r="D27" s="15">
        <v>5990</v>
      </c>
      <c r="E27" s="16">
        <f t="shared" si="0"/>
        <v>67.44735953158428</v>
      </c>
      <c r="F27" s="15">
        <f t="shared" si="55"/>
        <v>18015</v>
      </c>
      <c r="G27" s="15">
        <v>3090</v>
      </c>
      <c r="H27" s="16">
        <f t="shared" si="1"/>
        <v>34.79337912397252</v>
      </c>
      <c r="I27" s="15">
        <v>4085</v>
      </c>
      <c r="J27" s="15">
        <v>180</v>
      </c>
      <c r="K27" s="16">
        <f t="shared" si="2"/>
        <v>2.0267987839207295</v>
      </c>
      <c r="L27" s="15">
        <v>190</v>
      </c>
      <c r="M27" s="15">
        <v>27</v>
      </c>
      <c r="N27" s="16">
        <f t="shared" si="3"/>
        <v>0.3040198175881094</v>
      </c>
      <c r="O27" s="15">
        <v>35</v>
      </c>
      <c r="P27" s="15">
        <v>333</v>
      </c>
      <c r="Q27" s="16">
        <f t="shared" si="4"/>
        <v>3.74957775025335</v>
      </c>
      <c r="R27" s="15">
        <v>340</v>
      </c>
      <c r="S27" s="15">
        <v>2861</v>
      </c>
      <c r="T27" s="16">
        <f t="shared" si="5"/>
        <v>32.214840671095594</v>
      </c>
      <c r="U27" s="15">
        <v>4192</v>
      </c>
      <c r="V27" s="46" t="str">
        <f t="shared" si="48"/>
        <v>    機械設備製造修配業</v>
      </c>
      <c r="W27" s="15">
        <v>7</v>
      </c>
      <c r="X27" s="16">
        <f t="shared" si="6"/>
        <v>0.07881995270802838</v>
      </c>
      <c r="Y27" s="15">
        <v>7</v>
      </c>
      <c r="Z27" s="15">
        <v>224</v>
      </c>
      <c r="AA27" s="16">
        <f t="shared" si="7"/>
        <v>2.5222384866569083</v>
      </c>
      <c r="AB27" s="15">
        <v>239</v>
      </c>
      <c r="AC27" s="15">
        <v>9</v>
      </c>
      <c r="AD27" s="16">
        <f t="shared" si="8"/>
        <v>0.10133993919603648</v>
      </c>
      <c r="AE27" s="15">
        <v>9</v>
      </c>
      <c r="AF27" s="15">
        <v>564</v>
      </c>
      <c r="AG27" s="16">
        <f t="shared" si="9"/>
        <v>6.350636189618286</v>
      </c>
      <c r="AH27" s="15">
        <v>606</v>
      </c>
      <c r="AI27" s="15">
        <v>934</v>
      </c>
      <c r="AJ27" s="16">
        <f t="shared" si="10"/>
        <v>10.516833689899787</v>
      </c>
      <c r="AK27" s="15">
        <v>1212</v>
      </c>
      <c r="AL27" s="15">
        <v>9</v>
      </c>
      <c r="AM27" s="16">
        <f t="shared" si="11"/>
        <v>0.10133993919603648</v>
      </c>
      <c r="AN27" s="15">
        <v>11</v>
      </c>
      <c r="AO27" s="15">
        <v>1</v>
      </c>
      <c r="AP27" s="16">
        <f t="shared" si="12"/>
        <v>0.011259993244004054</v>
      </c>
      <c r="AQ27" s="15">
        <v>2</v>
      </c>
      <c r="AR27" s="46" t="str">
        <f t="shared" si="49"/>
        <v>    機械設備製造修配業</v>
      </c>
      <c r="AS27" s="15">
        <v>1</v>
      </c>
      <c r="AT27" s="16">
        <f t="shared" si="13"/>
        <v>0.011259993244004054</v>
      </c>
      <c r="AU27" s="15">
        <v>1</v>
      </c>
      <c r="AV27" s="15">
        <v>3018</v>
      </c>
      <c r="AW27" s="16">
        <f t="shared" si="14"/>
        <v>33.982659610404234</v>
      </c>
      <c r="AX27" s="15">
        <v>4506</v>
      </c>
      <c r="AY27" s="15">
        <v>324</v>
      </c>
      <c r="AZ27" s="16">
        <f t="shared" si="15"/>
        <v>3.6482378110573137</v>
      </c>
      <c r="BA27" s="15">
        <v>337</v>
      </c>
      <c r="BB27" s="15">
        <v>1</v>
      </c>
      <c r="BC27" s="16">
        <f t="shared" si="16"/>
        <v>0.011259993244004054</v>
      </c>
      <c r="BD27" s="15">
        <v>1</v>
      </c>
      <c r="BE27" s="15">
        <v>0</v>
      </c>
      <c r="BF27" s="16">
        <f t="shared" si="17"/>
        <v>0</v>
      </c>
      <c r="BG27" s="15">
        <v>0</v>
      </c>
      <c r="BH27" s="15">
        <v>48</v>
      </c>
      <c r="BI27" s="16">
        <f t="shared" si="18"/>
        <v>0.5404796757121946</v>
      </c>
      <c r="BJ27" s="15">
        <v>52</v>
      </c>
      <c r="BK27" s="15">
        <v>0</v>
      </c>
      <c r="BL27" s="16">
        <f t="shared" si="19"/>
        <v>0</v>
      </c>
      <c r="BM27" s="15">
        <v>0</v>
      </c>
      <c r="BN27" s="46" t="str">
        <f t="shared" si="50"/>
        <v>    機械設備製造修配業</v>
      </c>
      <c r="BO27" s="15">
        <v>0</v>
      </c>
      <c r="BP27" s="16">
        <f t="shared" si="20"/>
        <v>0</v>
      </c>
      <c r="BQ27" s="15">
        <v>0</v>
      </c>
      <c r="BR27" s="15">
        <v>1</v>
      </c>
      <c r="BS27" s="16">
        <f t="shared" si="21"/>
        <v>0.011259993244004054</v>
      </c>
      <c r="BT27" s="15">
        <v>1</v>
      </c>
      <c r="BU27" s="15">
        <v>290</v>
      </c>
      <c r="BV27" s="16">
        <f t="shared" si="22"/>
        <v>3.2653980407611756</v>
      </c>
      <c r="BW27" s="15">
        <v>307</v>
      </c>
      <c r="BX27" s="15">
        <v>170</v>
      </c>
      <c r="BY27" s="16">
        <f t="shared" si="23"/>
        <v>1.914198851480689</v>
      </c>
      <c r="BZ27" s="15">
        <v>236</v>
      </c>
      <c r="CA27" s="15">
        <v>4</v>
      </c>
      <c r="CB27" s="16">
        <f t="shared" si="24"/>
        <v>0.04503997297601622</v>
      </c>
      <c r="CC27" s="15">
        <v>4</v>
      </c>
      <c r="CD27" s="15">
        <v>0</v>
      </c>
      <c r="CE27" s="16">
        <f t="shared" si="25"/>
        <v>0</v>
      </c>
      <c r="CF27" s="15">
        <v>0</v>
      </c>
      <c r="CG27" s="15">
        <v>0</v>
      </c>
      <c r="CH27" s="16">
        <f t="shared" si="26"/>
        <v>0</v>
      </c>
      <c r="CI27" s="15">
        <v>0</v>
      </c>
      <c r="CJ27" s="46" t="str">
        <f t="shared" si="51"/>
        <v>    機械設備製造修配業</v>
      </c>
      <c r="CK27" s="15">
        <v>0</v>
      </c>
      <c r="CL27" s="16">
        <f t="shared" si="27"/>
        <v>0</v>
      </c>
      <c r="CM27" s="15">
        <v>0</v>
      </c>
      <c r="CN27" s="15">
        <v>1405</v>
      </c>
      <c r="CO27" s="16">
        <f t="shared" si="28"/>
        <v>15.820290507825696</v>
      </c>
      <c r="CP27" s="15">
        <v>1641</v>
      </c>
      <c r="CQ27" s="15">
        <v>1</v>
      </c>
      <c r="CR27" s="16">
        <f t="shared" si="29"/>
        <v>0.011259993244004054</v>
      </c>
      <c r="CS27" s="15">
        <v>1</v>
      </c>
      <c r="CT27" s="15">
        <v>0</v>
      </c>
      <c r="CU27" s="16">
        <f t="shared" si="30"/>
        <v>0</v>
      </c>
      <c r="CV27" s="15">
        <v>0</v>
      </c>
      <c r="CW27" s="15">
        <v>806</v>
      </c>
      <c r="CX27" s="16">
        <f t="shared" si="31"/>
        <v>9.075554554667267</v>
      </c>
      <c r="CY27" s="15">
        <v>1269</v>
      </c>
      <c r="CZ27" s="15">
        <v>590</v>
      </c>
      <c r="DA27" s="16">
        <f t="shared" si="32"/>
        <v>6.643396013962391</v>
      </c>
      <c r="DB27" s="15">
        <v>590</v>
      </c>
      <c r="DC27" s="15">
        <v>0</v>
      </c>
      <c r="DD27" s="16">
        <f t="shared" si="33"/>
        <v>0</v>
      </c>
      <c r="DE27" s="15">
        <v>0</v>
      </c>
      <c r="DF27" s="46" t="str">
        <f t="shared" si="52"/>
        <v>    機械設備製造修配業</v>
      </c>
      <c r="DG27" s="15">
        <v>19</v>
      </c>
      <c r="DH27" s="16">
        <f t="shared" si="34"/>
        <v>0.213939871636077</v>
      </c>
      <c r="DI27" s="15">
        <v>19</v>
      </c>
      <c r="DJ27" s="15">
        <v>2749</v>
      </c>
      <c r="DK27" s="16">
        <f t="shared" si="35"/>
        <v>30.953721427767146</v>
      </c>
      <c r="DL27" s="15">
        <v>2878</v>
      </c>
      <c r="DM27" s="15">
        <v>1316</v>
      </c>
      <c r="DN27" s="16">
        <f t="shared" si="36"/>
        <v>14.818151109109333</v>
      </c>
      <c r="DO27" s="15">
        <v>2345</v>
      </c>
      <c r="DP27" s="15">
        <v>408</v>
      </c>
      <c r="DQ27" s="16">
        <f t="shared" si="37"/>
        <v>4.594077243553654</v>
      </c>
      <c r="DR27" s="15">
        <v>408</v>
      </c>
      <c r="DS27" s="15">
        <v>16</v>
      </c>
      <c r="DT27" s="16">
        <f t="shared" si="38"/>
        <v>0.18015989190406487</v>
      </c>
      <c r="DU27" s="15">
        <v>16</v>
      </c>
      <c r="DV27" s="15">
        <v>30</v>
      </c>
      <c r="DW27" s="16">
        <f t="shared" si="39"/>
        <v>0.3377997973201216</v>
      </c>
      <c r="DX27" s="15">
        <v>70</v>
      </c>
      <c r="DY27" s="15">
        <v>0</v>
      </c>
      <c r="DZ27" s="16">
        <f t="shared" si="40"/>
        <v>0</v>
      </c>
      <c r="EA27" s="15">
        <v>0</v>
      </c>
      <c r="EB27" s="46" t="str">
        <f t="shared" si="53"/>
        <v>    機械設備製造修配業</v>
      </c>
      <c r="EC27" s="15">
        <v>0</v>
      </c>
      <c r="ED27" s="16">
        <f t="shared" si="41"/>
        <v>0</v>
      </c>
      <c r="EE27" s="15">
        <v>0</v>
      </c>
      <c r="EF27" s="15">
        <v>0</v>
      </c>
      <c r="EG27" s="16">
        <f t="shared" si="42"/>
        <v>0</v>
      </c>
      <c r="EH27" s="15">
        <v>0</v>
      </c>
      <c r="EI27" s="15">
        <v>0</v>
      </c>
      <c r="EJ27" s="16">
        <f t="shared" si="43"/>
        <v>0</v>
      </c>
      <c r="EK27" s="15">
        <v>0</v>
      </c>
      <c r="EL27" s="15">
        <v>267</v>
      </c>
      <c r="EM27" s="16">
        <f t="shared" si="44"/>
        <v>3.0064181961490823</v>
      </c>
      <c r="EN27" s="15">
        <v>267</v>
      </c>
      <c r="EO27" s="15">
        <v>0</v>
      </c>
      <c r="EP27" s="16">
        <f t="shared" si="45"/>
        <v>0</v>
      </c>
      <c r="EQ27" s="15">
        <v>0</v>
      </c>
      <c r="ER27" s="15">
        <v>3637</v>
      </c>
      <c r="ES27" s="16">
        <f t="shared" si="46"/>
        <v>40.95259542844275</v>
      </c>
      <c r="ET27" s="15">
        <v>3637</v>
      </c>
      <c r="EU27" s="15">
        <v>8</v>
      </c>
      <c r="EV27" s="16">
        <f t="shared" si="47"/>
        <v>0.09007994595203243</v>
      </c>
      <c r="EW27" s="15">
        <v>8</v>
      </c>
    </row>
    <row r="28" spans="1:153" ht="11.25" customHeight="1">
      <c r="A28" s="47" t="s">
        <v>236</v>
      </c>
      <c r="B28" s="15">
        <v>528</v>
      </c>
      <c r="C28" s="15">
        <f t="shared" si="54"/>
        <v>878</v>
      </c>
      <c r="D28" s="15">
        <v>238</v>
      </c>
      <c r="E28" s="16">
        <f t="shared" si="0"/>
        <v>45.07575757575758</v>
      </c>
      <c r="F28" s="15">
        <f t="shared" si="55"/>
        <v>452</v>
      </c>
      <c r="G28" s="15">
        <v>52</v>
      </c>
      <c r="H28" s="16">
        <f t="shared" si="1"/>
        <v>9.848484848484848</v>
      </c>
      <c r="I28" s="15">
        <v>71</v>
      </c>
      <c r="J28" s="15">
        <v>7</v>
      </c>
      <c r="K28" s="16">
        <f t="shared" si="2"/>
        <v>1.3257575757575757</v>
      </c>
      <c r="L28" s="15">
        <v>7</v>
      </c>
      <c r="M28" s="15">
        <v>0</v>
      </c>
      <c r="N28" s="16">
        <f t="shared" si="3"/>
        <v>0</v>
      </c>
      <c r="O28" s="15">
        <v>0</v>
      </c>
      <c r="P28" s="15">
        <v>18</v>
      </c>
      <c r="Q28" s="16">
        <f t="shared" si="4"/>
        <v>3.4090909090909087</v>
      </c>
      <c r="R28" s="15">
        <v>18</v>
      </c>
      <c r="S28" s="15">
        <v>45</v>
      </c>
      <c r="T28" s="16">
        <f t="shared" si="5"/>
        <v>8.522727272727272</v>
      </c>
      <c r="U28" s="15">
        <v>61</v>
      </c>
      <c r="V28" s="46" t="str">
        <f t="shared" si="48"/>
        <v>    電腦、通信及視聽電子產品製造業</v>
      </c>
      <c r="W28" s="15">
        <v>2</v>
      </c>
      <c r="X28" s="16">
        <f t="shared" si="6"/>
        <v>0.3787878787878788</v>
      </c>
      <c r="Y28" s="15">
        <v>2</v>
      </c>
      <c r="Z28" s="15">
        <v>2</v>
      </c>
      <c r="AA28" s="16">
        <f t="shared" si="7"/>
        <v>0.3787878787878788</v>
      </c>
      <c r="AB28" s="15">
        <v>2</v>
      </c>
      <c r="AC28" s="15">
        <v>0</v>
      </c>
      <c r="AD28" s="16">
        <f t="shared" si="8"/>
        <v>0</v>
      </c>
      <c r="AE28" s="15">
        <v>0</v>
      </c>
      <c r="AF28" s="15">
        <v>11</v>
      </c>
      <c r="AG28" s="16">
        <f t="shared" si="9"/>
        <v>2.083333333333333</v>
      </c>
      <c r="AH28" s="15">
        <v>11</v>
      </c>
      <c r="AI28" s="15">
        <v>21</v>
      </c>
      <c r="AJ28" s="16">
        <f t="shared" si="10"/>
        <v>3.977272727272727</v>
      </c>
      <c r="AK28" s="15">
        <v>26</v>
      </c>
      <c r="AL28" s="15">
        <v>0</v>
      </c>
      <c r="AM28" s="16">
        <f t="shared" si="11"/>
        <v>0</v>
      </c>
      <c r="AN28" s="15">
        <v>0</v>
      </c>
      <c r="AO28" s="15">
        <v>0</v>
      </c>
      <c r="AP28" s="16">
        <f t="shared" si="12"/>
        <v>0</v>
      </c>
      <c r="AQ28" s="15">
        <v>0</v>
      </c>
      <c r="AR28" s="46" t="str">
        <f t="shared" si="49"/>
        <v>    電腦、通信及視聽電子產品製造業</v>
      </c>
      <c r="AS28" s="15">
        <v>0</v>
      </c>
      <c r="AT28" s="16">
        <f t="shared" si="13"/>
        <v>0</v>
      </c>
      <c r="AU28" s="15">
        <v>0</v>
      </c>
      <c r="AV28" s="15">
        <v>86</v>
      </c>
      <c r="AW28" s="16">
        <f t="shared" si="14"/>
        <v>16.28787878787879</v>
      </c>
      <c r="AX28" s="15">
        <v>100</v>
      </c>
      <c r="AY28" s="15">
        <v>13</v>
      </c>
      <c r="AZ28" s="16">
        <f t="shared" si="15"/>
        <v>2.462121212121212</v>
      </c>
      <c r="BA28" s="15">
        <v>13</v>
      </c>
      <c r="BB28" s="15">
        <v>1</v>
      </c>
      <c r="BC28" s="16">
        <f t="shared" si="16"/>
        <v>0.1893939393939394</v>
      </c>
      <c r="BD28" s="15">
        <v>1</v>
      </c>
      <c r="BE28" s="15">
        <v>0</v>
      </c>
      <c r="BF28" s="16">
        <f t="shared" si="17"/>
        <v>0</v>
      </c>
      <c r="BG28" s="15">
        <v>0</v>
      </c>
      <c r="BH28" s="15">
        <v>2</v>
      </c>
      <c r="BI28" s="16">
        <f t="shared" si="18"/>
        <v>0.3787878787878788</v>
      </c>
      <c r="BJ28" s="15">
        <v>3</v>
      </c>
      <c r="BK28" s="15">
        <v>0</v>
      </c>
      <c r="BL28" s="16">
        <f t="shared" si="19"/>
        <v>0</v>
      </c>
      <c r="BM28" s="15">
        <v>0</v>
      </c>
      <c r="BN28" s="46" t="str">
        <f t="shared" si="50"/>
        <v>    電腦、通信及視聽電子產品製造業</v>
      </c>
      <c r="BO28" s="15">
        <v>0</v>
      </c>
      <c r="BP28" s="16">
        <f t="shared" si="20"/>
        <v>0</v>
      </c>
      <c r="BQ28" s="15">
        <v>0</v>
      </c>
      <c r="BR28" s="15">
        <v>1</v>
      </c>
      <c r="BS28" s="16">
        <f t="shared" si="21"/>
        <v>0.1893939393939394</v>
      </c>
      <c r="BT28" s="15">
        <v>1</v>
      </c>
      <c r="BU28" s="15">
        <v>24</v>
      </c>
      <c r="BV28" s="16">
        <f t="shared" si="22"/>
        <v>4.545454545454546</v>
      </c>
      <c r="BW28" s="15">
        <v>24</v>
      </c>
      <c r="BX28" s="15">
        <v>6</v>
      </c>
      <c r="BY28" s="16">
        <f t="shared" si="23"/>
        <v>1.1363636363636365</v>
      </c>
      <c r="BZ28" s="15">
        <v>13</v>
      </c>
      <c r="CA28" s="15">
        <v>1</v>
      </c>
      <c r="CB28" s="16">
        <f t="shared" si="24"/>
        <v>0.1893939393939394</v>
      </c>
      <c r="CC28" s="15">
        <v>1</v>
      </c>
      <c r="CD28" s="15">
        <v>0</v>
      </c>
      <c r="CE28" s="16">
        <f t="shared" si="25"/>
        <v>0</v>
      </c>
      <c r="CF28" s="15">
        <v>0</v>
      </c>
      <c r="CG28" s="15">
        <v>0</v>
      </c>
      <c r="CH28" s="16">
        <f t="shared" si="26"/>
        <v>0</v>
      </c>
      <c r="CI28" s="15">
        <v>0</v>
      </c>
      <c r="CJ28" s="46" t="str">
        <f t="shared" si="51"/>
        <v>    電腦、通信及視聽電子產品製造業</v>
      </c>
      <c r="CK28" s="15">
        <v>0</v>
      </c>
      <c r="CL28" s="16">
        <f t="shared" si="27"/>
        <v>0</v>
      </c>
      <c r="CM28" s="15">
        <v>0</v>
      </c>
      <c r="CN28" s="15">
        <v>73</v>
      </c>
      <c r="CO28" s="16">
        <f t="shared" si="28"/>
        <v>13.825757575757574</v>
      </c>
      <c r="CP28" s="15">
        <v>98</v>
      </c>
      <c r="CQ28" s="15">
        <v>0</v>
      </c>
      <c r="CR28" s="16">
        <f t="shared" si="29"/>
        <v>0</v>
      </c>
      <c r="CS28" s="15">
        <v>0</v>
      </c>
      <c r="CT28" s="15">
        <v>0</v>
      </c>
      <c r="CU28" s="16">
        <f t="shared" si="30"/>
        <v>0</v>
      </c>
      <c r="CV28" s="15">
        <v>0</v>
      </c>
      <c r="CW28" s="15">
        <v>61</v>
      </c>
      <c r="CX28" s="16">
        <f t="shared" si="31"/>
        <v>11.553030303030303</v>
      </c>
      <c r="CY28" s="15">
        <v>112</v>
      </c>
      <c r="CZ28" s="15">
        <v>3</v>
      </c>
      <c r="DA28" s="16">
        <f t="shared" si="32"/>
        <v>0.5681818181818182</v>
      </c>
      <c r="DB28" s="15">
        <v>3</v>
      </c>
      <c r="DC28" s="15">
        <v>0</v>
      </c>
      <c r="DD28" s="16">
        <f t="shared" si="33"/>
        <v>0</v>
      </c>
      <c r="DE28" s="15">
        <v>0</v>
      </c>
      <c r="DF28" s="46" t="str">
        <f t="shared" si="52"/>
        <v>    電腦、通信及視聽電子產品製造業</v>
      </c>
      <c r="DG28" s="15">
        <v>1</v>
      </c>
      <c r="DH28" s="16">
        <f t="shared" si="34"/>
        <v>0.1893939393939394</v>
      </c>
      <c r="DI28" s="15">
        <v>1</v>
      </c>
      <c r="DJ28" s="15">
        <v>99</v>
      </c>
      <c r="DK28" s="16">
        <f t="shared" si="35"/>
        <v>18.75</v>
      </c>
      <c r="DL28" s="15">
        <v>113</v>
      </c>
      <c r="DM28" s="15">
        <v>85</v>
      </c>
      <c r="DN28" s="16">
        <f t="shared" si="36"/>
        <v>16.098484848484848</v>
      </c>
      <c r="DO28" s="15">
        <v>99</v>
      </c>
      <c r="DP28" s="15">
        <v>1</v>
      </c>
      <c r="DQ28" s="16">
        <f t="shared" si="37"/>
        <v>0.1893939393939394</v>
      </c>
      <c r="DR28" s="15">
        <v>1</v>
      </c>
      <c r="DS28" s="15">
        <v>0</v>
      </c>
      <c r="DT28" s="16">
        <f t="shared" si="38"/>
        <v>0</v>
      </c>
      <c r="DU28" s="15">
        <v>0</v>
      </c>
      <c r="DV28" s="15">
        <v>1</v>
      </c>
      <c r="DW28" s="16">
        <f t="shared" si="39"/>
        <v>0.1893939393939394</v>
      </c>
      <c r="DX28" s="15">
        <v>1</v>
      </c>
      <c r="DY28" s="15">
        <v>0</v>
      </c>
      <c r="DZ28" s="16">
        <f t="shared" si="40"/>
        <v>0</v>
      </c>
      <c r="EA28" s="15">
        <v>0</v>
      </c>
      <c r="EB28" s="46" t="str">
        <f t="shared" si="53"/>
        <v>    電腦、通信及視聽電子產品製造業</v>
      </c>
      <c r="EC28" s="15">
        <v>0</v>
      </c>
      <c r="ED28" s="16">
        <f t="shared" si="41"/>
        <v>0</v>
      </c>
      <c r="EE28" s="15">
        <v>0</v>
      </c>
      <c r="EF28" s="15">
        <v>0</v>
      </c>
      <c r="EG28" s="16">
        <f t="shared" si="42"/>
        <v>0</v>
      </c>
      <c r="EH28" s="15">
        <v>0</v>
      </c>
      <c r="EI28" s="15">
        <v>0</v>
      </c>
      <c r="EJ28" s="16">
        <f t="shared" si="43"/>
        <v>0</v>
      </c>
      <c r="EK28" s="15">
        <v>0</v>
      </c>
      <c r="EL28" s="15">
        <v>8</v>
      </c>
      <c r="EM28" s="16">
        <f t="shared" si="44"/>
        <v>1.5151515151515151</v>
      </c>
      <c r="EN28" s="15">
        <v>8</v>
      </c>
      <c r="EO28" s="15">
        <v>0</v>
      </c>
      <c r="EP28" s="16">
        <f t="shared" si="45"/>
        <v>0</v>
      </c>
      <c r="EQ28" s="15">
        <v>0</v>
      </c>
      <c r="ER28" s="15">
        <v>86</v>
      </c>
      <c r="ES28" s="16">
        <f t="shared" si="46"/>
        <v>16.28787878787879</v>
      </c>
      <c r="ET28" s="15">
        <v>86</v>
      </c>
      <c r="EU28" s="15">
        <v>2</v>
      </c>
      <c r="EV28" s="16">
        <f t="shared" si="47"/>
        <v>0.3787878787878788</v>
      </c>
      <c r="EW28" s="15">
        <v>2</v>
      </c>
    </row>
    <row r="29" spans="1:153" ht="11.25" customHeight="1">
      <c r="A29" s="47" t="s">
        <v>237</v>
      </c>
      <c r="B29" s="15">
        <v>2920</v>
      </c>
      <c r="C29" s="15">
        <f t="shared" si="54"/>
        <v>5671</v>
      </c>
      <c r="D29" s="15">
        <v>1399</v>
      </c>
      <c r="E29" s="16">
        <f t="shared" si="0"/>
        <v>47.91095890410959</v>
      </c>
      <c r="F29" s="15">
        <f t="shared" si="55"/>
        <v>2911</v>
      </c>
      <c r="G29" s="15">
        <v>309</v>
      </c>
      <c r="H29" s="16">
        <f t="shared" si="1"/>
        <v>10.582191780821917</v>
      </c>
      <c r="I29" s="15">
        <v>387</v>
      </c>
      <c r="J29" s="15">
        <v>32</v>
      </c>
      <c r="K29" s="16">
        <f t="shared" si="2"/>
        <v>1.095890410958904</v>
      </c>
      <c r="L29" s="15">
        <v>33</v>
      </c>
      <c r="M29" s="15">
        <v>7</v>
      </c>
      <c r="N29" s="16">
        <f t="shared" si="3"/>
        <v>0.2397260273972603</v>
      </c>
      <c r="O29" s="15">
        <v>9</v>
      </c>
      <c r="P29" s="15">
        <v>103</v>
      </c>
      <c r="Q29" s="16">
        <f t="shared" si="4"/>
        <v>3.5273972602739727</v>
      </c>
      <c r="R29" s="15">
        <v>106</v>
      </c>
      <c r="S29" s="15">
        <v>276</v>
      </c>
      <c r="T29" s="16">
        <f t="shared" si="5"/>
        <v>9.452054794520548</v>
      </c>
      <c r="U29" s="15">
        <v>419</v>
      </c>
      <c r="V29" s="46" t="str">
        <f t="shared" si="48"/>
        <v>    電子零組件製造業</v>
      </c>
      <c r="W29" s="15">
        <v>8</v>
      </c>
      <c r="X29" s="16">
        <f t="shared" si="6"/>
        <v>0.273972602739726</v>
      </c>
      <c r="Y29" s="15">
        <v>8</v>
      </c>
      <c r="Z29" s="15">
        <v>14</v>
      </c>
      <c r="AA29" s="16">
        <f t="shared" si="7"/>
        <v>0.4794520547945206</v>
      </c>
      <c r="AB29" s="15">
        <v>14</v>
      </c>
      <c r="AC29" s="15">
        <v>12</v>
      </c>
      <c r="AD29" s="16">
        <f t="shared" si="8"/>
        <v>0.410958904109589</v>
      </c>
      <c r="AE29" s="15">
        <v>13</v>
      </c>
      <c r="AF29" s="15">
        <v>83</v>
      </c>
      <c r="AG29" s="16">
        <f t="shared" si="9"/>
        <v>2.8424657534246576</v>
      </c>
      <c r="AH29" s="15">
        <v>113</v>
      </c>
      <c r="AI29" s="15">
        <v>167</v>
      </c>
      <c r="AJ29" s="16">
        <f t="shared" si="10"/>
        <v>5.719178082191781</v>
      </c>
      <c r="AK29" s="15">
        <v>241</v>
      </c>
      <c r="AL29" s="15">
        <v>1</v>
      </c>
      <c r="AM29" s="16">
        <f t="shared" si="11"/>
        <v>0.03424657534246575</v>
      </c>
      <c r="AN29" s="15">
        <v>1</v>
      </c>
      <c r="AO29" s="15">
        <v>0</v>
      </c>
      <c r="AP29" s="16">
        <f t="shared" si="12"/>
        <v>0</v>
      </c>
      <c r="AQ29" s="15">
        <v>0</v>
      </c>
      <c r="AR29" s="46" t="str">
        <f t="shared" si="49"/>
        <v>    電子零組件製造業</v>
      </c>
      <c r="AS29" s="15">
        <v>0</v>
      </c>
      <c r="AT29" s="16">
        <f t="shared" si="13"/>
        <v>0</v>
      </c>
      <c r="AU29" s="15">
        <v>0</v>
      </c>
      <c r="AV29" s="15">
        <v>493</v>
      </c>
      <c r="AW29" s="16">
        <f t="shared" si="14"/>
        <v>16.883561643835616</v>
      </c>
      <c r="AX29" s="15">
        <v>670</v>
      </c>
      <c r="AY29" s="15">
        <v>85</v>
      </c>
      <c r="AZ29" s="16">
        <f t="shared" si="15"/>
        <v>2.910958904109589</v>
      </c>
      <c r="BA29" s="15">
        <v>86</v>
      </c>
      <c r="BB29" s="15">
        <v>1</v>
      </c>
      <c r="BC29" s="16">
        <f t="shared" si="16"/>
        <v>0.03424657534246575</v>
      </c>
      <c r="BD29" s="15">
        <v>1</v>
      </c>
      <c r="BE29" s="15">
        <v>0</v>
      </c>
      <c r="BF29" s="16">
        <f t="shared" si="17"/>
        <v>0</v>
      </c>
      <c r="BG29" s="15">
        <v>0</v>
      </c>
      <c r="BH29" s="15">
        <v>18</v>
      </c>
      <c r="BI29" s="16">
        <f t="shared" si="18"/>
        <v>0.6164383561643836</v>
      </c>
      <c r="BJ29" s="15">
        <v>20</v>
      </c>
      <c r="BK29" s="15">
        <v>0</v>
      </c>
      <c r="BL29" s="16">
        <f t="shared" si="19"/>
        <v>0</v>
      </c>
      <c r="BM29" s="15">
        <v>0</v>
      </c>
      <c r="BN29" s="46" t="str">
        <f t="shared" si="50"/>
        <v>    電子零組件製造業</v>
      </c>
      <c r="BO29" s="15">
        <v>0</v>
      </c>
      <c r="BP29" s="16">
        <f t="shared" si="20"/>
        <v>0</v>
      </c>
      <c r="BQ29" s="15">
        <v>0</v>
      </c>
      <c r="BR29" s="15">
        <v>0</v>
      </c>
      <c r="BS29" s="16">
        <f t="shared" si="21"/>
        <v>0</v>
      </c>
      <c r="BT29" s="15">
        <v>0</v>
      </c>
      <c r="BU29" s="15">
        <v>71</v>
      </c>
      <c r="BV29" s="16">
        <f t="shared" si="22"/>
        <v>2.4315068493150687</v>
      </c>
      <c r="BW29" s="15">
        <v>73</v>
      </c>
      <c r="BX29" s="15">
        <v>67</v>
      </c>
      <c r="BY29" s="16">
        <f t="shared" si="23"/>
        <v>2.2945205479452055</v>
      </c>
      <c r="BZ29" s="15">
        <v>109</v>
      </c>
      <c r="CA29" s="15">
        <v>2</v>
      </c>
      <c r="CB29" s="16">
        <f t="shared" si="24"/>
        <v>0.0684931506849315</v>
      </c>
      <c r="CC29" s="15">
        <v>2</v>
      </c>
      <c r="CD29" s="15">
        <v>3</v>
      </c>
      <c r="CE29" s="16">
        <f t="shared" si="25"/>
        <v>0.10273972602739725</v>
      </c>
      <c r="CF29" s="15">
        <v>3</v>
      </c>
      <c r="CG29" s="15">
        <v>0</v>
      </c>
      <c r="CH29" s="16">
        <f t="shared" si="26"/>
        <v>0</v>
      </c>
      <c r="CI29" s="15">
        <v>0</v>
      </c>
      <c r="CJ29" s="46" t="str">
        <f t="shared" si="51"/>
        <v>    電子零組件製造業</v>
      </c>
      <c r="CK29" s="15">
        <v>0</v>
      </c>
      <c r="CL29" s="16">
        <f t="shared" si="27"/>
        <v>0</v>
      </c>
      <c r="CM29" s="15">
        <v>0</v>
      </c>
      <c r="CN29" s="15">
        <v>388</v>
      </c>
      <c r="CO29" s="16">
        <f t="shared" si="28"/>
        <v>13.287671232876713</v>
      </c>
      <c r="CP29" s="15">
        <v>602</v>
      </c>
      <c r="CQ29" s="15">
        <v>1</v>
      </c>
      <c r="CR29" s="16">
        <f t="shared" si="29"/>
        <v>0.03424657534246575</v>
      </c>
      <c r="CS29" s="15">
        <v>1</v>
      </c>
      <c r="CT29" s="15">
        <v>0</v>
      </c>
      <c r="CU29" s="16">
        <f t="shared" si="30"/>
        <v>0</v>
      </c>
      <c r="CV29" s="15">
        <v>0</v>
      </c>
      <c r="CW29" s="15">
        <v>481</v>
      </c>
      <c r="CX29" s="16">
        <f t="shared" si="31"/>
        <v>16.472602739726028</v>
      </c>
      <c r="CY29" s="15">
        <v>871</v>
      </c>
      <c r="CZ29" s="15">
        <v>21</v>
      </c>
      <c r="DA29" s="16">
        <f t="shared" si="32"/>
        <v>0.7191780821917808</v>
      </c>
      <c r="DB29" s="15">
        <v>21</v>
      </c>
      <c r="DC29" s="15">
        <v>0</v>
      </c>
      <c r="DD29" s="16">
        <f t="shared" si="33"/>
        <v>0</v>
      </c>
      <c r="DE29" s="15">
        <v>0</v>
      </c>
      <c r="DF29" s="46" t="str">
        <f t="shared" si="52"/>
        <v>    電子零組件製造業</v>
      </c>
      <c r="DG29" s="15">
        <v>7</v>
      </c>
      <c r="DH29" s="16">
        <f t="shared" si="34"/>
        <v>0.2397260273972603</v>
      </c>
      <c r="DI29" s="15">
        <v>7</v>
      </c>
      <c r="DJ29" s="15">
        <v>547</v>
      </c>
      <c r="DK29" s="16">
        <f t="shared" si="35"/>
        <v>18.732876712328768</v>
      </c>
      <c r="DL29" s="15">
        <v>645</v>
      </c>
      <c r="DM29" s="15">
        <v>481</v>
      </c>
      <c r="DN29" s="16">
        <f t="shared" si="36"/>
        <v>16.472602739726028</v>
      </c>
      <c r="DO29" s="15">
        <v>643</v>
      </c>
      <c r="DP29" s="15">
        <v>5</v>
      </c>
      <c r="DQ29" s="16">
        <f t="shared" si="37"/>
        <v>0.17123287671232876</v>
      </c>
      <c r="DR29" s="15">
        <v>5</v>
      </c>
      <c r="DS29" s="15">
        <v>2</v>
      </c>
      <c r="DT29" s="16">
        <f t="shared" si="38"/>
        <v>0.0684931506849315</v>
      </c>
      <c r="DU29" s="15">
        <v>2</v>
      </c>
      <c r="DV29" s="15">
        <v>4</v>
      </c>
      <c r="DW29" s="16">
        <f t="shared" si="39"/>
        <v>0.136986301369863</v>
      </c>
      <c r="DX29" s="15">
        <v>8</v>
      </c>
      <c r="DY29" s="15">
        <v>0</v>
      </c>
      <c r="DZ29" s="16">
        <f t="shared" si="40"/>
        <v>0</v>
      </c>
      <c r="EA29" s="15">
        <v>0</v>
      </c>
      <c r="EB29" s="46" t="str">
        <f t="shared" si="53"/>
        <v>    電子零組件製造業</v>
      </c>
      <c r="EC29" s="15">
        <v>0</v>
      </c>
      <c r="ED29" s="16">
        <f t="shared" si="41"/>
        <v>0</v>
      </c>
      <c r="EE29" s="15">
        <v>0</v>
      </c>
      <c r="EF29" s="15">
        <v>0</v>
      </c>
      <c r="EG29" s="16">
        <f t="shared" si="42"/>
        <v>0</v>
      </c>
      <c r="EH29" s="15">
        <v>0</v>
      </c>
      <c r="EI29" s="15">
        <v>0</v>
      </c>
      <c r="EJ29" s="16">
        <f t="shared" si="43"/>
        <v>0</v>
      </c>
      <c r="EK29" s="15">
        <v>0</v>
      </c>
      <c r="EL29" s="15">
        <v>42</v>
      </c>
      <c r="EM29" s="16">
        <f t="shared" si="44"/>
        <v>1.4383561643835616</v>
      </c>
      <c r="EN29" s="15">
        <v>42</v>
      </c>
      <c r="EO29" s="15">
        <v>0</v>
      </c>
      <c r="EP29" s="16">
        <f t="shared" si="45"/>
        <v>0</v>
      </c>
      <c r="EQ29" s="15">
        <v>0</v>
      </c>
      <c r="ER29" s="15">
        <v>507</v>
      </c>
      <c r="ES29" s="16">
        <f t="shared" si="46"/>
        <v>17.363013698630137</v>
      </c>
      <c r="ET29" s="15">
        <v>507</v>
      </c>
      <c r="EU29" s="15">
        <v>9</v>
      </c>
      <c r="EV29" s="16">
        <f t="shared" si="47"/>
        <v>0.3082191780821918</v>
      </c>
      <c r="EW29" s="15">
        <v>9</v>
      </c>
    </row>
    <row r="30" spans="1:153" ht="11.25" customHeight="1">
      <c r="A30" s="48" t="s">
        <v>238</v>
      </c>
      <c r="B30" s="15">
        <v>1593</v>
      </c>
      <c r="C30" s="15">
        <f t="shared" si="54"/>
        <v>3834</v>
      </c>
      <c r="D30" s="15">
        <v>979</v>
      </c>
      <c r="E30" s="16">
        <f t="shared" si="0"/>
        <v>61.45637162586315</v>
      </c>
      <c r="F30" s="15">
        <f>SUM(I30+L30+O30+++R30++U30+++Y30++AB30++AE30+AH30++AK30+AN30++AQ30+AU30++AX30+BA30+BD30++BG30+BJ30+BM30+BQ30+BT30+BW30+BZ30+CC30+CF30+CI30++CM30+CP30+CS30)</f>
        <v>2356</v>
      </c>
      <c r="G30" s="15">
        <v>287</v>
      </c>
      <c r="H30" s="16">
        <f t="shared" si="1"/>
        <v>18.016321406151913</v>
      </c>
      <c r="I30" s="15">
        <v>395</v>
      </c>
      <c r="J30" s="15">
        <v>10</v>
      </c>
      <c r="K30" s="16">
        <f t="shared" si="2"/>
        <v>0.6277463904582549</v>
      </c>
      <c r="L30" s="15">
        <v>11</v>
      </c>
      <c r="M30" s="15">
        <v>11</v>
      </c>
      <c r="N30" s="16">
        <f t="shared" si="3"/>
        <v>0.6905210295040803</v>
      </c>
      <c r="O30" s="15">
        <v>22</v>
      </c>
      <c r="P30" s="15">
        <v>65</v>
      </c>
      <c r="Q30" s="16">
        <f t="shared" si="4"/>
        <v>4.080351537978657</v>
      </c>
      <c r="R30" s="15">
        <v>67</v>
      </c>
      <c r="S30" s="15">
        <v>278</v>
      </c>
      <c r="T30" s="16">
        <f t="shared" si="5"/>
        <v>17.451349654739484</v>
      </c>
      <c r="U30" s="15">
        <v>440</v>
      </c>
      <c r="V30" s="46" t="str">
        <f t="shared" si="48"/>
        <v>    電力機械器材及設備製造修配業</v>
      </c>
      <c r="W30" s="15">
        <v>4</v>
      </c>
      <c r="X30" s="16">
        <f t="shared" si="6"/>
        <v>0.25109855618330196</v>
      </c>
      <c r="Y30" s="15">
        <v>6</v>
      </c>
      <c r="Z30" s="15">
        <v>16</v>
      </c>
      <c r="AA30" s="16">
        <f t="shared" si="7"/>
        <v>1.0043942247332078</v>
      </c>
      <c r="AB30" s="15">
        <v>18</v>
      </c>
      <c r="AC30" s="15">
        <v>5</v>
      </c>
      <c r="AD30" s="16">
        <f t="shared" si="8"/>
        <v>0.31387319522912743</v>
      </c>
      <c r="AE30" s="15">
        <v>7</v>
      </c>
      <c r="AF30" s="15">
        <v>27</v>
      </c>
      <c r="AG30" s="16">
        <f t="shared" si="9"/>
        <v>1.694915254237288</v>
      </c>
      <c r="AH30" s="15">
        <v>29</v>
      </c>
      <c r="AI30" s="15">
        <v>160</v>
      </c>
      <c r="AJ30" s="16">
        <f t="shared" si="10"/>
        <v>10.043942247332078</v>
      </c>
      <c r="AK30" s="15">
        <v>225</v>
      </c>
      <c r="AL30" s="15">
        <v>6</v>
      </c>
      <c r="AM30" s="16">
        <f t="shared" si="11"/>
        <v>0.3766478342749529</v>
      </c>
      <c r="AN30" s="15">
        <v>6</v>
      </c>
      <c r="AO30" s="15">
        <v>0</v>
      </c>
      <c r="AP30" s="16">
        <f t="shared" si="12"/>
        <v>0</v>
      </c>
      <c r="AQ30" s="15">
        <v>0</v>
      </c>
      <c r="AR30" s="46" t="str">
        <f t="shared" si="49"/>
        <v>    電力機械器材及設備製造修配業</v>
      </c>
      <c r="AS30" s="15">
        <v>0</v>
      </c>
      <c r="AT30" s="16">
        <f t="shared" si="13"/>
        <v>0</v>
      </c>
      <c r="AU30" s="15">
        <v>0</v>
      </c>
      <c r="AV30" s="15">
        <v>370</v>
      </c>
      <c r="AW30" s="16">
        <f t="shared" si="14"/>
        <v>23.226616446955433</v>
      </c>
      <c r="AX30" s="15">
        <v>502</v>
      </c>
      <c r="AY30" s="15">
        <v>32</v>
      </c>
      <c r="AZ30" s="16">
        <f t="shared" si="15"/>
        <v>2.0087884494664157</v>
      </c>
      <c r="BA30" s="15">
        <v>33</v>
      </c>
      <c r="BB30" s="15">
        <v>1</v>
      </c>
      <c r="BC30" s="16">
        <f t="shared" si="16"/>
        <v>0.06277463904582549</v>
      </c>
      <c r="BD30" s="15">
        <v>1</v>
      </c>
      <c r="BE30" s="15">
        <v>0</v>
      </c>
      <c r="BF30" s="16">
        <f t="shared" si="17"/>
        <v>0</v>
      </c>
      <c r="BG30" s="15">
        <v>0</v>
      </c>
      <c r="BH30" s="15">
        <v>7</v>
      </c>
      <c r="BI30" s="16">
        <f t="shared" si="18"/>
        <v>0.4394224733207784</v>
      </c>
      <c r="BJ30" s="15">
        <v>8</v>
      </c>
      <c r="BK30" s="15">
        <v>0</v>
      </c>
      <c r="BL30" s="16">
        <f t="shared" si="19"/>
        <v>0</v>
      </c>
      <c r="BM30" s="15">
        <v>0</v>
      </c>
      <c r="BN30" s="46" t="str">
        <f t="shared" si="50"/>
        <v>    電力機械器材及設備製造修配業</v>
      </c>
      <c r="BO30" s="15">
        <v>0</v>
      </c>
      <c r="BP30" s="16">
        <f t="shared" si="20"/>
        <v>0</v>
      </c>
      <c r="BQ30" s="15">
        <v>0</v>
      </c>
      <c r="BR30" s="15">
        <v>2</v>
      </c>
      <c r="BS30" s="16">
        <f t="shared" si="21"/>
        <v>0.12554927809165098</v>
      </c>
      <c r="BT30" s="15">
        <v>2</v>
      </c>
      <c r="BU30" s="15">
        <v>39</v>
      </c>
      <c r="BV30" s="16">
        <f t="shared" si="22"/>
        <v>2.4482109227871938</v>
      </c>
      <c r="BW30" s="15">
        <v>40</v>
      </c>
      <c r="BX30" s="15">
        <v>46</v>
      </c>
      <c r="BY30" s="16">
        <f t="shared" si="23"/>
        <v>2.8876333961079723</v>
      </c>
      <c r="BZ30" s="15">
        <v>71</v>
      </c>
      <c r="CA30" s="15">
        <v>2</v>
      </c>
      <c r="CB30" s="16">
        <f t="shared" si="24"/>
        <v>0.12554927809165098</v>
      </c>
      <c r="CC30" s="15">
        <v>2</v>
      </c>
      <c r="CD30" s="15">
        <v>0</v>
      </c>
      <c r="CE30" s="16">
        <f t="shared" si="25"/>
        <v>0</v>
      </c>
      <c r="CF30" s="15">
        <v>0</v>
      </c>
      <c r="CG30" s="15">
        <v>0</v>
      </c>
      <c r="CH30" s="16">
        <f t="shared" si="26"/>
        <v>0</v>
      </c>
      <c r="CI30" s="15">
        <v>0</v>
      </c>
      <c r="CJ30" s="46" t="str">
        <f t="shared" si="51"/>
        <v>    電力機械器材及設備製造修配業</v>
      </c>
      <c r="CK30" s="15">
        <v>0</v>
      </c>
      <c r="CL30" s="16">
        <f t="shared" si="27"/>
        <v>0</v>
      </c>
      <c r="CM30" s="15">
        <v>0</v>
      </c>
      <c r="CN30" s="15">
        <v>274</v>
      </c>
      <c r="CO30" s="16">
        <f t="shared" si="28"/>
        <v>17.200251098556183</v>
      </c>
      <c r="CP30" s="15">
        <v>471</v>
      </c>
      <c r="CQ30" s="15">
        <v>0</v>
      </c>
      <c r="CR30" s="16">
        <f t="shared" si="29"/>
        <v>0</v>
      </c>
      <c r="CS30" s="15">
        <v>0</v>
      </c>
      <c r="CT30" s="15">
        <v>1</v>
      </c>
      <c r="CU30" s="16">
        <f t="shared" si="30"/>
        <v>0.06277463904582549</v>
      </c>
      <c r="CV30" s="15">
        <v>1</v>
      </c>
      <c r="CW30" s="15">
        <v>88</v>
      </c>
      <c r="CX30" s="16">
        <f t="shared" si="31"/>
        <v>5.524168236032643</v>
      </c>
      <c r="CY30" s="15">
        <v>147</v>
      </c>
      <c r="CZ30" s="15">
        <v>34</v>
      </c>
      <c r="DA30" s="16">
        <f t="shared" si="32"/>
        <v>2.1343377275580666</v>
      </c>
      <c r="DB30" s="15">
        <v>34</v>
      </c>
      <c r="DC30" s="15">
        <v>0</v>
      </c>
      <c r="DD30" s="16">
        <f t="shared" si="33"/>
        <v>0</v>
      </c>
      <c r="DE30" s="15">
        <v>0</v>
      </c>
      <c r="DF30" s="46" t="str">
        <f t="shared" si="52"/>
        <v>    電力機械器材及設備製造修配業</v>
      </c>
      <c r="DG30" s="15">
        <v>12</v>
      </c>
      <c r="DH30" s="16">
        <f t="shared" si="34"/>
        <v>0.7532956685499058</v>
      </c>
      <c r="DI30" s="15">
        <v>12</v>
      </c>
      <c r="DJ30" s="15">
        <v>282</v>
      </c>
      <c r="DK30" s="16">
        <f t="shared" si="35"/>
        <v>17.702448210922785</v>
      </c>
      <c r="DL30" s="15">
        <v>299</v>
      </c>
      <c r="DM30" s="15">
        <v>324</v>
      </c>
      <c r="DN30" s="16">
        <f t="shared" si="36"/>
        <v>20.33898305084746</v>
      </c>
      <c r="DO30" s="15">
        <v>511</v>
      </c>
      <c r="DP30" s="15">
        <v>18</v>
      </c>
      <c r="DQ30" s="16">
        <f t="shared" si="37"/>
        <v>1.1299435028248588</v>
      </c>
      <c r="DR30" s="15">
        <v>18</v>
      </c>
      <c r="DS30" s="15">
        <v>0</v>
      </c>
      <c r="DT30" s="16">
        <f t="shared" si="38"/>
        <v>0</v>
      </c>
      <c r="DU30" s="15">
        <v>0</v>
      </c>
      <c r="DV30" s="15">
        <v>3</v>
      </c>
      <c r="DW30" s="16">
        <f t="shared" si="39"/>
        <v>0.18832391713747645</v>
      </c>
      <c r="DX30" s="15">
        <v>11</v>
      </c>
      <c r="DY30" s="15">
        <v>0</v>
      </c>
      <c r="DZ30" s="16">
        <f t="shared" si="40"/>
        <v>0</v>
      </c>
      <c r="EA30" s="15">
        <v>0</v>
      </c>
      <c r="EB30" s="46" t="str">
        <f t="shared" si="53"/>
        <v>    電力機械器材及設備製造修配業</v>
      </c>
      <c r="EC30" s="15">
        <v>0</v>
      </c>
      <c r="ED30" s="16">
        <f t="shared" si="41"/>
        <v>0</v>
      </c>
      <c r="EE30" s="15">
        <v>0</v>
      </c>
      <c r="EF30" s="15">
        <v>0</v>
      </c>
      <c r="EG30" s="16">
        <f t="shared" si="42"/>
        <v>0</v>
      </c>
      <c r="EH30" s="15">
        <v>0</v>
      </c>
      <c r="EI30" s="15">
        <v>0</v>
      </c>
      <c r="EJ30" s="16">
        <f t="shared" si="43"/>
        <v>0</v>
      </c>
      <c r="EK30" s="15">
        <v>0</v>
      </c>
      <c r="EL30" s="15">
        <v>29</v>
      </c>
      <c r="EM30" s="16">
        <f t="shared" si="44"/>
        <v>1.820464532328939</v>
      </c>
      <c r="EN30" s="15">
        <v>29</v>
      </c>
      <c r="EO30" s="15">
        <v>0</v>
      </c>
      <c r="EP30" s="16">
        <f t="shared" si="45"/>
        <v>0</v>
      </c>
      <c r="EQ30" s="15">
        <v>0</v>
      </c>
      <c r="ER30" s="15">
        <v>411</v>
      </c>
      <c r="ES30" s="16">
        <f t="shared" si="46"/>
        <v>25.800376647834273</v>
      </c>
      <c r="ET30" s="15">
        <v>411</v>
      </c>
      <c r="EU30" s="15">
        <v>5</v>
      </c>
      <c r="EV30" s="16">
        <f t="shared" si="47"/>
        <v>0.31387319522912743</v>
      </c>
      <c r="EW30" s="15">
        <v>5</v>
      </c>
    </row>
    <row r="31" spans="1:153" ht="11.25" customHeight="1">
      <c r="A31" s="47" t="s">
        <v>239</v>
      </c>
      <c r="B31" s="15">
        <v>2951</v>
      </c>
      <c r="C31" s="15">
        <f t="shared" si="54"/>
        <v>8934</v>
      </c>
      <c r="D31" s="15">
        <v>2038</v>
      </c>
      <c r="E31" s="16">
        <f t="shared" si="0"/>
        <v>69.06133514063029</v>
      </c>
      <c r="F31" s="15">
        <f t="shared" si="55"/>
        <v>5544</v>
      </c>
      <c r="G31" s="15">
        <v>893</v>
      </c>
      <c r="H31" s="16">
        <f t="shared" si="1"/>
        <v>30.26092849881396</v>
      </c>
      <c r="I31" s="15">
        <v>1223</v>
      </c>
      <c r="J31" s="15">
        <v>47</v>
      </c>
      <c r="K31" s="16">
        <f t="shared" si="2"/>
        <v>1.592680447305998</v>
      </c>
      <c r="L31" s="15">
        <v>48</v>
      </c>
      <c r="M31" s="15">
        <v>16</v>
      </c>
      <c r="N31" s="16">
        <f t="shared" si="3"/>
        <v>0.5421890884445951</v>
      </c>
      <c r="O31" s="15">
        <v>18</v>
      </c>
      <c r="P31" s="15">
        <v>168</v>
      </c>
      <c r="Q31" s="16">
        <f t="shared" si="4"/>
        <v>5.692985428668248</v>
      </c>
      <c r="R31" s="15">
        <v>180</v>
      </c>
      <c r="S31" s="15">
        <v>777</v>
      </c>
      <c r="T31" s="16">
        <f t="shared" si="5"/>
        <v>26.330057607590646</v>
      </c>
      <c r="U31" s="15">
        <v>1163</v>
      </c>
      <c r="V31" s="46" t="str">
        <f t="shared" si="48"/>
        <v>    運輸工具製造修配業</v>
      </c>
      <c r="W31" s="15">
        <v>11</v>
      </c>
      <c r="X31" s="16">
        <f t="shared" si="6"/>
        <v>0.3727549983056591</v>
      </c>
      <c r="Y31" s="15">
        <v>15</v>
      </c>
      <c r="Z31" s="15">
        <v>79</v>
      </c>
      <c r="AA31" s="16">
        <f t="shared" si="7"/>
        <v>2.677058624195188</v>
      </c>
      <c r="AB31" s="15">
        <v>95</v>
      </c>
      <c r="AC31" s="15">
        <v>14</v>
      </c>
      <c r="AD31" s="16">
        <f t="shared" si="8"/>
        <v>0.47441545238902066</v>
      </c>
      <c r="AE31" s="15">
        <v>19</v>
      </c>
      <c r="AF31" s="15">
        <v>149</v>
      </c>
      <c r="AG31" s="16">
        <f t="shared" si="9"/>
        <v>5.0491358861402915</v>
      </c>
      <c r="AH31" s="15">
        <v>157</v>
      </c>
      <c r="AI31" s="15">
        <v>370</v>
      </c>
      <c r="AJ31" s="16">
        <f t="shared" si="10"/>
        <v>12.53812267028126</v>
      </c>
      <c r="AK31" s="15">
        <v>492</v>
      </c>
      <c r="AL31" s="15">
        <v>5</v>
      </c>
      <c r="AM31" s="16">
        <f t="shared" si="11"/>
        <v>0.16943409013893596</v>
      </c>
      <c r="AN31" s="15">
        <v>5</v>
      </c>
      <c r="AO31" s="15">
        <v>0</v>
      </c>
      <c r="AP31" s="16">
        <f t="shared" si="12"/>
        <v>0</v>
      </c>
      <c r="AQ31" s="15">
        <v>0</v>
      </c>
      <c r="AR31" s="46" t="str">
        <f t="shared" si="49"/>
        <v>    運輸工具製造修配業</v>
      </c>
      <c r="AS31" s="15">
        <v>1</v>
      </c>
      <c r="AT31" s="16">
        <f t="shared" si="13"/>
        <v>0.033886818027787195</v>
      </c>
      <c r="AU31" s="15">
        <v>1</v>
      </c>
      <c r="AV31" s="15">
        <v>887</v>
      </c>
      <c r="AW31" s="16">
        <f t="shared" si="14"/>
        <v>30.05760759064724</v>
      </c>
      <c r="AX31" s="15">
        <v>1283</v>
      </c>
      <c r="AY31" s="15">
        <v>132</v>
      </c>
      <c r="AZ31" s="16">
        <f t="shared" si="15"/>
        <v>4.47305997966791</v>
      </c>
      <c r="BA31" s="15">
        <v>141</v>
      </c>
      <c r="BB31" s="15">
        <v>1</v>
      </c>
      <c r="BC31" s="16">
        <f t="shared" si="16"/>
        <v>0.033886818027787195</v>
      </c>
      <c r="BD31" s="15">
        <v>1</v>
      </c>
      <c r="BE31" s="15">
        <v>0</v>
      </c>
      <c r="BF31" s="16">
        <f t="shared" si="17"/>
        <v>0</v>
      </c>
      <c r="BG31" s="15">
        <v>0</v>
      </c>
      <c r="BH31" s="15">
        <v>30</v>
      </c>
      <c r="BI31" s="16">
        <f t="shared" si="18"/>
        <v>1.0166045408336157</v>
      </c>
      <c r="BJ31" s="15">
        <v>32</v>
      </c>
      <c r="BK31" s="15">
        <v>0</v>
      </c>
      <c r="BL31" s="16">
        <f t="shared" si="19"/>
        <v>0</v>
      </c>
      <c r="BM31" s="15">
        <v>0</v>
      </c>
      <c r="BN31" s="46" t="str">
        <f t="shared" si="50"/>
        <v>    運輸工具製造修配業</v>
      </c>
      <c r="BO31" s="15">
        <v>0</v>
      </c>
      <c r="BP31" s="16">
        <f t="shared" si="20"/>
        <v>0</v>
      </c>
      <c r="BQ31" s="15">
        <v>0</v>
      </c>
      <c r="BR31" s="15">
        <v>0</v>
      </c>
      <c r="BS31" s="16">
        <f t="shared" si="21"/>
        <v>0</v>
      </c>
      <c r="BT31" s="15">
        <v>0</v>
      </c>
      <c r="BU31" s="15">
        <v>148</v>
      </c>
      <c r="BV31" s="16">
        <f t="shared" si="22"/>
        <v>5.015249068112504</v>
      </c>
      <c r="BW31" s="15">
        <v>156</v>
      </c>
      <c r="BX31" s="15">
        <v>47</v>
      </c>
      <c r="BY31" s="16">
        <f t="shared" si="23"/>
        <v>1.592680447305998</v>
      </c>
      <c r="BZ31" s="15">
        <v>61</v>
      </c>
      <c r="CA31" s="15">
        <v>3</v>
      </c>
      <c r="CB31" s="16">
        <f t="shared" si="24"/>
        <v>0.10166045408336156</v>
      </c>
      <c r="CC31" s="15">
        <v>3</v>
      </c>
      <c r="CD31" s="15">
        <v>0</v>
      </c>
      <c r="CE31" s="16">
        <f t="shared" si="25"/>
        <v>0</v>
      </c>
      <c r="CF31" s="15">
        <v>0</v>
      </c>
      <c r="CG31" s="15">
        <v>0</v>
      </c>
      <c r="CH31" s="16">
        <f t="shared" si="26"/>
        <v>0</v>
      </c>
      <c r="CI31" s="15">
        <v>0</v>
      </c>
      <c r="CJ31" s="46" t="str">
        <f t="shared" si="51"/>
        <v>    運輸工具製造修配業</v>
      </c>
      <c r="CK31" s="15">
        <v>0</v>
      </c>
      <c r="CL31" s="16">
        <f t="shared" si="27"/>
        <v>0</v>
      </c>
      <c r="CM31" s="15">
        <v>0</v>
      </c>
      <c r="CN31" s="15">
        <v>349</v>
      </c>
      <c r="CO31" s="16">
        <f t="shared" si="28"/>
        <v>11.82649949169773</v>
      </c>
      <c r="CP31" s="15">
        <v>450</v>
      </c>
      <c r="CQ31" s="15">
        <v>1</v>
      </c>
      <c r="CR31" s="16">
        <f t="shared" si="29"/>
        <v>0.033886818027787195</v>
      </c>
      <c r="CS31" s="15">
        <v>1</v>
      </c>
      <c r="CT31" s="15">
        <v>0</v>
      </c>
      <c r="CU31" s="16">
        <f t="shared" si="30"/>
        <v>0</v>
      </c>
      <c r="CV31" s="15">
        <v>0</v>
      </c>
      <c r="CW31" s="15">
        <v>351</v>
      </c>
      <c r="CX31" s="16">
        <f t="shared" si="31"/>
        <v>11.894273127753303</v>
      </c>
      <c r="CY31" s="15">
        <v>552</v>
      </c>
      <c r="CZ31" s="15">
        <v>111</v>
      </c>
      <c r="DA31" s="16">
        <f t="shared" si="32"/>
        <v>3.761436801084378</v>
      </c>
      <c r="DB31" s="15">
        <v>111</v>
      </c>
      <c r="DC31" s="15">
        <v>0</v>
      </c>
      <c r="DD31" s="16">
        <f t="shared" si="33"/>
        <v>0</v>
      </c>
      <c r="DE31" s="15">
        <v>0</v>
      </c>
      <c r="DF31" s="46" t="str">
        <f t="shared" si="52"/>
        <v>    運輸工具製造修配業</v>
      </c>
      <c r="DG31" s="15">
        <v>6</v>
      </c>
      <c r="DH31" s="16">
        <f t="shared" si="34"/>
        <v>0.20332090816672313</v>
      </c>
      <c r="DI31" s="15">
        <v>6</v>
      </c>
      <c r="DJ31" s="15">
        <v>768</v>
      </c>
      <c r="DK31" s="16">
        <f t="shared" si="35"/>
        <v>26.02507624534056</v>
      </c>
      <c r="DL31" s="15">
        <v>810</v>
      </c>
      <c r="DM31" s="15">
        <v>444</v>
      </c>
      <c r="DN31" s="16">
        <f t="shared" si="36"/>
        <v>15.045747204337513</v>
      </c>
      <c r="DO31" s="15">
        <v>695</v>
      </c>
      <c r="DP31" s="15">
        <v>78</v>
      </c>
      <c r="DQ31" s="16">
        <f t="shared" si="37"/>
        <v>2.643171806167401</v>
      </c>
      <c r="DR31" s="15">
        <v>78</v>
      </c>
      <c r="DS31" s="15">
        <v>2</v>
      </c>
      <c r="DT31" s="16">
        <f t="shared" si="38"/>
        <v>0.06777363605557439</v>
      </c>
      <c r="DU31" s="15">
        <v>2</v>
      </c>
      <c r="DV31" s="15">
        <v>4</v>
      </c>
      <c r="DW31" s="16">
        <f t="shared" si="39"/>
        <v>0.13554727211114878</v>
      </c>
      <c r="DX31" s="15">
        <v>9</v>
      </c>
      <c r="DY31" s="15">
        <v>0</v>
      </c>
      <c r="DZ31" s="16">
        <f t="shared" si="40"/>
        <v>0</v>
      </c>
      <c r="EA31" s="15">
        <v>0</v>
      </c>
      <c r="EB31" s="46" t="str">
        <f t="shared" si="53"/>
        <v>    運輸工具製造修配業</v>
      </c>
      <c r="EC31" s="15">
        <v>0</v>
      </c>
      <c r="ED31" s="16">
        <f t="shared" si="41"/>
        <v>0</v>
      </c>
      <c r="EE31" s="15">
        <v>0</v>
      </c>
      <c r="EF31" s="15">
        <v>0</v>
      </c>
      <c r="EG31" s="16">
        <f t="shared" si="42"/>
        <v>0</v>
      </c>
      <c r="EH31" s="15">
        <v>0</v>
      </c>
      <c r="EI31" s="15">
        <v>0</v>
      </c>
      <c r="EJ31" s="16">
        <f t="shared" si="43"/>
        <v>0</v>
      </c>
      <c r="EK31" s="15">
        <v>0</v>
      </c>
      <c r="EL31" s="15">
        <v>133</v>
      </c>
      <c r="EM31" s="16">
        <f t="shared" si="44"/>
        <v>4.506946797695696</v>
      </c>
      <c r="EN31" s="15">
        <v>133</v>
      </c>
      <c r="EO31" s="15">
        <v>0</v>
      </c>
      <c r="EP31" s="16">
        <f t="shared" si="45"/>
        <v>0</v>
      </c>
      <c r="EQ31" s="15">
        <v>0</v>
      </c>
      <c r="ER31" s="15">
        <v>988</v>
      </c>
      <c r="ES31" s="16">
        <f t="shared" si="46"/>
        <v>33.480176211453745</v>
      </c>
      <c r="ET31" s="15">
        <v>988</v>
      </c>
      <c r="EU31" s="15">
        <v>6</v>
      </c>
      <c r="EV31" s="16">
        <f t="shared" si="47"/>
        <v>0.20332090816672313</v>
      </c>
      <c r="EW31" s="15">
        <v>6</v>
      </c>
    </row>
    <row r="32" spans="1:153" ht="11.25" customHeight="1">
      <c r="A32" s="47" t="s">
        <v>240</v>
      </c>
      <c r="B32" s="15">
        <v>352</v>
      </c>
      <c r="C32" s="15">
        <f t="shared" si="54"/>
        <v>517</v>
      </c>
      <c r="D32" s="15">
        <v>182</v>
      </c>
      <c r="E32" s="16">
        <f t="shared" si="0"/>
        <v>51.70454545454546</v>
      </c>
      <c r="F32" s="15">
        <f t="shared" si="55"/>
        <v>280</v>
      </c>
      <c r="G32" s="15">
        <v>39</v>
      </c>
      <c r="H32" s="16">
        <f t="shared" si="1"/>
        <v>11.079545454545455</v>
      </c>
      <c r="I32" s="15">
        <v>49</v>
      </c>
      <c r="J32" s="15">
        <v>3</v>
      </c>
      <c r="K32" s="16">
        <f t="shared" si="2"/>
        <v>0.8522727272727272</v>
      </c>
      <c r="L32" s="15">
        <v>3</v>
      </c>
      <c r="M32" s="15">
        <v>1</v>
      </c>
      <c r="N32" s="16">
        <f t="shared" si="3"/>
        <v>0.2840909090909091</v>
      </c>
      <c r="O32" s="15">
        <v>1</v>
      </c>
      <c r="P32" s="15">
        <v>4</v>
      </c>
      <c r="Q32" s="16">
        <f t="shared" si="4"/>
        <v>1.1363636363636365</v>
      </c>
      <c r="R32" s="15">
        <v>4</v>
      </c>
      <c r="S32" s="15">
        <v>46</v>
      </c>
      <c r="T32" s="16">
        <f t="shared" si="5"/>
        <v>13.068181818181818</v>
      </c>
      <c r="U32" s="15">
        <v>55</v>
      </c>
      <c r="V32" s="46" t="str">
        <f t="shared" si="48"/>
        <v>    精密、光學、醫療器材及鐘錶製造業</v>
      </c>
      <c r="W32" s="15">
        <v>1</v>
      </c>
      <c r="X32" s="16">
        <f t="shared" si="6"/>
        <v>0.2840909090909091</v>
      </c>
      <c r="Y32" s="15">
        <v>1</v>
      </c>
      <c r="Z32" s="15">
        <v>3</v>
      </c>
      <c r="AA32" s="16">
        <f t="shared" si="7"/>
        <v>0.8522727272727272</v>
      </c>
      <c r="AB32" s="15">
        <v>3</v>
      </c>
      <c r="AC32" s="15">
        <v>4</v>
      </c>
      <c r="AD32" s="16">
        <f t="shared" si="8"/>
        <v>1.1363636363636365</v>
      </c>
      <c r="AE32" s="15">
        <v>4</v>
      </c>
      <c r="AF32" s="15">
        <v>8</v>
      </c>
      <c r="AG32" s="16">
        <f t="shared" si="9"/>
        <v>2.272727272727273</v>
      </c>
      <c r="AH32" s="15">
        <v>8</v>
      </c>
      <c r="AI32" s="15">
        <v>17</v>
      </c>
      <c r="AJ32" s="16">
        <f t="shared" si="10"/>
        <v>4.829545454545454</v>
      </c>
      <c r="AK32" s="15">
        <v>24</v>
      </c>
      <c r="AL32" s="15">
        <v>0</v>
      </c>
      <c r="AM32" s="16">
        <f t="shared" si="11"/>
        <v>0</v>
      </c>
      <c r="AN32" s="15">
        <v>0</v>
      </c>
      <c r="AO32" s="15">
        <v>0</v>
      </c>
      <c r="AP32" s="16">
        <f t="shared" si="12"/>
        <v>0</v>
      </c>
      <c r="AQ32" s="15">
        <v>0</v>
      </c>
      <c r="AR32" s="46" t="str">
        <f t="shared" si="49"/>
        <v>    精密、光學、醫療器材及鐘錶製造業</v>
      </c>
      <c r="AS32" s="15">
        <v>0</v>
      </c>
      <c r="AT32" s="16">
        <f t="shared" si="13"/>
        <v>0</v>
      </c>
      <c r="AU32" s="15">
        <v>0</v>
      </c>
      <c r="AV32" s="15">
        <v>59</v>
      </c>
      <c r="AW32" s="16">
        <f t="shared" si="14"/>
        <v>16.761363636363637</v>
      </c>
      <c r="AX32" s="15">
        <v>75</v>
      </c>
      <c r="AY32" s="15">
        <v>2</v>
      </c>
      <c r="AZ32" s="16">
        <f t="shared" si="15"/>
        <v>0.5681818181818182</v>
      </c>
      <c r="BA32" s="15">
        <v>2</v>
      </c>
      <c r="BB32" s="15">
        <v>1</v>
      </c>
      <c r="BC32" s="16">
        <f t="shared" si="16"/>
        <v>0.2840909090909091</v>
      </c>
      <c r="BD32" s="15">
        <v>1</v>
      </c>
      <c r="BE32" s="15">
        <v>0</v>
      </c>
      <c r="BF32" s="16">
        <f t="shared" si="17"/>
        <v>0</v>
      </c>
      <c r="BG32" s="15">
        <v>0</v>
      </c>
      <c r="BH32" s="15">
        <v>0</v>
      </c>
      <c r="BI32" s="16">
        <f t="shared" si="18"/>
        <v>0</v>
      </c>
      <c r="BJ32" s="15">
        <v>0</v>
      </c>
      <c r="BK32" s="15">
        <v>0</v>
      </c>
      <c r="BL32" s="16">
        <f t="shared" si="19"/>
        <v>0</v>
      </c>
      <c r="BM32" s="15">
        <v>0</v>
      </c>
      <c r="BN32" s="46" t="str">
        <f t="shared" si="50"/>
        <v>    精密、光學、醫療器材及鐘錶製造業</v>
      </c>
      <c r="BO32" s="15">
        <v>0</v>
      </c>
      <c r="BP32" s="16">
        <f t="shared" si="20"/>
        <v>0</v>
      </c>
      <c r="BQ32" s="15">
        <v>0</v>
      </c>
      <c r="BR32" s="15">
        <v>0</v>
      </c>
      <c r="BS32" s="16">
        <f t="shared" si="21"/>
        <v>0</v>
      </c>
      <c r="BT32" s="15">
        <v>0</v>
      </c>
      <c r="BU32" s="15">
        <v>7</v>
      </c>
      <c r="BV32" s="16">
        <f t="shared" si="22"/>
        <v>1.9886363636363635</v>
      </c>
      <c r="BW32" s="15">
        <v>7</v>
      </c>
      <c r="BX32" s="15">
        <v>6</v>
      </c>
      <c r="BY32" s="16">
        <f t="shared" si="23"/>
        <v>1.7045454545454544</v>
      </c>
      <c r="BZ32" s="15">
        <v>9</v>
      </c>
      <c r="CA32" s="15">
        <v>0</v>
      </c>
      <c r="CB32" s="16">
        <f t="shared" si="24"/>
        <v>0</v>
      </c>
      <c r="CC32" s="15">
        <v>0</v>
      </c>
      <c r="CD32" s="15">
        <v>0</v>
      </c>
      <c r="CE32" s="16">
        <f t="shared" si="25"/>
        <v>0</v>
      </c>
      <c r="CF32" s="15">
        <v>0</v>
      </c>
      <c r="CG32" s="15">
        <v>0</v>
      </c>
      <c r="CH32" s="16">
        <f t="shared" si="26"/>
        <v>0</v>
      </c>
      <c r="CI32" s="15">
        <v>0</v>
      </c>
      <c r="CJ32" s="46" t="str">
        <f t="shared" si="51"/>
        <v>    精密、光學、醫療器材及鐘錶製造業</v>
      </c>
      <c r="CK32" s="15">
        <v>0</v>
      </c>
      <c r="CL32" s="16">
        <f t="shared" si="27"/>
        <v>0</v>
      </c>
      <c r="CM32" s="15">
        <v>0</v>
      </c>
      <c r="CN32" s="15">
        <v>30</v>
      </c>
      <c r="CO32" s="16">
        <f t="shared" si="28"/>
        <v>8.522727272727272</v>
      </c>
      <c r="CP32" s="15">
        <v>34</v>
      </c>
      <c r="CQ32" s="15">
        <v>0</v>
      </c>
      <c r="CR32" s="16">
        <f t="shared" si="29"/>
        <v>0</v>
      </c>
      <c r="CS32" s="15">
        <v>0</v>
      </c>
      <c r="CT32" s="15">
        <v>0</v>
      </c>
      <c r="CU32" s="16">
        <f t="shared" si="30"/>
        <v>0</v>
      </c>
      <c r="CV32" s="15">
        <v>0</v>
      </c>
      <c r="CW32" s="15">
        <v>30</v>
      </c>
      <c r="CX32" s="16">
        <f t="shared" si="31"/>
        <v>8.522727272727272</v>
      </c>
      <c r="CY32" s="15">
        <v>53</v>
      </c>
      <c r="CZ32" s="15">
        <v>4</v>
      </c>
      <c r="DA32" s="16">
        <f t="shared" si="32"/>
        <v>1.1363636363636365</v>
      </c>
      <c r="DB32" s="15">
        <v>4</v>
      </c>
      <c r="DC32" s="15">
        <v>0</v>
      </c>
      <c r="DD32" s="16">
        <f t="shared" si="33"/>
        <v>0</v>
      </c>
      <c r="DE32" s="15">
        <v>0</v>
      </c>
      <c r="DF32" s="46" t="str">
        <f t="shared" si="52"/>
        <v>    精密、光學、醫療器材及鐘錶製造業</v>
      </c>
      <c r="DG32" s="15">
        <v>1</v>
      </c>
      <c r="DH32" s="16">
        <f t="shared" si="34"/>
        <v>0.2840909090909091</v>
      </c>
      <c r="DI32" s="15">
        <v>1</v>
      </c>
      <c r="DJ32" s="15">
        <v>58</v>
      </c>
      <c r="DK32" s="16">
        <f t="shared" si="35"/>
        <v>16.477272727272727</v>
      </c>
      <c r="DL32" s="15">
        <v>63</v>
      </c>
      <c r="DM32" s="15">
        <v>39</v>
      </c>
      <c r="DN32" s="16">
        <f t="shared" si="36"/>
        <v>11.079545454545455</v>
      </c>
      <c r="DO32" s="15">
        <v>39</v>
      </c>
      <c r="DP32" s="15">
        <v>2</v>
      </c>
      <c r="DQ32" s="16">
        <f t="shared" si="37"/>
        <v>0.5681818181818182</v>
      </c>
      <c r="DR32" s="15">
        <v>2</v>
      </c>
      <c r="DS32" s="15">
        <v>0</v>
      </c>
      <c r="DT32" s="16">
        <f t="shared" si="38"/>
        <v>0</v>
      </c>
      <c r="DU32" s="15">
        <v>0</v>
      </c>
      <c r="DV32" s="15">
        <v>0</v>
      </c>
      <c r="DW32" s="16">
        <f t="shared" si="39"/>
        <v>0</v>
      </c>
      <c r="DX32" s="15">
        <v>0</v>
      </c>
      <c r="DY32" s="15">
        <v>0</v>
      </c>
      <c r="DZ32" s="16">
        <f t="shared" si="40"/>
        <v>0</v>
      </c>
      <c r="EA32" s="15">
        <v>0</v>
      </c>
      <c r="EB32" s="46" t="str">
        <f t="shared" si="53"/>
        <v>    精密、光學、醫療器材及鐘錶製造業</v>
      </c>
      <c r="EC32" s="15">
        <v>0</v>
      </c>
      <c r="ED32" s="16">
        <f t="shared" si="41"/>
        <v>0</v>
      </c>
      <c r="EE32" s="15">
        <v>0</v>
      </c>
      <c r="EF32" s="15">
        <v>0</v>
      </c>
      <c r="EG32" s="16">
        <f t="shared" si="42"/>
        <v>0</v>
      </c>
      <c r="EH32" s="15">
        <v>0</v>
      </c>
      <c r="EI32" s="15">
        <v>0</v>
      </c>
      <c r="EJ32" s="16">
        <f t="shared" si="43"/>
        <v>0</v>
      </c>
      <c r="EK32" s="15">
        <v>0</v>
      </c>
      <c r="EL32" s="15">
        <v>8</v>
      </c>
      <c r="EM32" s="16">
        <f t="shared" si="44"/>
        <v>2.272727272727273</v>
      </c>
      <c r="EN32" s="15">
        <v>8</v>
      </c>
      <c r="EO32" s="15">
        <v>0</v>
      </c>
      <c r="EP32" s="16">
        <f t="shared" si="45"/>
        <v>0</v>
      </c>
      <c r="EQ32" s="15">
        <v>0</v>
      </c>
      <c r="ER32" s="15">
        <v>67</v>
      </c>
      <c r="ES32" s="16">
        <f t="shared" si="46"/>
        <v>19.03409090909091</v>
      </c>
      <c r="ET32" s="15">
        <v>67</v>
      </c>
      <c r="EU32" s="15">
        <v>0</v>
      </c>
      <c r="EV32" s="16">
        <f t="shared" si="47"/>
        <v>0</v>
      </c>
      <c r="EW32" s="15">
        <v>0</v>
      </c>
    </row>
    <row r="33" spans="1:153" ht="11.25" customHeight="1">
      <c r="A33" s="47" t="s">
        <v>241</v>
      </c>
      <c r="B33" s="15">
        <v>555</v>
      </c>
      <c r="C33" s="15">
        <f t="shared" si="54"/>
        <v>1103</v>
      </c>
      <c r="D33" s="15">
        <v>356</v>
      </c>
      <c r="E33" s="16">
        <f t="shared" si="0"/>
        <v>64.14414414414415</v>
      </c>
      <c r="F33" s="15">
        <f t="shared" si="55"/>
        <v>631</v>
      </c>
      <c r="G33" s="15">
        <v>88</v>
      </c>
      <c r="H33" s="16">
        <f t="shared" si="1"/>
        <v>15.855855855855856</v>
      </c>
      <c r="I33" s="15">
        <v>108</v>
      </c>
      <c r="J33" s="15">
        <v>7</v>
      </c>
      <c r="K33" s="16">
        <f t="shared" si="2"/>
        <v>1.2612612612612613</v>
      </c>
      <c r="L33" s="15">
        <v>7</v>
      </c>
      <c r="M33" s="15">
        <v>0</v>
      </c>
      <c r="N33" s="16">
        <f t="shared" si="3"/>
        <v>0</v>
      </c>
      <c r="O33" s="15">
        <v>0</v>
      </c>
      <c r="P33" s="15">
        <v>17</v>
      </c>
      <c r="Q33" s="16">
        <f t="shared" si="4"/>
        <v>3.063063063063063</v>
      </c>
      <c r="R33" s="15">
        <v>17</v>
      </c>
      <c r="S33" s="15">
        <v>87</v>
      </c>
      <c r="T33" s="16">
        <f t="shared" si="5"/>
        <v>15.675675675675677</v>
      </c>
      <c r="U33" s="15">
        <v>124</v>
      </c>
      <c r="V33" s="46" t="str">
        <f t="shared" si="48"/>
        <v>    其他工業製品製造業</v>
      </c>
      <c r="W33" s="15">
        <v>1</v>
      </c>
      <c r="X33" s="16">
        <f t="shared" si="6"/>
        <v>0.18018018018018017</v>
      </c>
      <c r="Y33" s="15">
        <v>1</v>
      </c>
      <c r="Z33" s="15">
        <v>4</v>
      </c>
      <c r="AA33" s="16">
        <f t="shared" si="7"/>
        <v>0.7207207207207207</v>
      </c>
      <c r="AB33" s="15">
        <v>4</v>
      </c>
      <c r="AC33" s="15">
        <v>2</v>
      </c>
      <c r="AD33" s="16">
        <f t="shared" si="8"/>
        <v>0.36036036036036034</v>
      </c>
      <c r="AE33" s="15">
        <v>4</v>
      </c>
      <c r="AF33" s="15">
        <v>26</v>
      </c>
      <c r="AG33" s="16">
        <f t="shared" si="9"/>
        <v>4.684684684684685</v>
      </c>
      <c r="AH33" s="15">
        <v>31</v>
      </c>
      <c r="AI33" s="15">
        <v>52</v>
      </c>
      <c r="AJ33" s="16">
        <f t="shared" si="10"/>
        <v>9.36936936936937</v>
      </c>
      <c r="AK33" s="15">
        <v>65</v>
      </c>
      <c r="AL33" s="15">
        <v>0</v>
      </c>
      <c r="AM33" s="16">
        <f t="shared" si="11"/>
        <v>0</v>
      </c>
      <c r="AN33" s="15">
        <v>0</v>
      </c>
      <c r="AO33" s="15">
        <v>0</v>
      </c>
      <c r="AP33" s="16">
        <f t="shared" si="12"/>
        <v>0</v>
      </c>
      <c r="AQ33" s="15">
        <v>0</v>
      </c>
      <c r="AR33" s="46" t="str">
        <f t="shared" si="49"/>
        <v>    其他工業製品製造業</v>
      </c>
      <c r="AS33" s="15">
        <v>0</v>
      </c>
      <c r="AT33" s="16">
        <f t="shared" si="13"/>
        <v>0</v>
      </c>
      <c r="AU33" s="15">
        <v>0</v>
      </c>
      <c r="AV33" s="15">
        <v>104</v>
      </c>
      <c r="AW33" s="16">
        <f t="shared" si="14"/>
        <v>18.73873873873874</v>
      </c>
      <c r="AX33" s="15">
        <v>141</v>
      </c>
      <c r="AY33" s="15">
        <v>23</v>
      </c>
      <c r="AZ33" s="16">
        <f t="shared" si="15"/>
        <v>4.1441441441441444</v>
      </c>
      <c r="BA33" s="15">
        <v>25</v>
      </c>
      <c r="BB33" s="15">
        <v>0</v>
      </c>
      <c r="BC33" s="16">
        <f t="shared" si="16"/>
        <v>0</v>
      </c>
      <c r="BD33" s="15">
        <v>0</v>
      </c>
      <c r="BE33" s="15">
        <v>0</v>
      </c>
      <c r="BF33" s="16">
        <f t="shared" si="17"/>
        <v>0</v>
      </c>
      <c r="BG33" s="15">
        <v>0</v>
      </c>
      <c r="BH33" s="15">
        <v>5</v>
      </c>
      <c r="BI33" s="16">
        <f t="shared" si="18"/>
        <v>0.9009009009009009</v>
      </c>
      <c r="BJ33" s="15">
        <v>5</v>
      </c>
      <c r="BK33" s="15">
        <v>0</v>
      </c>
      <c r="BL33" s="16">
        <f t="shared" si="19"/>
        <v>0</v>
      </c>
      <c r="BM33" s="15">
        <v>0</v>
      </c>
      <c r="BN33" s="46" t="str">
        <f t="shared" si="50"/>
        <v>    其他工業製品製造業</v>
      </c>
      <c r="BO33" s="15">
        <v>0</v>
      </c>
      <c r="BP33" s="16">
        <f t="shared" si="20"/>
        <v>0</v>
      </c>
      <c r="BQ33" s="15">
        <v>0</v>
      </c>
      <c r="BR33" s="15">
        <v>1</v>
      </c>
      <c r="BS33" s="16">
        <f t="shared" si="21"/>
        <v>0.18018018018018017</v>
      </c>
      <c r="BT33" s="15">
        <v>1</v>
      </c>
      <c r="BU33" s="15">
        <v>26</v>
      </c>
      <c r="BV33" s="16">
        <f t="shared" si="22"/>
        <v>4.684684684684685</v>
      </c>
      <c r="BW33" s="15">
        <v>26</v>
      </c>
      <c r="BX33" s="15">
        <v>11</v>
      </c>
      <c r="BY33" s="16">
        <f t="shared" si="23"/>
        <v>1.981981981981982</v>
      </c>
      <c r="BZ33" s="15">
        <v>12</v>
      </c>
      <c r="CA33" s="15">
        <v>0</v>
      </c>
      <c r="CB33" s="16">
        <f t="shared" si="24"/>
        <v>0</v>
      </c>
      <c r="CC33" s="15">
        <v>0</v>
      </c>
      <c r="CD33" s="15">
        <v>0</v>
      </c>
      <c r="CE33" s="16">
        <f t="shared" si="25"/>
        <v>0</v>
      </c>
      <c r="CF33" s="15">
        <v>0</v>
      </c>
      <c r="CG33" s="15">
        <v>0</v>
      </c>
      <c r="CH33" s="16">
        <f t="shared" si="26"/>
        <v>0</v>
      </c>
      <c r="CI33" s="15">
        <v>0</v>
      </c>
      <c r="CJ33" s="46" t="str">
        <f t="shared" si="51"/>
        <v>    其他工業製品製造業</v>
      </c>
      <c r="CK33" s="15">
        <v>0</v>
      </c>
      <c r="CL33" s="16">
        <f t="shared" si="27"/>
        <v>0</v>
      </c>
      <c r="CM33" s="15">
        <v>0</v>
      </c>
      <c r="CN33" s="15">
        <v>47</v>
      </c>
      <c r="CO33" s="16">
        <f t="shared" si="28"/>
        <v>8.468468468468467</v>
      </c>
      <c r="CP33" s="15">
        <v>60</v>
      </c>
      <c r="CQ33" s="15">
        <v>0</v>
      </c>
      <c r="CR33" s="16">
        <f t="shared" si="29"/>
        <v>0</v>
      </c>
      <c r="CS33" s="15">
        <v>0</v>
      </c>
      <c r="CT33" s="15">
        <v>0</v>
      </c>
      <c r="CU33" s="16">
        <f t="shared" si="30"/>
        <v>0</v>
      </c>
      <c r="CV33" s="15">
        <v>0</v>
      </c>
      <c r="CW33" s="15">
        <v>70</v>
      </c>
      <c r="CX33" s="16">
        <f t="shared" si="31"/>
        <v>12.612612612612612</v>
      </c>
      <c r="CY33" s="15">
        <v>110</v>
      </c>
      <c r="CZ33" s="15">
        <v>14</v>
      </c>
      <c r="DA33" s="16">
        <f t="shared" si="32"/>
        <v>2.5225225225225225</v>
      </c>
      <c r="DB33" s="15">
        <v>14</v>
      </c>
      <c r="DC33" s="15">
        <v>0</v>
      </c>
      <c r="DD33" s="16">
        <f t="shared" si="33"/>
        <v>0</v>
      </c>
      <c r="DE33" s="15">
        <v>0</v>
      </c>
      <c r="DF33" s="46" t="str">
        <f t="shared" si="52"/>
        <v>    其他工業製品製造業</v>
      </c>
      <c r="DG33" s="15">
        <v>5</v>
      </c>
      <c r="DH33" s="16">
        <f t="shared" si="34"/>
        <v>0.9009009009009009</v>
      </c>
      <c r="DI33" s="15">
        <v>5</v>
      </c>
      <c r="DJ33" s="15">
        <v>102</v>
      </c>
      <c r="DK33" s="16">
        <f t="shared" si="35"/>
        <v>18.37837837837838</v>
      </c>
      <c r="DL33" s="15">
        <v>116</v>
      </c>
      <c r="DM33" s="15">
        <v>66</v>
      </c>
      <c r="DN33" s="16">
        <f t="shared" si="36"/>
        <v>11.891891891891893</v>
      </c>
      <c r="DO33" s="15">
        <v>73</v>
      </c>
      <c r="DP33" s="15">
        <v>6</v>
      </c>
      <c r="DQ33" s="16">
        <f t="shared" si="37"/>
        <v>1.0810810810810811</v>
      </c>
      <c r="DR33" s="15">
        <v>6</v>
      </c>
      <c r="DS33" s="15">
        <v>0</v>
      </c>
      <c r="DT33" s="16">
        <f t="shared" si="38"/>
        <v>0</v>
      </c>
      <c r="DU33" s="15">
        <v>0</v>
      </c>
      <c r="DV33" s="15">
        <v>0</v>
      </c>
      <c r="DW33" s="16">
        <f t="shared" si="39"/>
        <v>0</v>
      </c>
      <c r="DX33" s="15">
        <v>0</v>
      </c>
      <c r="DY33" s="15">
        <v>0</v>
      </c>
      <c r="DZ33" s="16">
        <f t="shared" si="40"/>
        <v>0</v>
      </c>
      <c r="EA33" s="15">
        <v>0</v>
      </c>
      <c r="EB33" s="46" t="str">
        <f t="shared" si="53"/>
        <v>    其他工業製品製造業</v>
      </c>
      <c r="EC33" s="15">
        <v>0</v>
      </c>
      <c r="ED33" s="16">
        <f t="shared" si="41"/>
        <v>0</v>
      </c>
      <c r="EE33" s="15">
        <v>0</v>
      </c>
      <c r="EF33" s="15">
        <v>0</v>
      </c>
      <c r="EG33" s="16">
        <f t="shared" si="42"/>
        <v>0</v>
      </c>
      <c r="EH33" s="15">
        <v>0</v>
      </c>
      <c r="EI33" s="15">
        <v>0</v>
      </c>
      <c r="EJ33" s="16">
        <f t="shared" si="43"/>
        <v>0</v>
      </c>
      <c r="EK33" s="15">
        <v>0</v>
      </c>
      <c r="EL33" s="15">
        <v>29</v>
      </c>
      <c r="EM33" s="16">
        <f t="shared" si="44"/>
        <v>5.225225225225225</v>
      </c>
      <c r="EN33" s="15">
        <v>29</v>
      </c>
      <c r="EO33" s="15">
        <v>0</v>
      </c>
      <c r="EP33" s="16">
        <f t="shared" si="45"/>
        <v>0</v>
      </c>
      <c r="EQ33" s="15">
        <v>0</v>
      </c>
      <c r="ER33" s="15">
        <v>119</v>
      </c>
      <c r="ES33" s="16">
        <f t="shared" si="46"/>
        <v>21.44144144144144</v>
      </c>
      <c r="ET33" s="15">
        <v>119</v>
      </c>
      <c r="EU33" s="15">
        <v>0</v>
      </c>
      <c r="EV33" s="16">
        <f t="shared" si="47"/>
        <v>0</v>
      </c>
      <c r="EW33" s="15">
        <v>0</v>
      </c>
    </row>
    <row r="34" spans="1:153" ht="21" customHeight="1">
      <c r="A34" s="46" t="s">
        <v>139</v>
      </c>
      <c r="B34" s="15">
        <v>1737</v>
      </c>
      <c r="C34" s="15">
        <f t="shared" si="54"/>
        <v>1669</v>
      </c>
      <c r="D34" s="15">
        <v>672</v>
      </c>
      <c r="E34" s="16">
        <f t="shared" si="0"/>
        <v>38.68739205526771</v>
      </c>
      <c r="F34" s="15">
        <f t="shared" si="55"/>
        <v>1048</v>
      </c>
      <c r="G34" s="15">
        <v>38</v>
      </c>
      <c r="H34" s="16">
        <f t="shared" si="1"/>
        <v>2.1876799078871616</v>
      </c>
      <c r="I34" s="15">
        <v>38</v>
      </c>
      <c r="J34" s="15">
        <v>4</v>
      </c>
      <c r="K34" s="16">
        <f t="shared" si="2"/>
        <v>0.2302820955670697</v>
      </c>
      <c r="L34" s="15">
        <v>4</v>
      </c>
      <c r="M34" s="15">
        <v>0</v>
      </c>
      <c r="N34" s="16">
        <f t="shared" si="3"/>
        <v>0</v>
      </c>
      <c r="O34" s="15">
        <v>0</v>
      </c>
      <c r="P34" s="15">
        <v>5</v>
      </c>
      <c r="Q34" s="16">
        <f t="shared" si="4"/>
        <v>0.28785261945883706</v>
      </c>
      <c r="R34" s="15">
        <v>5</v>
      </c>
      <c r="S34" s="15">
        <v>59</v>
      </c>
      <c r="T34" s="16">
        <f t="shared" si="5"/>
        <v>3.3966609096142775</v>
      </c>
      <c r="U34" s="15">
        <v>63</v>
      </c>
      <c r="V34" s="46" t="str">
        <f t="shared" si="48"/>
        <v>水 電 燃 氣 業</v>
      </c>
      <c r="W34" s="15">
        <v>7</v>
      </c>
      <c r="X34" s="16">
        <f t="shared" si="6"/>
        <v>0.40299366724237184</v>
      </c>
      <c r="Y34" s="15">
        <v>7</v>
      </c>
      <c r="Z34" s="15">
        <v>4</v>
      </c>
      <c r="AA34" s="16">
        <f t="shared" si="7"/>
        <v>0.2302820955670697</v>
      </c>
      <c r="AB34" s="15">
        <v>4</v>
      </c>
      <c r="AC34" s="15">
        <v>101</v>
      </c>
      <c r="AD34" s="16">
        <f t="shared" si="8"/>
        <v>5.814622913068509</v>
      </c>
      <c r="AE34" s="15">
        <v>133</v>
      </c>
      <c r="AF34" s="15">
        <v>55</v>
      </c>
      <c r="AG34" s="16">
        <f t="shared" si="9"/>
        <v>3.166378814047208</v>
      </c>
      <c r="AH34" s="15">
        <v>58</v>
      </c>
      <c r="AI34" s="15">
        <v>84</v>
      </c>
      <c r="AJ34" s="16">
        <f t="shared" si="10"/>
        <v>4.8359240069084635</v>
      </c>
      <c r="AK34" s="15">
        <v>107</v>
      </c>
      <c r="AL34" s="15">
        <v>3</v>
      </c>
      <c r="AM34" s="16">
        <f t="shared" si="11"/>
        <v>0.17271157167530224</v>
      </c>
      <c r="AN34" s="15">
        <v>4</v>
      </c>
      <c r="AO34" s="15">
        <v>3</v>
      </c>
      <c r="AP34" s="16">
        <f t="shared" si="12"/>
        <v>0.17271157167530224</v>
      </c>
      <c r="AQ34" s="15">
        <v>3</v>
      </c>
      <c r="AR34" s="46" t="str">
        <f t="shared" si="49"/>
        <v>水 電 燃 氣 業</v>
      </c>
      <c r="AS34" s="15">
        <v>1</v>
      </c>
      <c r="AT34" s="16">
        <f t="shared" si="13"/>
        <v>0.05757052389176742</v>
      </c>
      <c r="AU34" s="15">
        <v>1</v>
      </c>
      <c r="AV34" s="15">
        <v>277</v>
      </c>
      <c r="AW34" s="16">
        <f t="shared" si="14"/>
        <v>15.947035118019572</v>
      </c>
      <c r="AX34" s="15">
        <v>406</v>
      </c>
      <c r="AY34" s="15">
        <v>25</v>
      </c>
      <c r="AZ34" s="16">
        <f t="shared" si="15"/>
        <v>1.4392630972941853</v>
      </c>
      <c r="BA34" s="15">
        <v>25</v>
      </c>
      <c r="BB34" s="15">
        <v>0</v>
      </c>
      <c r="BC34" s="16">
        <f t="shared" si="16"/>
        <v>0</v>
      </c>
      <c r="BD34" s="15">
        <v>0</v>
      </c>
      <c r="BE34" s="15">
        <v>0</v>
      </c>
      <c r="BF34" s="16">
        <f t="shared" si="17"/>
        <v>0</v>
      </c>
      <c r="BG34" s="15">
        <v>0</v>
      </c>
      <c r="BH34" s="15">
        <v>4</v>
      </c>
      <c r="BI34" s="16">
        <f t="shared" si="18"/>
        <v>0.2302820955670697</v>
      </c>
      <c r="BJ34" s="15">
        <v>4</v>
      </c>
      <c r="BK34" s="15">
        <v>0</v>
      </c>
      <c r="BL34" s="16">
        <f t="shared" si="19"/>
        <v>0</v>
      </c>
      <c r="BM34" s="15">
        <v>0</v>
      </c>
      <c r="BN34" s="46" t="str">
        <f t="shared" si="50"/>
        <v>水 電 燃 氣 業</v>
      </c>
      <c r="BO34" s="15">
        <v>0</v>
      </c>
      <c r="BP34" s="16">
        <f t="shared" si="20"/>
        <v>0</v>
      </c>
      <c r="BQ34" s="15">
        <v>0</v>
      </c>
      <c r="BR34" s="15">
        <v>0</v>
      </c>
      <c r="BS34" s="16">
        <f t="shared" si="21"/>
        <v>0</v>
      </c>
      <c r="BT34" s="15">
        <v>0</v>
      </c>
      <c r="BU34" s="15">
        <v>35</v>
      </c>
      <c r="BV34" s="16">
        <f t="shared" si="22"/>
        <v>2.0149683362118593</v>
      </c>
      <c r="BW34" s="15">
        <v>39</v>
      </c>
      <c r="BX34" s="15">
        <v>105</v>
      </c>
      <c r="BY34" s="16">
        <f t="shared" si="23"/>
        <v>6.0449050086355784</v>
      </c>
      <c r="BZ34" s="15">
        <v>129</v>
      </c>
      <c r="CA34" s="15">
        <v>2</v>
      </c>
      <c r="CB34" s="16">
        <f t="shared" si="24"/>
        <v>0.11514104778353484</v>
      </c>
      <c r="CC34" s="15">
        <v>2</v>
      </c>
      <c r="CD34" s="15">
        <v>0</v>
      </c>
      <c r="CE34" s="16">
        <f t="shared" si="25"/>
        <v>0</v>
      </c>
      <c r="CF34" s="15">
        <v>0</v>
      </c>
      <c r="CG34" s="15">
        <v>0</v>
      </c>
      <c r="CH34" s="16">
        <f t="shared" si="26"/>
        <v>0</v>
      </c>
      <c r="CI34" s="15">
        <v>0</v>
      </c>
      <c r="CJ34" s="46" t="str">
        <f t="shared" si="51"/>
        <v>水 電 燃 氣 業</v>
      </c>
      <c r="CK34" s="15">
        <v>1</v>
      </c>
      <c r="CL34" s="16">
        <f t="shared" si="27"/>
        <v>0.05757052389176742</v>
      </c>
      <c r="CM34" s="15">
        <v>1</v>
      </c>
      <c r="CN34" s="15">
        <v>11</v>
      </c>
      <c r="CO34" s="16">
        <f t="shared" si="28"/>
        <v>0.6332757628094415</v>
      </c>
      <c r="CP34" s="15">
        <v>15</v>
      </c>
      <c r="CQ34" s="15">
        <v>0</v>
      </c>
      <c r="CR34" s="16">
        <f t="shared" si="29"/>
        <v>0</v>
      </c>
      <c r="CS34" s="15">
        <v>0</v>
      </c>
      <c r="CT34" s="15">
        <v>0</v>
      </c>
      <c r="CU34" s="16">
        <f t="shared" si="30"/>
        <v>0</v>
      </c>
      <c r="CV34" s="15">
        <v>0</v>
      </c>
      <c r="CW34" s="15">
        <v>190</v>
      </c>
      <c r="CX34" s="16">
        <f t="shared" si="31"/>
        <v>10.938399539435808</v>
      </c>
      <c r="CY34" s="15">
        <v>261</v>
      </c>
      <c r="CZ34" s="15">
        <v>0</v>
      </c>
      <c r="DA34" s="16">
        <f t="shared" si="32"/>
        <v>0</v>
      </c>
      <c r="DB34" s="15">
        <v>0</v>
      </c>
      <c r="DC34" s="15">
        <v>0</v>
      </c>
      <c r="DD34" s="16">
        <f t="shared" si="33"/>
        <v>0</v>
      </c>
      <c r="DE34" s="15">
        <v>0</v>
      </c>
      <c r="DF34" s="46" t="str">
        <f t="shared" si="52"/>
        <v>水 電 燃 氣 業</v>
      </c>
      <c r="DG34" s="15">
        <v>5</v>
      </c>
      <c r="DH34" s="16">
        <f t="shared" si="34"/>
        <v>0.28785261945883706</v>
      </c>
      <c r="DI34" s="15">
        <v>5</v>
      </c>
      <c r="DJ34" s="15">
        <v>124</v>
      </c>
      <c r="DK34" s="16">
        <f t="shared" si="35"/>
        <v>7.1387449625791595</v>
      </c>
      <c r="DL34" s="15">
        <v>136</v>
      </c>
      <c r="DM34" s="15">
        <v>134</v>
      </c>
      <c r="DN34" s="16">
        <f t="shared" si="36"/>
        <v>7.714450201496834</v>
      </c>
      <c r="DO34" s="15">
        <v>136</v>
      </c>
      <c r="DP34" s="15">
        <v>0</v>
      </c>
      <c r="DQ34" s="16">
        <f t="shared" si="37"/>
        <v>0</v>
      </c>
      <c r="DR34" s="15">
        <v>0</v>
      </c>
      <c r="DS34" s="15">
        <v>2</v>
      </c>
      <c r="DT34" s="16">
        <f t="shared" si="38"/>
        <v>0.11514104778353484</v>
      </c>
      <c r="DU34" s="15">
        <v>2</v>
      </c>
      <c r="DV34" s="15">
        <v>24</v>
      </c>
      <c r="DW34" s="16">
        <f t="shared" si="39"/>
        <v>1.381692573402418</v>
      </c>
      <c r="DX34" s="15">
        <v>56</v>
      </c>
      <c r="DY34" s="15">
        <v>0</v>
      </c>
      <c r="DZ34" s="16">
        <f t="shared" si="40"/>
        <v>0</v>
      </c>
      <c r="EA34" s="15">
        <v>0</v>
      </c>
      <c r="EB34" s="46" t="str">
        <f t="shared" si="53"/>
        <v>水 電 燃 氣 業</v>
      </c>
      <c r="EC34" s="15">
        <v>0</v>
      </c>
      <c r="ED34" s="16">
        <f t="shared" si="41"/>
        <v>0</v>
      </c>
      <c r="EE34" s="15">
        <v>0</v>
      </c>
      <c r="EF34" s="15">
        <v>0</v>
      </c>
      <c r="EG34" s="16">
        <f t="shared" si="42"/>
        <v>0</v>
      </c>
      <c r="EH34" s="15">
        <v>0</v>
      </c>
      <c r="EI34" s="15">
        <v>0</v>
      </c>
      <c r="EJ34" s="16">
        <f t="shared" si="43"/>
        <v>0</v>
      </c>
      <c r="EK34" s="15">
        <v>0</v>
      </c>
      <c r="EL34" s="15">
        <v>4</v>
      </c>
      <c r="EM34" s="16">
        <f t="shared" si="44"/>
        <v>0.2302820955670697</v>
      </c>
      <c r="EN34" s="15">
        <v>4</v>
      </c>
      <c r="EO34" s="15">
        <v>0</v>
      </c>
      <c r="EP34" s="16">
        <f t="shared" si="45"/>
        <v>0</v>
      </c>
      <c r="EQ34" s="15">
        <v>0</v>
      </c>
      <c r="ER34" s="15">
        <v>21</v>
      </c>
      <c r="ES34" s="16">
        <f t="shared" si="46"/>
        <v>1.2089810017271159</v>
      </c>
      <c r="ET34" s="15">
        <v>21</v>
      </c>
      <c r="EU34" s="15">
        <v>0</v>
      </c>
      <c r="EV34" s="16">
        <f t="shared" si="47"/>
        <v>0</v>
      </c>
      <c r="EW34" s="15">
        <v>0</v>
      </c>
    </row>
    <row r="35" spans="1:153" ht="11.25" customHeight="1">
      <c r="A35" s="46" t="s">
        <v>140</v>
      </c>
      <c r="B35" s="15">
        <v>57368</v>
      </c>
      <c r="C35" s="15">
        <f t="shared" si="54"/>
        <v>66740</v>
      </c>
      <c r="D35" s="15">
        <v>29623</v>
      </c>
      <c r="E35" s="16">
        <f t="shared" si="0"/>
        <v>51.63680100404407</v>
      </c>
      <c r="F35" s="15">
        <f t="shared" si="55"/>
        <v>51884</v>
      </c>
      <c r="G35" s="15">
        <v>561</v>
      </c>
      <c r="H35" s="16">
        <f t="shared" si="1"/>
        <v>0.9778970854831962</v>
      </c>
      <c r="I35" s="15">
        <v>583</v>
      </c>
      <c r="J35" s="15">
        <v>7</v>
      </c>
      <c r="K35" s="16">
        <f t="shared" si="2"/>
        <v>0.012201924417793893</v>
      </c>
      <c r="L35" s="15">
        <v>7</v>
      </c>
      <c r="M35" s="15">
        <v>0</v>
      </c>
      <c r="N35" s="16">
        <f t="shared" si="3"/>
        <v>0</v>
      </c>
      <c r="O35" s="15">
        <v>0</v>
      </c>
      <c r="P35" s="15">
        <v>14</v>
      </c>
      <c r="Q35" s="16">
        <f t="shared" si="4"/>
        <v>0.024403848835587785</v>
      </c>
      <c r="R35" s="15">
        <v>14</v>
      </c>
      <c r="S35" s="15">
        <v>2563</v>
      </c>
      <c r="T35" s="16">
        <f t="shared" si="5"/>
        <v>4.46764746897225</v>
      </c>
      <c r="U35" s="15">
        <v>2949</v>
      </c>
      <c r="V35" s="46" t="str">
        <f t="shared" si="48"/>
        <v>營      造      業</v>
      </c>
      <c r="W35" s="15">
        <v>1</v>
      </c>
      <c r="X35" s="16">
        <f t="shared" si="6"/>
        <v>0.0017431320596848418</v>
      </c>
      <c r="Y35" s="15">
        <v>1</v>
      </c>
      <c r="Z35" s="15">
        <v>228</v>
      </c>
      <c r="AA35" s="16">
        <f t="shared" si="7"/>
        <v>0.3974341096081439</v>
      </c>
      <c r="AB35" s="15">
        <v>258</v>
      </c>
      <c r="AC35" s="15">
        <v>2</v>
      </c>
      <c r="AD35" s="16">
        <f t="shared" si="8"/>
        <v>0.0034862641193696836</v>
      </c>
      <c r="AE35" s="15">
        <v>2</v>
      </c>
      <c r="AF35" s="15">
        <v>119</v>
      </c>
      <c r="AG35" s="16">
        <f t="shared" si="9"/>
        <v>0.20743271510249617</v>
      </c>
      <c r="AH35" s="15">
        <v>125</v>
      </c>
      <c r="AI35" s="15">
        <v>10561</v>
      </c>
      <c r="AJ35" s="16">
        <f t="shared" si="10"/>
        <v>18.409217682331615</v>
      </c>
      <c r="AK35" s="15">
        <v>14571</v>
      </c>
      <c r="AL35" s="15">
        <v>4084</v>
      </c>
      <c r="AM35" s="16">
        <f t="shared" si="11"/>
        <v>7.118951331752893</v>
      </c>
      <c r="AN35" s="15">
        <v>6300</v>
      </c>
      <c r="AO35" s="15">
        <v>232</v>
      </c>
      <c r="AP35" s="16">
        <f t="shared" si="12"/>
        <v>0.40440663784688324</v>
      </c>
      <c r="AQ35" s="15">
        <v>244</v>
      </c>
      <c r="AR35" s="46" t="str">
        <f t="shared" si="49"/>
        <v>營      造      業</v>
      </c>
      <c r="AS35" s="15">
        <v>1561</v>
      </c>
      <c r="AT35" s="16">
        <f t="shared" si="13"/>
        <v>2.7210291451680377</v>
      </c>
      <c r="AU35" s="15">
        <v>1888</v>
      </c>
      <c r="AV35" s="15">
        <v>12222</v>
      </c>
      <c r="AW35" s="16">
        <f t="shared" si="14"/>
        <v>21.304560033468135</v>
      </c>
      <c r="AX35" s="15">
        <v>14679</v>
      </c>
      <c r="AY35" s="15">
        <v>3776</v>
      </c>
      <c r="AZ35" s="16">
        <f t="shared" si="15"/>
        <v>6.582066657369963</v>
      </c>
      <c r="BA35" s="15">
        <v>3857</v>
      </c>
      <c r="BB35" s="15">
        <v>0</v>
      </c>
      <c r="BC35" s="16">
        <f t="shared" si="16"/>
        <v>0</v>
      </c>
      <c r="BD35" s="15">
        <v>0</v>
      </c>
      <c r="BE35" s="15">
        <v>2</v>
      </c>
      <c r="BF35" s="16">
        <f t="shared" si="17"/>
        <v>0.0034862641193696836</v>
      </c>
      <c r="BG35" s="15">
        <v>2</v>
      </c>
      <c r="BH35" s="15">
        <v>9</v>
      </c>
      <c r="BI35" s="16">
        <f t="shared" si="18"/>
        <v>0.015688188537163576</v>
      </c>
      <c r="BJ35" s="15">
        <v>9</v>
      </c>
      <c r="BK35" s="15">
        <v>0</v>
      </c>
      <c r="BL35" s="16">
        <f t="shared" si="19"/>
        <v>0</v>
      </c>
      <c r="BM35" s="15">
        <v>0</v>
      </c>
      <c r="BN35" s="46" t="str">
        <f t="shared" si="50"/>
        <v>營      造      業</v>
      </c>
      <c r="BO35" s="15">
        <v>0</v>
      </c>
      <c r="BP35" s="16">
        <f t="shared" si="20"/>
        <v>0</v>
      </c>
      <c r="BQ35" s="15">
        <v>0</v>
      </c>
      <c r="BR35" s="15">
        <v>14</v>
      </c>
      <c r="BS35" s="16">
        <f t="shared" si="21"/>
        <v>0.024403848835587785</v>
      </c>
      <c r="BT35" s="15">
        <v>14</v>
      </c>
      <c r="BU35" s="15">
        <v>1337</v>
      </c>
      <c r="BV35" s="16">
        <f t="shared" si="22"/>
        <v>2.3305675637986334</v>
      </c>
      <c r="BW35" s="15">
        <v>1625</v>
      </c>
      <c r="BX35" s="15">
        <v>3614</v>
      </c>
      <c r="BY35" s="16">
        <f t="shared" si="23"/>
        <v>6.299679263701018</v>
      </c>
      <c r="BZ35" s="15">
        <v>4515</v>
      </c>
      <c r="CA35" s="15">
        <v>111</v>
      </c>
      <c r="CB35" s="16">
        <f t="shared" si="24"/>
        <v>0.19348765862501743</v>
      </c>
      <c r="CC35" s="15">
        <v>112</v>
      </c>
      <c r="CD35" s="15">
        <v>4</v>
      </c>
      <c r="CE35" s="16">
        <f t="shared" si="25"/>
        <v>0.006972528238739367</v>
      </c>
      <c r="CF35" s="15">
        <v>5</v>
      </c>
      <c r="CG35" s="15">
        <v>0</v>
      </c>
      <c r="CH35" s="16">
        <f t="shared" si="26"/>
        <v>0</v>
      </c>
      <c r="CI35" s="15">
        <v>0</v>
      </c>
      <c r="CJ35" s="46" t="str">
        <f t="shared" si="51"/>
        <v>營      造      業</v>
      </c>
      <c r="CK35" s="15">
        <v>1</v>
      </c>
      <c r="CL35" s="16">
        <f t="shared" si="27"/>
        <v>0.0017431320596848418</v>
      </c>
      <c r="CM35" s="15">
        <v>1</v>
      </c>
      <c r="CN35" s="15">
        <v>88</v>
      </c>
      <c r="CO35" s="16">
        <f t="shared" si="28"/>
        <v>0.15339562125226608</v>
      </c>
      <c r="CP35" s="15">
        <v>99</v>
      </c>
      <c r="CQ35" s="15">
        <v>24</v>
      </c>
      <c r="CR35" s="16">
        <f t="shared" si="29"/>
        <v>0.0418351694324362</v>
      </c>
      <c r="CS35" s="15">
        <v>24</v>
      </c>
      <c r="CT35" s="15">
        <v>0</v>
      </c>
      <c r="CU35" s="16">
        <f t="shared" si="30"/>
        <v>0</v>
      </c>
      <c r="CV35" s="15">
        <v>0</v>
      </c>
      <c r="CW35" s="15">
        <v>120</v>
      </c>
      <c r="CX35" s="16">
        <f t="shared" si="31"/>
        <v>0.20917584716218102</v>
      </c>
      <c r="CY35" s="15">
        <v>147</v>
      </c>
      <c r="CZ35" s="15">
        <v>33</v>
      </c>
      <c r="DA35" s="16">
        <f t="shared" si="32"/>
        <v>0.05752335796959978</v>
      </c>
      <c r="DB35" s="15">
        <v>33</v>
      </c>
      <c r="DC35" s="15">
        <v>0</v>
      </c>
      <c r="DD35" s="16">
        <f t="shared" si="33"/>
        <v>0</v>
      </c>
      <c r="DE35" s="15">
        <v>0</v>
      </c>
      <c r="DF35" s="46" t="str">
        <f t="shared" si="52"/>
        <v>營      造      業</v>
      </c>
      <c r="DG35" s="15">
        <v>63</v>
      </c>
      <c r="DH35" s="16">
        <f t="shared" si="34"/>
        <v>0.10981731976014503</v>
      </c>
      <c r="DI35" s="15">
        <v>64</v>
      </c>
      <c r="DJ35" s="15">
        <v>5440</v>
      </c>
      <c r="DK35" s="16">
        <f t="shared" si="35"/>
        <v>9.48263840468554</v>
      </c>
      <c r="DL35" s="15">
        <v>5766</v>
      </c>
      <c r="DM35" s="15">
        <v>1905</v>
      </c>
      <c r="DN35" s="16">
        <f t="shared" si="36"/>
        <v>3.320666573699624</v>
      </c>
      <c r="DO35" s="15">
        <v>1979</v>
      </c>
      <c r="DP35" s="15">
        <v>12</v>
      </c>
      <c r="DQ35" s="16">
        <f t="shared" si="37"/>
        <v>0.0209175847162181</v>
      </c>
      <c r="DR35" s="15">
        <v>12</v>
      </c>
      <c r="DS35" s="15">
        <v>130</v>
      </c>
      <c r="DT35" s="16">
        <f t="shared" si="38"/>
        <v>0.22660716775902945</v>
      </c>
      <c r="DU35" s="15">
        <v>130</v>
      </c>
      <c r="DV35" s="15">
        <v>1466</v>
      </c>
      <c r="DW35" s="16">
        <f t="shared" si="39"/>
        <v>2.555431599497978</v>
      </c>
      <c r="DX35" s="15">
        <v>3734</v>
      </c>
      <c r="DY35" s="15">
        <v>0</v>
      </c>
      <c r="DZ35" s="16">
        <f t="shared" si="40"/>
        <v>0</v>
      </c>
      <c r="EA35" s="15">
        <v>0</v>
      </c>
      <c r="EB35" s="46" t="str">
        <f t="shared" si="53"/>
        <v>營      造      業</v>
      </c>
      <c r="EC35" s="15">
        <v>0</v>
      </c>
      <c r="ED35" s="16">
        <f t="shared" si="41"/>
        <v>0</v>
      </c>
      <c r="EE35" s="15">
        <v>0</v>
      </c>
      <c r="EF35" s="15">
        <v>0</v>
      </c>
      <c r="EG35" s="16">
        <f t="shared" si="42"/>
        <v>0</v>
      </c>
      <c r="EH35" s="15">
        <v>0</v>
      </c>
      <c r="EI35" s="15">
        <v>0</v>
      </c>
      <c r="EJ35" s="16">
        <f t="shared" si="43"/>
        <v>0</v>
      </c>
      <c r="EK35" s="15">
        <v>0</v>
      </c>
      <c r="EL35" s="15">
        <v>1905</v>
      </c>
      <c r="EM35" s="16">
        <f t="shared" si="44"/>
        <v>3.320666573699624</v>
      </c>
      <c r="EN35" s="15">
        <v>1909</v>
      </c>
      <c r="EO35" s="15">
        <v>2</v>
      </c>
      <c r="EP35" s="16">
        <f t="shared" si="45"/>
        <v>0.0034862641193696836</v>
      </c>
      <c r="EQ35" s="15">
        <v>2</v>
      </c>
      <c r="ER35" s="15">
        <v>1080</v>
      </c>
      <c r="ES35" s="16">
        <f t="shared" si="46"/>
        <v>1.882582624459629</v>
      </c>
      <c r="ET35" s="15">
        <v>1080</v>
      </c>
      <c r="EU35" s="15">
        <v>0</v>
      </c>
      <c r="EV35" s="16">
        <f t="shared" si="47"/>
        <v>0</v>
      </c>
      <c r="EW35" s="15">
        <v>0</v>
      </c>
    </row>
    <row r="36" spans="1:153" ht="11.25" customHeight="1">
      <c r="A36" s="46" t="s">
        <v>141</v>
      </c>
      <c r="B36" s="15">
        <v>3326</v>
      </c>
      <c r="C36" s="15">
        <f t="shared" si="54"/>
        <v>4725</v>
      </c>
      <c r="D36" s="15">
        <v>1572</v>
      </c>
      <c r="E36" s="16">
        <f t="shared" si="0"/>
        <v>47.26398075766687</v>
      </c>
      <c r="F36" s="15">
        <f t="shared" si="55"/>
        <v>2679</v>
      </c>
      <c r="G36" s="15">
        <v>186</v>
      </c>
      <c r="H36" s="16">
        <f t="shared" si="1"/>
        <v>5.592303066746843</v>
      </c>
      <c r="I36" s="15">
        <v>228</v>
      </c>
      <c r="J36" s="15">
        <v>8</v>
      </c>
      <c r="K36" s="16">
        <f t="shared" si="2"/>
        <v>0.24052916416115455</v>
      </c>
      <c r="L36" s="15">
        <v>9</v>
      </c>
      <c r="M36" s="15">
        <v>4</v>
      </c>
      <c r="N36" s="16">
        <f t="shared" si="3"/>
        <v>0.12026458208057728</v>
      </c>
      <c r="O36" s="15">
        <v>5</v>
      </c>
      <c r="P36" s="15">
        <v>36</v>
      </c>
      <c r="Q36" s="16">
        <f t="shared" si="4"/>
        <v>1.0823812387251954</v>
      </c>
      <c r="R36" s="15">
        <v>38</v>
      </c>
      <c r="S36" s="15">
        <v>214</v>
      </c>
      <c r="T36" s="16">
        <f t="shared" si="5"/>
        <v>6.4341551413108835</v>
      </c>
      <c r="U36" s="15">
        <v>286</v>
      </c>
      <c r="V36" s="46" t="str">
        <f t="shared" si="48"/>
        <v>批發及零售業</v>
      </c>
      <c r="W36" s="15">
        <v>10</v>
      </c>
      <c r="X36" s="16">
        <f t="shared" si="6"/>
        <v>0.30066145520144316</v>
      </c>
      <c r="Y36" s="15">
        <v>14</v>
      </c>
      <c r="Z36" s="15">
        <v>25</v>
      </c>
      <c r="AA36" s="16">
        <f t="shared" si="7"/>
        <v>0.751653638003608</v>
      </c>
      <c r="AB36" s="15">
        <v>27</v>
      </c>
      <c r="AC36" s="15">
        <v>4</v>
      </c>
      <c r="AD36" s="16">
        <f t="shared" si="8"/>
        <v>0.12026458208057728</v>
      </c>
      <c r="AE36" s="15">
        <v>8</v>
      </c>
      <c r="AF36" s="15">
        <v>89</v>
      </c>
      <c r="AG36" s="16">
        <f t="shared" si="9"/>
        <v>2.6758869512928443</v>
      </c>
      <c r="AH36" s="15">
        <v>94</v>
      </c>
      <c r="AI36" s="15">
        <v>234</v>
      </c>
      <c r="AJ36" s="16">
        <f t="shared" si="10"/>
        <v>7.03547805171377</v>
      </c>
      <c r="AK36" s="15">
        <v>320</v>
      </c>
      <c r="AL36" s="15">
        <v>43</v>
      </c>
      <c r="AM36" s="16">
        <f t="shared" si="11"/>
        <v>1.2928442573662058</v>
      </c>
      <c r="AN36" s="15">
        <v>61</v>
      </c>
      <c r="AO36" s="15">
        <v>5</v>
      </c>
      <c r="AP36" s="16">
        <f t="shared" si="12"/>
        <v>0.15033072760072158</v>
      </c>
      <c r="AQ36" s="15">
        <v>5</v>
      </c>
      <c r="AR36" s="46" t="str">
        <f t="shared" si="49"/>
        <v>批發及零售業</v>
      </c>
      <c r="AS36" s="15">
        <v>6</v>
      </c>
      <c r="AT36" s="16">
        <f t="shared" si="13"/>
        <v>0.1803968731208659</v>
      </c>
      <c r="AU36" s="15">
        <v>7</v>
      </c>
      <c r="AV36" s="15">
        <v>658</v>
      </c>
      <c r="AW36" s="16">
        <f t="shared" si="14"/>
        <v>19.78352375225496</v>
      </c>
      <c r="AX36" s="15">
        <v>894</v>
      </c>
      <c r="AY36" s="15">
        <v>140</v>
      </c>
      <c r="AZ36" s="16">
        <f t="shared" si="15"/>
        <v>4.2092603728202045</v>
      </c>
      <c r="BA36" s="15">
        <v>144</v>
      </c>
      <c r="BB36" s="15">
        <v>1</v>
      </c>
      <c r="BC36" s="16">
        <f t="shared" si="16"/>
        <v>0.03006614552014432</v>
      </c>
      <c r="BD36" s="15">
        <v>1</v>
      </c>
      <c r="BE36" s="15">
        <v>0</v>
      </c>
      <c r="BF36" s="16">
        <f t="shared" si="17"/>
        <v>0</v>
      </c>
      <c r="BG36" s="15">
        <v>0</v>
      </c>
      <c r="BH36" s="15">
        <v>4</v>
      </c>
      <c r="BI36" s="16">
        <f t="shared" si="18"/>
        <v>0.12026458208057728</v>
      </c>
      <c r="BJ36" s="15">
        <v>4</v>
      </c>
      <c r="BK36" s="15">
        <v>0</v>
      </c>
      <c r="BL36" s="16">
        <f t="shared" si="19"/>
        <v>0</v>
      </c>
      <c r="BM36" s="15">
        <v>0</v>
      </c>
      <c r="BN36" s="46" t="str">
        <f t="shared" si="50"/>
        <v>批發及零售業</v>
      </c>
      <c r="BO36" s="15">
        <v>0</v>
      </c>
      <c r="BP36" s="16">
        <f t="shared" si="20"/>
        <v>0</v>
      </c>
      <c r="BQ36" s="15">
        <v>0</v>
      </c>
      <c r="BR36" s="15">
        <v>1</v>
      </c>
      <c r="BS36" s="16">
        <f t="shared" si="21"/>
        <v>0.03006614552014432</v>
      </c>
      <c r="BT36" s="15">
        <v>1</v>
      </c>
      <c r="BU36" s="15">
        <v>68</v>
      </c>
      <c r="BV36" s="16">
        <f t="shared" si="22"/>
        <v>2.0444978953698136</v>
      </c>
      <c r="BW36" s="15">
        <v>77</v>
      </c>
      <c r="BX36" s="15">
        <v>145</v>
      </c>
      <c r="BY36" s="16">
        <f t="shared" si="23"/>
        <v>4.359591100420926</v>
      </c>
      <c r="BZ36" s="15">
        <v>168</v>
      </c>
      <c r="CA36" s="15">
        <v>1</v>
      </c>
      <c r="CB36" s="16">
        <f t="shared" si="24"/>
        <v>0.03006614552014432</v>
      </c>
      <c r="CC36" s="15">
        <v>1</v>
      </c>
      <c r="CD36" s="15">
        <v>0</v>
      </c>
      <c r="CE36" s="16">
        <f t="shared" si="25"/>
        <v>0</v>
      </c>
      <c r="CF36" s="15">
        <v>0</v>
      </c>
      <c r="CG36" s="15">
        <v>0</v>
      </c>
      <c r="CH36" s="16">
        <f t="shared" si="26"/>
        <v>0</v>
      </c>
      <c r="CI36" s="15">
        <v>0</v>
      </c>
      <c r="CJ36" s="46" t="str">
        <f t="shared" si="51"/>
        <v>批發及零售業</v>
      </c>
      <c r="CK36" s="15">
        <v>1</v>
      </c>
      <c r="CL36" s="16">
        <f t="shared" si="27"/>
        <v>0.03006614552014432</v>
      </c>
      <c r="CM36" s="15">
        <v>1</v>
      </c>
      <c r="CN36" s="15">
        <v>237</v>
      </c>
      <c r="CO36" s="16">
        <f t="shared" si="28"/>
        <v>7.125676488274204</v>
      </c>
      <c r="CP36" s="15">
        <v>285</v>
      </c>
      <c r="CQ36" s="15">
        <v>1</v>
      </c>
      <c r="CR36" s="16">
        <f t="shared" si="29"/>
        <v>0.03006614552014432</v>
      </c>
      <c r="CS36" s="15">
        <v>1</v>
      </c>
      <c r="CT36" s="15">
        <v>0</v>
      </c>
      <c r="CU36" s="16">
        <f t="shared" si="30"/>
        <v>0</v>
      </c>
      <c r="CV36" s="15">
        <v>0</v>
      </c>
      <c r="CW36" s="15">
        <v>348</v>
      </c>
      <c r="CX36" s="16">
        <f t="shared" si="31"/>
        <v>10.463018641010223</v>
      </c>
      <c r="CY36" s="15">
        <v>531</v>
      </c>
      <c r="CZ36" s="15">
        <v>25</v>
      </c>
      <c r="DA36" s="16">
        <f t="shared" si="32"/>
        <v>0.751653638003608</v>
      </c>
      <c r="DB36" s="15">
        <v>25</v>
      </c>
      <c r="DC36" s="15">
        <v>0</v>
      </c>
      <c r="DD36" s="16">
        <f t="shared" si="33"/>
        <v>0</v>
      </c>
      <c r="DE36" s="15">
        <v>0</v>
      </c>
      <c r="DF36" s="46" t="str">
        <f t="shared" si="52"/>
        <v>批發及零售業</v>
      </c>
      <c r="DG36" s="15">
        <v>45</v>
      </c>
      <c r="DH36" s="16">
        <f t="shared" si="34"/>
        <v>1.3529765484064944</v>
      </c>
      <c r="DI36" s="15">
        <v>45</v>
      </c>
      <c r="DJ36" s="15">
        <v>432</v>
      </c>
      <c r="DK36" s="16">
        <f t="shared" si="35"/>
        <v>12.988574864702345</v>
      </c>
      <c r="DL36" s="15">
        <v>453</v>
      </c>
      <c r="DM36" s="15">
        <v>371</v>
      </c>
      <c r="DN36" s="16">
        <f t="shared" si="36"/>
        <v>11.154539987973541</v>
      </c>
      <c r="DO36" s="15">
        <v>405</v>
      </c>
      <c r="DP36" s="15">
        <v>11</v>
      </c>
      <c r="DQ36" s="16">
        <f t="shared" si="37"/>
        <v>0.3307276007215875</v>
      </c>
      <c r="DR36" s="15">
        <v>11</v>
      </c>
      <c r="DS36" s="15">
        <v>5</v>
      </c>
      <c r="DT36" s="16">
        <f t="shared" si="38"/>
        <v>0.15033072760072158</v>
      </c>
      <c r="DU36" s="15">
        <v>5</v>
      </c>
      <c r="DV36" s="15">
        <v>6</v>
      </c>
      <c r="DW36" s="16">
        <f t="shared" si="39"/>
        <v>0.1803968731208659</v>
      </c>
      <c r="DX36" s="15">
        <v>20</v>
      </c>
      <c r="DY36" s="15">
        <v>0</v>
      </c>
      <c r="DZ36" s="16">
        <f t="shared" si="40"/>
        <v>0</v>
      </c>
      <c r="EA36" s="15">
        <v>0</v>
      </c>
      <c r="EB36" s="46" t="str">
        <f t="shared" si="53"/>
        <v>批發及零售業</v>
      </c>
      <c r="EC36" s="15">
        <v>0</v>
      </c>
      <c r="ED36" s="16">
        <f t="shared" si="41"/>
        <v>0</v>
      </c>
      <c r="EE36" s="15">
        <v>0</v>
      </c>
      <c r="EF36" s="15">
        <v>0</v>
      </c>
      <c r="EG36" s="16">
        <f t="shared" si="42"/>
        <v>0</v>
      </c>
      <c r="EH36" s="15">
        <v>0</v>
      </c>
      <c r="EI36" s="15">
        <v>0</v>
      </c>
      <c r="EJ36" s="16">
        <f t="shared" si="43"/>
        <v>0</v>
      </c>
      <c r="EK36" s="15">
        <v>0</v>
      </c>
      <c r="EL36" s="15">
        <v>114</v>
      </c>
      <c r="EM36" s="16">
        <f t="shared" si="44"/>
        <v>3.4275405892964526</v>
      </c>
      <c r="EN36" s="15">
        <v>114</v>
      </c>
      <c r="EO36" s="15">
        <v>0</v>
      </c>
      <c r="EP36" s="16">
        <f t="shared" si="45"/>
        <v>0</v>
      </c>
      <c r="EQ36" s="15">
        <v>0</v>
      </c>
      <c r="ER36" s="15">
        <v>433</v>
      </c>
      <c r="ES36" s="16">
        <f t="shared" si="46"/>
        <v>13.01864101022249</v>
      </c>
      <c r="ET36" s="15">
        <v>433</v>
      </c>
      <c r="EU36" s="15">
        <v>4</v>
      </c>
      <c r="EV36" s="16">
        <f t="shared" si="47"/>
        <v>0.12026458208057728</v>
      </c>
      <c r="EW36" s="15">
        <v>4</v>
      </c>
    </row>
    <row r="37" spans="1:153" ht="11.25" customHeight="1">
      <c r="A37" s="46" t="s">
        <v>142</v>
      </c>
      <c r="B37" s="15">
        <v>493</v>
      </c>
      <c r="C37" s="15">
        <f t="shared" si="54"/>
        <v>854</v>
      </c>
      <c r="D37" s="15">
        <v>252</v>
      </c>
      <c r="E37" s="16">
        <f t="shared" si="0"/>
        <v>51.115618661257614</v>
      </c>
      <c r="F37" s="15">
        <f t="shared" si="55"/>
        <v>498</v>
      </c>
      <c r="G37" s="15">
        <v>19</v>
      </c>
      <c r="H37" s="16">
        <f t="shared" si="1"/>
        <v>3.8539553752535496</v>
      </c>
      <c r="I37" s="15">
        <v>19</v>
      </c>
      <c r="J37" s="15">
        <v>1</v>
      </c>
      <c r="K37" s="16">
        <f t="shared" si="2"/>
        <v>0.2028397565922921</v>
      </c>
      <c r="L37" s="15">
        <v>1</v>
      </c>
      <c r="M37" s="15">
        <v>0</v>
      </c>
      <c r="N37" s="16">
        <f t="shared" si="3"/>
        <v>0</v>
      </c>
      <c r="O37" s="15">
        <v>0</v>
      </c>
      <c r="P37" s="15">
        <v>9</v>
      </c>
      <c r="Q37" s="16">
        <f t="shared" si="4"/>
        <v>1.8255578093306288</v>
      </c>
      <c r="R37" s="15">
        <v>9</v>
      </c>
      <c r="S37" s="15">
        <v>43</v>
      </c>
      <c r="T37" s="16">
        <f t="shared" si="5"/>
        <v>8.72210953346856</v>
      </c>
      <c r="U37" s="15">
        <v>49</v>
      </c>
      <c r="V37" s="46" t="str">
        <f t="shared" si="48"/>
        <v>住宿及餐飲業</v>
      </c>
      <c r="W37" s="15">
        <v>13</v>
      </c>
      <c r="X37" s="16">
        <f t="shared" si="6"/>
        <v>2.636916835699797</v>
      </c>
      <c r="Y37" s="15">
        <v>18</v>
      </c>
      <c r="Z37" s="15">
        <v>3</v>
      </c>
      <c r="AA37" s="16">
        <f t="shared" si="7"/>
        <v>0.6085192697768762</v>
      </c>
      <c r="AB37" s="15">
        <v>5</v>
      </c>
      <c r="AC37" s="15">
        <v>1</v>
      </c>
      <c r="AD37" s="16">
        <f t="shared" si="8"/>
        <v>0.2028397565922921</v>
      </c>
      <c r="AE37" s="15">
        <v>7</v>
      </c>
      <c r="AF37" s="15">
        <v>6</v>
      </c>
      <c r="AG37" s="16">
        <f t="shared" si="9"/>
        <v>1.2170385395537524</v>
      </c>
      <c r="AH37" s="15">
        <v>6</v>
      </c>
      <c r="AI37" s="15">
        <v>32</v>
      </c>
      <c r="AJ37" s="16">
        <f t="shared" si="10"/>
        <v>6.490872210953347</v>
      </c>
      <c r="AK37" s="15">
        <v>44</v>
      </c>
      <c r="AL37" s="15">
        <v>0</v>
      </c>
      <c r="AM37" s="16">
        <f t="shared" si="11"/>
        <v>0</v>
      </c>
      <c r="AN37" s="15">
        <v>0</v>
      </c>
      <c r="AO37" s="15">
        <v>0</v>
      </c>
      <c r="AP37" s="16">
        <f t="shared" si="12"/>
        <v>0</v>
      </c>
      <c r="AQ37" s="15">
        <v>0</v>
      </c>
      <c r="AR37" s="46" t="str">
        <f t="shared" si="49"/>
        <v>住宿及餐飲業</v>
      </c>
      <c r="AS37" s="15">
        <v>0</v>
      </c>
      <c r="AT37" s="16">
        <f t="shared" si="13"/>
        <v>0</v>
      </c>
      <c r="AU37" s="15">
        <v>0</v>
      </c>
      <c r="AV37" s="15">
        <v>115</v>
      </c>
      <c r="AW37" s="16">
        <f t="shared" si="14"/>
        <v>23.32657200811359</v>
      </c>
      <c r="AX37" s="15">
        <v>186</v>
      </c>
      <c r="AY37" s="15">
        <v>8</v>
      </c>
      <c r="AZ37" s="16">
        <f t="shared" si="15"/>
        <v>1.6227180527383367</v>
      </c>
      <c r="BA37" s="15">
        <v>8</v>
      </c>
      <c r="BB37" s="15">
        <v>0</v>
      </c>
      <c r="BC37" s="16">
        <f t="shared" si="16"/>
        <v>0</v>
      </c>
      <c r="BD37" s="15">
        <v>0</v>
      </c>
      <c r="BE37" s="15">
        <v>24</v>
      </c>
      <c r="BF37" s="16">
        <f t="shared" si="17"/>
        <v>4.86815415821501</v>
      </c>
      <c r="BG37" s="15">
        <v>24</v>
      </c>
      <c r="BH37" s="15">
        <v>2</v>
      </c>
      <c r="BI37" s="16">
        <f t="shared" si="18"/>
        <v>0.4056795131845842</v>
      </c>
      <c r="BJ37" s="15">
        <v>2</v>
      </c>
      <c r="BK37" s="15">
        <v>0</v>
      </c>
      <c r="BL37" s="16">
        <f t="shared" si="19"/>
        <v>0</v>
      </c>
      <c r="BM37" s="15">
        <v>0</v>
      </c>
      <c r="BN37" s="46" t="str">
        <f t="shared" si="50"/>
        <v>住宿及餐飲業</v>
      </c>
      <c r="BO37" s="15">
        <v>0</v>
      </c>
      <c r="BP37" s="16">
        <f t="shared" si="20"/>
        <v>0</v>
      </c>
      <c r="BQ37" s="15">
        <v>0</v>
      </c>
      <c r="BR37" s="15">
        <v>0</v>
      </c>
      <c r="BS37" s="16">
        <f t="shared" si="21"/>
        <v>0</v>
      </c>
      <c r="BT37" s="15">
        <v>0</v>
      </c>
      <c r="BU37" s="15">
        <v>32</v>
      </c>
      <c r="BV37" s="16">
        <f t="shared" si="22"/>
        <v>6.490872210953347</v>
      </c>
      <c r="BW37" s="15">
        <v>34</v>
      </c>
      <c r="BX37" s="15">
        <v>45</v>
      </c>
      <c r="BY37" s="16">
        <f t="shared" si="23"/>
        <v>9.127789046653144</v>
      </c>
      <c r="BZ37" s="15">
        <v>51</v>
      </c>
      <c r="CA37" s="15">
        <v>3</v>
      </c>
      <c r="CB37" s="16">
        <f t="shared" si="24"/>
        <v>0.6085192697768762</v>
      </c>
      <c r="CC37" s="15">
        <v>3</v>
      </c>
      <c r="CD37" s="15">
        <v>0</v>
      </c>
      <c r="CE37" s="16">
        <f t="shared" si="25"/>
        <v>0</v>
      </c>
      <c r="CF37" s="15">
        <v>0</v>
      </c>
      <c r="CG37" s="15">
        <v>0</v>
      </c>
      <c r="CH37" s="16">
        <f t="shared" si="26"/>
        <v>0</v>
      </c>
      <c r="CI37" s="15">
        <v>0</v>
      </c>
      <c r="CJ37" s="46" t="str">
        <f t="shared" si="51"/>
        <v>住宿及餐飲業</v>
      </c>
      <c r="CK37" s="15">
        <v>9</v>
      </c>
      <c r="CL37" s="16">
        <f t="shared" si="27"/>
        <v>1.8255578093306288</v>
      </c>
      <c r="CM37" s="15">
        <v>9</v>
      </c>
      <c r="CN37" s="15">
        <v>23</v>
      </c>
      <c r="CO37" s="16">
        <f t="shared" si="28"/>
        <v>4.665314401622718</v>
      </c>
      <c r="CP37" s="15">
        <v>23</v>
      </c>
      <c r="CQ37" s="15">
        <v>0</v>
      </c>
      <c r="CR37" s="16">
        <f t="shared" si="29"/>
        <v>0</v>
      </c>
      <c r="CS37" s="15">
        <v>0</v>
      </c>
      <c r="CT37" s="15">
        <v>0</v>
      </c>
      <c r="CU37" s="16">
        <f t="shared" si="30"/>
        <v>0</v>
      </c>
      <c r="CV37" s="15">
        <v>0</v>
      </c>
      <c r="CW37" s="15">
        <v>43</v>
      </c>
      <c r="CX37" s="16">
        <f t="shared" si="31"/>
        <v>8.72210953346856</v>
      </c>
      <c r="CY37" s="15">
        <v>62</v>
      </c>
      <c r="CZ37" s="15">
        <v>1</v>
      </c>
      <c r="DA37" s="16">
        <f t="shared" si="32"/>
        <v>0.2028397565922921</v>
      </c>
      <c r="DB37" s="15">
        <v>1</v>
      </c>
      <c r="DC37" s="15">
        <v>0</v>
      </c>
      <c r="DD37" s="16">
        <f t="shared" si="33"/>
        <v>0</v>
      </c>
      <c r="DE37" s="15">
        <v>0</v>
      </c>
      <c r="DF37" s="46" t="str">
        <f t="shared" si="52"/>
        <v>住宿及餐飲業</v>
      </c>
      <c r="DG37" s="15">
        <v>8</v>
      </c>
      <c r="DH37" s="16">
        <f t="shared" si="34"/>
        <v>1.6227180527383367</v>
      </c>
      <c r="DI37" s="15">
        <v>8</v>
      </c>
      <c r="DJ37" s="15">
        <v>79</v>
      </c>
      <c r="DK37" s="16">
        <f t="shared" si="35"/>
        <v>16.024340770791078</v>
      </c>
      <c r="DL37" s="15">
        <v>85</v>
      </c>
      <c r="DM37" s="15">
        <v>98</v>
      </c>
      <c r="DN37" s="16">
        <f t="shared" si="36"/>
        <v>19.878296146044626</v>
      </c>
      <c r="DO37" s="15">
        <v>115</v>
      </c>
      <c r="DP37" s="15">
        <v>0</v>
      </c>
      <c r="DQ37" s="16">
        <f t="shared" si="37"/>
        <v>0</v>
      </c>
      <c r="DR37" s="15">
        <v>0</v>
      </c>
      <c r="DS37" s="15">
        <v>0</v>
      </c>
      <c r="DT37" s="16">
        <f t="shared" si="38"/>
        <v>0</v>
      </c>
      <c r="DU37" s="15">
        <v>0</v>
      </c>
      <c r="DV37" s="15">
        <v>0</v>
      </c>
      <c r="DW37" s="16">
        <f t="shared" si="39"/>
        <v>0</v>
      </c>
      <c r="DX37" s="15">
        <v>0</v>
      </c>
      <c r="DY37" s="15">
        <v>0</v>
      </c>
      <c r="DZ37" s="16">
        <f t="shared" si="40"/>
        <v>0</v>
      </c>
      <c r="EA37" s="15">
        <v>0</v>
      </c>
      <c r="EB37" s="46" t="str">
        <f t="shared" si="53"/>
        <v>住宿及餐飲業</v>
      </c>
      <c r="EC37" s="15">
        <v>0</v>
      </c>
      <c r="ED37" s="16">
        <f t="shared" si="41"/>
        <v>0</v>
      </c>
      <c r="EE37" s="15">
        <v>0</v>
      </c>
      <c r="EF37" s="15">
        <v>0</v>
      </c>
      <c r="EG37" s="16">
        <f t="shared" si="42"/>
        <v>0</v>
      </c>
      <c r="EH37" s="15">
        <v>0</v>
      </c>
      <c r="EI37" s="15">
        <v>0</v>
      </c>
      <c r="EJ37" s="16">
        <f t="shared" si="43"/>
        <v>0</v>
      </c>
      <c r="EK37" s="15">
        <v>0</v>
      </c>
      <c r="EL37" s="15">
        <v>28</v>
      </c>
      <c r="EM37" s="16">
        <f t="shared" si="44"/>
        <v>5.679513184584178</v>
      </c>
      <c r="EN37" s="15">
        <v>28</v>
      </c>
      <c r="EO37" s="15">
        <v>0</v>
      </c>
      <c r="EP37" s="16">
        <f t="shared" si="45"/>
        <v>0</v>
      </c>
      <c r="EQ37" s="15">
        <v>0</v>
      </c>
      <c r="ER37" s="15">
        <v>57</v>
      </c>
      <c r="ES37" s="16">
        <f t="shared" si="46"/>
        <v>11.561866125760648</v>
      </c>
      <c r="ET37" s="15">
        <v>57</v>
      </c>
      <c r="EU37" s="15">
        <v>0</v>
      </c>
      <c r="EV37" s="16">
        <f t="shared" si="47"/>
        <v>0</v>
      </c>
      <c r="EW37" s="15">
        <v>0</v>
      </c>
    </row>
    <row r="38" spans="1:153" ht="11.25" customHeight="1">
      <c r="A38" s="46" t="s">
        <v>143</v>
      </c>
      <c r="B38" s="15">
        <v>2101</v>
      </c>
      <c r="C38" s="15">
        <f t="shared" si="54"/>
        <v>1731</v>
      </c>
      <c r="D38" s="15">
        <v>664</v>
      </c>
      <c r="E38" s="16">
        <f t="shared" si="0"/>
        <v>31.603998096144693</v>
      </c>
      <c r="F38" s="15">
        <f t="shared" si="55"/>
        <v>1051</v>
      </c>
      <c r="G38" s="15">
        <v>30</v>
      </c>
      <c r="H38" s="16">
        <f t="shared" si="1"/>
        <v>1.4278914802475011</v>
      </c>
      <c r="I38" s="15">
        <v>32</v>
      </c>
      <c r="J38" s="15">
        <v>1</v>
      </c>
      <c r="K38" s="16">
        <f t="shared" si="2"/>
        <v>0.047596382674916705</v>
      </c>
      <c r="L38" s="15">
        <v>2</v>
      </c>
      <c r="M38" s="15">
        <v>0</v>
      </c>
      <c r="N38" s="16">
        <f t="shared" si="3"/>
        <v>0</v>
      </c>
      <c r="O38" s="15">
        <v>0</v>
      </c>
      <c r="P38" s="15">
        <v>10</v>
      </c>
      <c r="Q38" s="16">
        <f t="shared" si="4"/>
        <v>0.47596382674916704</v>
      </c>
      <c r="R38" s="15">
        <v>10</v>
      </c>
      <c r="S38" s="15">
        <v>116</v>
      </c>
      <c r="T38" s="16">
        <f t="shared" si="5"/>
        <v>5.521180390290338</v>
      </c>
      <c r="U38" s="15">
        <v>153</v>
      </c>
      <c r="V38" s="46" t="str">
        <f t="shared" si="48"/>
        <v>運輸、倉儲及通信業</v>
      </c>
      <c r="W38" s="15">
        <v>2</v>
      </c>
      <c r="X38" s="16">
        <f t="shared" si="6"/>
        <v>0.09519276534983341</v>
      </c>
      <c r="Y38" s="15">
        <v>2</v>
      </c>
      <c r="Z38" s="15">
        <v>31</v>
      </c>
      <c r="AA38" s="16">
        <f t="shared" si="7"/>
        <v>1.475487862922418</v>
      </c>
      <c r="AB38" s="15">
        <v>41</v>
      </c>
      <c r="AC38" s="15">
        <v>15</v>
      </c>
      <c r="AD38" s="16">
        <f t="shared" si="8"/>
        <v>0.7139457401237506</v>
      </c>
      <c r="AE38" s="15">
        <v>17</v>
      </c>
      <c r="AF38" s="15">
        <v>20</v>
      </c>
      <c r="AG38" s="16">
        <f t="shared" si="9"/>
        <v>0.9519276534983341</v>
      </c>
      <c r="AH38" s="15">
        <v>22</v>
      </c>
      <c r="AI38" s="15">
        <v>88</v>
      </c>
      <c r="AJ38" s="16">
        <f t="shared" si="10"/>
        <v>4.18848167539267</v>
      </c>
      <c r="AK38" s="15">
        <v>97</v>
      </c>
      <c r="AL38" s="15">
        <v>1</v>
      </c>
      <c r="AM38" s="16">
        <f t="shared" si="11"/>
        <v>0.047596382674916705</v>
      </c>
      <c r="AN38" s="15">
        <v>1</v>
      </c>
      <c r="AO38" s="15">
        <v>0</v>
      </c>
      <c r="AP38" s="16">
        <f t="shared" si="12"/>
        <v>0</v>
      </c>
      <c r="AQ38" s="15">
        <v>0</v>
      </c>
      <c r="AR38" s="46" t="str">
        <f t="shared" si="49"/>
        <v>運輸、倉儲及通信業</v>
      </c>
      <c r="AS38" s="15">
        <v>0</v>
      </c>
      <c r="AT38" s="16">
        <f t="shared" si="13"/>
        <v>0</v>
      </c>
      <c r="AU38" s="15">
        <v>0</v>
      </c>
      <c r="AV38" s="15">
        <v>165</v>
      </c>
      <c r="AW38" s="16">
        <f t="shared" si="14"/>
        <v>7.853403141361256</v>
      </c>
      <c r="AX38" s="15">
        <v>243</v>
      </c>
      <c r="AY38" s="15">
        <v>67</v>
      </c>
      <c r="AZ38" s="16">
        <f t="shared" si="15"/>
        <v>3.18895763921942</v>
      </c>
      <c r="BA38" s="15">
        <v>69</v>
      </c>
      <c r="BB38" s="15">
        <v>0</v>
      </c>
      <c r="BC38" s="16">
        <f t="shared" si="16"/>
        <v>0</v>
      </c>
      <c r="BD38" s="15">
        <v>0</v>
      </c>
      <c r="BE38" s="15">
        <v>1</v>
      </c>
      <c r="BF38" s="16">
        <f t="shared" si="17"/>
        <v>0.047596382674916705</v>
      </c>
      <c r="BG38" s="15">
        <v>1</v>
      </c>
      <c r="BH38" s="15">
        <v>0</v>
      </c>
      <c r="BI38" s="16">
        <f t="shared" si="18"/>
        <v>0</v>
      </c>
      <c r="BJ38" s="15">
        <v>0</v>
      </c>
      <c r="BK38" s="15">
        <v>0</v>
      </c>
      <c r="BL38" s="16">
        <f t="shared" si="19"/>
        <v>0</v>
      </c>
      <c r="BM38" s="15">
        <v>0</v>
      </c>
      <c r="BN38" s="46" t="str">
        <f t="shared" si="50"/>
        <v>運輸、倉儲及通信業</v>
      </c>
      <c r="BO38" s="15">
        <v>0</v>
      </c>
      <c r="BP38" s="16">
        <f t="shared" si="20"/>
        <v>0</v>
      </c>
      <c r="BQ38" s="15">
        <v>0</v>
      </c>
      <c r="BR38" s="15">
        <v>0</v>
      </c>
      <c r="BS38" s="16">
        <f t="shared" si="21"/>
        <v>0</v>
      </c>
      <c r="BT38" s="15">
        <v>0</v>
      </c>
      <c r="BU38" s="15">
        <v>74</v>
      </c>
      <c r="BV38" s="16">
        <f t="shared" si="22"/>
        <v>3.5221323179438366</v>
      </c>
      <c r="BW38" s="15">
        <v>79</v>
      </c>
      <c r="BX38" s="15">
        <v>174</v>
      </c>
      <c r="BY38" s="16">
        <f t="shared" si="23"/>
        <v>8.281770585435506</v>
      </c>
      <c r="BZ38" s="15">
        <v>233</v>
      </c>
      <c r="CA38" s="15">
        <v>6</v>
      </c>
      <c r="CB38" s="16">
        <f t="shared" si="24"/>
        <v>0.28557829604950025</v>
      </c>
      <c r="CC38" s="15">
        <v>6</v>
      </c>
      <c r="CD38" s="15">
        <v>1</v>
      </c>
      <c r="CE38" s="16">
        <f t="shared" si="25"/>
        <v>0.047596382674916705</v>
      </c>
      <c r="CF38" s="15">
        <v>1</v>
      </c>
      <c r="CG38" s="15">
        <v>0</v>
      </c>
      <c r="CH38" s="16">
        <f t="shared" si="26"/>
        <v>0</v>
      </c>
      <c r="CI38" s="15">
        <v>0</v>
      </c>
      <c r="CJ38" s="46" t="str">
        <f t="shared" si="51"/>
        <v>運輸、倉儲及通信業</v>
      </c>
      <c r="CK38" s="15">
        <v>0</v>
      </c>
      <c r="CL38" s="16">
        <f t="shared" si="27"/>
        <v>0</v>
      </c>
      <c r="CM38" s="15">
        <v>0</v>
      </c>
      <c r="CN38" s="15">
        <v>38</v>
      </c>
      <c r="CO38" s="16">
        <f t="shared" si="28"/>
        <v>1.8086625416468347</v>
      </c>
      <c r="CP38" s="15">
        <v>42</v>
      </c>
      <c r="CQ38" s="15">
        <v>0</v>
      </c>
      <c r="CR38" s="16">
        <f t="shared" si="29"/>
        <v>0</v>
      </c>
      <c r="CS38" s="15">
        <v>0</v>
      </c>
      <c r="CT38" s="15">
        <v>0</v>
      </c>
      <c r="CU38" s="16">
        <f t="shared" si="30"/>
        <v>0</v>
      </c>
      <c r="CV38" s="15">
        <v>0</v>
      </c>
      <c r="CW38" s="15">
        <v>81</v>
      </c>
      <c r="CX38" s="16">
        <f t="shared" si="31"/>
        <v>3.8553069966682534</v>
      </c>
      <c r="CY38" s="15">
        <v>106</v>
      </c>
      <c r="CZ38" s="15">
        <v>12</v>
      </c>
      <c r="DA38" s="16">
        <f t="shared" si="32"/>
        <v>0.5711565920990005</v>
      </c>
      <c r="DB38" s="15">
        <v>12</v>
      </c>
      <c r="DC38" s="15">
        <v>0</v>
      </c>
      <c r="DD38" s="16">
        <f t="shared" si="33"/>
        <v>0</v>
      </c>
      <c r="DE38" s="15">
        <v>0</v>
      </c>
      <c r="DF38" s="46" t="str">
        <f t="shared" si="52"/>
        <v>運輸、倉儲及通信業</v>
      </c>
      <c r="DG38" s="15">
        <v>20</v>
      </c>
      <c r="DH38" s="16">
        <f t="shared" si="34"/>
        <v>0.9519276534983341</v>
      </c>
      <c r="DI38" s="15">
        <v>20</v>
      </c>
      <c r="DJ38" s="15">
        <v>164</v>
      </c>
      <c r="DK38" s="16">
        <f t="shared" si="35"/>
        <v>7.80580675868634</v>
      </c>
      <c r="DL38" s="15">
        <v>176</v>
      </c>
      <c r="DM38" s="15">
        <v>190</v>
      </c>
      <c r="DN38" s="16">
        <f t="shared" si="36"/>
        <v>9.043312708234176</v>
      </c>
      <c r="DO38" s="15">
        <v>245</v>
      </c>
      <c r="DP38" s="15">
        <v>0</v>
      </c>
      <c r="DQ38" s="16">
        <f t="shared" si="37"/>
        <v>0</v>
      </c>
      <c r="DR38" s="15">
        <v>0</v>
      </c>
      <c r="DS38" s="15">
        <v>4</v>
      </c>
      <c r="DT38" s="16">
        <f t="shared" si="38"/>
        <v>0.19038553069966682</v>
      </c>
      <c r="DU38" s="15">
        <v>4</v>
      </c>
      <c r="DV38" s="15">
        <v>9</v>
      </c>
      <c r="DW38" s="16">
        <f t="shared" si="39"/>
        <v>0.42836744407425037</v>
      </c>
      <c r="DX38" s="15">
        <v>23</v>
      </c>
      <c r="DY38" s="15">
        <v>0</v>
      </c>
      <c r="DZ38" s="16">
        <f t="shared" si="40"/>
        <v>0</v>
      </c>
      <c r="EA38" s="15">
        <v>0</v>
      </c>
      <c r="EB38" s="46" t="str">
        <f t="shared" si="53"/>
        <v>運輸、倉儲及通信業</v>
      </c>
      <c r="EC38" s="15">
        <v>0</v>
      </c>
      <c r="ED38" s="16">
        <f t="shared" si="41"/>
        <v>0</v>
      </c>
      <c r="EE38" s="15">
        <v>0</v>
      </c>
      <c r="EF38" s="15">
        <v>0</v>
      </c>
      <c r="EG38" s="16">
        <f t="shared" si="42"/>
        <v>0</v>
      </c>
      <c r="EH38" s="15">
        <v>0</v>
      </c>
      <c r="EI38" s="15">
        <v>0</v>
      </c>
      <c r="EJ38" s="16">
        <f t="shared" si="43"/>
        <v>0</v>
      </c>
      <c r="EK38" s="15">
        <v>0</v>
      </c>
      <c r="EL38" s="15">
        <v>23</v>
      </c>
      <c r="EM38" s="16">
        <f t="shared" si="44"/>
        <v>1.0947168015230844</v>
      </c>
      <c r="EN38" s="15">
        <v>23</v>
      </c>
      <c r="EO38" s="15">
        <v>0</v>
      </c>
      <c r="EP38" s="16">
        <f t="shared" si="45"/>
        <v>0</v>
      </c>
      <c r="EQ38" s="15">
        <v>0</v>
      </c>
      <c r="ER38" s="15">
        <v>70</v>
      </c>
      <c r="ES38" s="16">
        <f t="shared" si="46"/>
        <v>3.3317467872441693</v>
      </c>
      <c r="ET38" s="15">
        <v>70</v>
      </c>
      <c r="EU38" s="15">
        <v>1</v>
      </c>
      <c r="EV38" s="16">
        <f t="shared" si="47"/>
        <v>0.047596382674916705</v>
      </c>
      <c r="EW38" s="15">
        <v>1</v>
      </c>
    </row>
    <row r="39" spans="1:153" ht="11.25" customHeight="1">
      <c r="A39" s="46" t="s">
        <v>144</v>
      </c>
      <c r="B39" s="15">
        <v>33</v>
      </c>
      <c r="C39" s="15">
        <f t="shared" si="54"/>
        <v>22</v>
      </c>
      <c r="D39" s="15">
        <v>4</v>
      </c>
      <c r="E39" s="16">
        <f t="shared" si="0"/>
        <v>12.121212121212121</v>
      </c>
      <c r="F39" s="15">
        <f t="shared" si="55"/>
        <v>7</v>
      </c>
      <c r="G39" s="15">
        <v>0</v>
      </c>
      <c r="H39" s="16">
        <f t="shared" si="1"/>
        <v>0</v>
      </c>
      <c r="I39" s="15">
        <v>0</v>
      </c>
      <c r="J39" s="15">
        <v>0</v>
      </c>
      <c r="K39" s="16">
        <f t="shared" si="2"/>
        <v>0</v>
      </c>
      <c r="L39" s="15">
        <v>0</v>
      </c>
      <c r="M39" s="15">
        <v>0</v>
      </c>
      <c r="N39" s="16">
        <f t="shared" si="3"/>
        <v>0</v>
      </c>
      <c r="O39" s="15">
        <v>0</v>
      </c>
      <c r="P39" s="15">
        <v>0</v>
      </c>
      <c r="Q39" s="16">
        <f t="shared" si="4"/>
        <v>0</v>
      </c>
      <c r="R39" s="15">
        <v>0</v>
      </c>
      <c r="S39" s="15">
        <v>0</v>
      </c>
      <c r="T39" s="16">
        <f t="shared" si="5"/>
        <v>0</v>
      </c>
      <c r="U39" s="15">
        <v>0</v>
      </c>
      <c r="V39" s="46" t="str">
        <f t="shared" si="48"/>
        <v>金融及保險業</v>
      </c>
      <c r="W39" s="15">
        <v>0</v>
      </c>
      <c r="X39" s="16">
        <f t="shared" si="6"/>
        <v>0</v>
      </c>
      <c r="Y39" s="15">
        <v>0</v>
      </c>
      <c r="Z39" s="15">
        <v>0</v>
      </c>
      <c r="AA39" s="16">
        <f t="shared" si="7"/>
        <v>0</v>
      </c>
      <c r="AB39" s="15">
        <v>0</v>
      </c>
      <c r="AC39" s="15">
        <v>0</v>
      </c>
      <c r="AD39" s="16">
        <f t="shared" si="8"/>
        <v>0</v>
      </c>
      <c r="AE39" s="15">
        <v>0</v>
      </c>
      <c r="AF39" s="15">
        <v>0</v>
      </c>
      <c r="AG39" s="16">
        <f t="shared" si="9"/>
        <v>0</v>
      </c>
      <c r="AH39" s="15">
        <v>0</v>
      </c>
      <c r="AI39" s="15">
        <v>1</v>
      </c>
      <c r="AJ39" s="16">
        <f t="shared" si="10"/>
        <v>3.0303030303030303</v>
      </c>
      <c r="AK39" s="15">
        <v>3</v>
      </c>
      <c r="AL39" s="15">
        <v>1</v>
      </c>
      <c r="AM39" s="16">
        <f t="shared" si="11"/>
        <v>3.0303030303030303</v>
      </c>
      <c r="AN39" s="15">
        <v>1</v>
      </c>
      <c r="AO39" s="15">
        <v>0</v>
      </c>
      <c r="AP39" s="16">
        <f t="shared" si="12"/>
        <v>0</v>
      </c>
      <c r="AQ39" s="15">
        <v>0</v>
      </c>
      <c r="AR39" s="46" t="str">
        <f t="shared" si="49"/>
        <v>金融及保險業</v>
      </c>
      <c r="AS39" s="15">
        <v>0</v>
      </c>
      <c r="AT39" s="16">
        <f t="shared" si="13"/>
        <v>0</v>
      </c>
      <c r="AU39" s="15">
        <v>0</v>
      </c>
      <c r="AV39" s="15">
        <v>0</v>
      </c>
      <c r="AW39" s="16">
        <f t="shared" si="14"/>
        <v>0</v>
      </c>
      <c r="AX39" s="15">
        <v>0</v>
      </c>
      <c r="AY39" s="15">
        <v>1</v>
      </c>
      <c r="AZ39" s="16">
        <f t="shared" si="15"/>
        <v>3.0303030303030303</v>
      </c>
      <c r="BA39" s="15">
        <v>1</v>
      </c>
      <c r="BB39" s="15">
        <v>1</v>
      </c>
      <c r="BC39" s="16">
        <f t="shared" si="16"/>
        <v>3.0303030303030303</v>
      </c>
      <c r="BD39" s="15">
        <v>1</v>
      </c>
      <c r="BE39" s="15">
        <v>0</v>
      </c>
      <c r="BF39" s="16">
        <f t="shared" si="17"/>
        <v>0</v>
      </c>
      <c r="BG39" s="15">
        <v>0</v>
      </c>
      <c r="BH39" s="15">
        <v>0</v>
      </c>
      <c r="BI39" s="16">
        <f t="shared" si="18"/>
        <v>0</v>
      </c>
      <c r="BJ39" s="15">
        <v>0</v>
      </c>
      <c r="BK39" s="15">
        <v>0</v>
      </c>
      <c r="BL39" s="16">
        <f t="shared" si="19"/>
        <v>0</v>
      </c>
      <c r="BM39" s="15">
        <v>0</v>
      </c>
      <c r="BN39" s="46" t="str">
        <f t="shared" si="50"/>
        <v>金融及保險業</v>
      </c>
      <c r="BO39" s="15">
        <v>0</v>
      </c>
      <c r="BP39" s="16">
        <f t="shared" si="20"/>
        <v>0</v>
      </c>
      <c r="BQ39" s="15">
        <v>0</v>
      </c>
      <c r="BR39" s="15">
        <v>0</v>
      </c>
      <c r="BS39" s="16">
        <f t="shared" si="21"/>
        <v>0</v>
      </c>
      <c r="BT39" s="15">
        <v>0</v>
      </c>
      <c r="BU39" s="15">
        <v>0</v>
      </c>
      <c r="BV39" s="16">
        <f t="shared" si="22"/>
        <v>0</v>
      </c>
      <c r="BW39" s="15">
        <v>0</v>
      </c>
      <c r="BX39" s="15">
        <v>0</v>
      </c>
      <c r="BY39" s="16">
        <f t="shared" si="23"/>
        <v>0</v>
      </c>
      <c r="BZ39" s="15">
        <v>0</v>
      </c>
      <c r="CA39" s="15">
        <v>0</v>
      </c>
      <c r="CB39" s="16">
        <f t="shared" si="24"/>
        <v>0</v>
      </c>
      <c r="CC39" s="15">
        <v>0</v>
      </c>
      <c r="CD39" s="15">
        <v>0</v>
      </c>
      <c r="CE39" s="16">
        <f t="shared" si="25"/>
        <v>0</v>
      </c>
      <c r="CF39" s="15">
        <v>0</v>
      </c>
      <c r="CG39" s="15">
        <v>0</v>
      </c>
      <c r="CH39" s="16">
        <f t="shared" si="26"/>
        <v>0</v>
      </c>
      <c r="CI39" s="15">
        <v>0</v>
      </c>
      <c r="CJ39" s="46" t="str">
        <f t="shared" si="51"/>
        <v>金融及保險業</v>
      </c>
      <c r="CK39" s="15">
        <v>0</v>
      </c>
      <c r="CL39" s="16">
        <f t="shared" si="27"/>
        <v>0</v>
      </c>
      <c r="CM39" s="15">
        <v>0</v>
      </c>
      <c r="CN39" s="15">
        <v>1</v>
      </c>
      <c r="CO39" s="16">
        <f t="shared" si="28"/>
        <v>3.0303030303030303</v>
      </c>
      <c r="CP39" s="15">
        <v>1</v>
      </c>
      <c r="CQ39" s="15">
        <v>0</v>
      </c>
      <c r="CR39" s="16">
        <f t="shared" si="29"/>
        <v>0</v>
      </c>
      <c r="CS39" s="15">
        <v>0</v>
      </c>
      <c r="CT39" s="15">
        <v>0</v>
      </c>
      <c r="CU39" s="16">
        <f t="shared" si="30"/>
        <v>0</v>
      </c>
      <c r="CV39" s="15">
        <v>0</v>
      </c>
      <c r="CW39" s="15">
        <v>3</v>
      </c>
      <c r="CX39" s="16">
        <f t="shared" si="31"/>
        <v>9.090909090909092</v>
      </c>
      <c r="CY39" s="15">
        <v>3</v>
      </c>
      <c r="CZ39" s="15">
        <v>0</v>
      </c>
      <c r="DA39" s="16">
        <f t="shared" si="32"/>
        <v>0</v>
      </c>
      <c r="DB39" s="15">
        <v>0</v>
      </c>
      <c r="DC39" s="15">
        <v>0</v>
      </c>
      <c r="DD39" s="16">
        <f t="shared" si="33"/>
        <v>0</v>
      </c>
      <c r="DE39" s="15">
        <v>0</v>
      </c>
      <c r="DF39" s="46" t="str">
        <f t="shared" si="52"/>
        <v>金融及保險業</v>
      </c>
      <c r="DG39" s="15">
        <v>0</v>
      </c>
      <c r="DH39" s="16">
        <f t="shared" si="34"/>
        <v>0</v>
      </c>
      <c r="DI39" s="15">
        <v>0</v>
      </c>
      <c r="DJ39" s="15">
        <v>4</v>
      </c>
      <c r="DK39" s="16">
        <f t="shared" si="35"/>
        <v>12.121212121212121</v>
      </c>
      <c r="DL39" s="15">
        <v>5</v>
      </c>
      <c r="DM39" s="15">
        <v>1</v>
      </c>
      <c r="DN39" s="16">
        <f t="shared" si="36"/>
        <v>3.0303030303030303</v>
      </c>
      <c r="DO39" s="15">
        <v>1</v>
      </c>
      <c r="DP39" s="15">
        <v>0</v>
      </c>
      <c r="DQ39" s="16">
        <f t="shared" si="37"/>
        <v>0</v>
      </c>
      <c r="DR39" s="15">
        <v>0</v>
      </c>
      <c r="DS39" s="15">
        <v>0</v>
      </c>
      <c r="DT39" s="16">
        <f t="shared" si="38"/>
        <v>0</v>
      </c>
      <c r="DU39" s="15">
        <v>0</v>
      </c>
      <c r="DV39" s="15">
        <v>0</v>
      </c>
      <c r="DW39" s="16">
        <f t="shared" si="39"/>
        <v>0</v>
      </c>
      <c r="DX39" s="15">
        <v>0</v>
      </c>
      <c r="DY39" s="15">
        <v>0</v>
      </c>
      <c r="DZ39" s="16">
        <f t="shared" si="40"/>
        <v>0</v>
      </c>
      <c r="EA39" s="15">
        <v>0</v>
      </c>
      <c r="EB39" s="46" t="str">
        <f t="shared" si="53"/>
        <v>金融及保險業</v>
      </c>
      <c r="EC39" s="15">
        <v>0</v>
      </c>
      <c r="ED39" s="16">
        <f t="shared" si="41"/>
        <v>0</v>
      </c>
      <c r="EE39" s="15">
        <v>0</v>
      </c>
      <c r="EF39" s="15">
        <v>0</v>
      </c>
      <c r="EG39" s="16">
        <f t="shared" si="42"/>
        <v>0</v>
      </c>
      <c r="EH39" s="15">
        <v>0</v>
      </c>
      <c r="EI39" s="15">
        <v>0</v>
      </c>
      <c r="EJ39" s="16">
        <f t="shared" si="43"/>
        <v>0</v>
      </c>
      <c r="EK39" s="15">
        <v>0</v>
      </c>
      <c r="EL39" s="15">
        <v>3</v>
      </c>
      <c r="EM39" s="16">
        <f t="shared" si="44"/>
        <v>9.090909090909092</v>
      </c>
      <c r="EN39" s="15">
        <v>3</v>
      </c>
      <c r="EO39" s="15">
        <v>0</v>
      </c>
      <c r="EP39" s="16">
        <f t="shared" si="45"/>
        <v>0</v>
      </c>
      <c r="EQ39" s="15">
        <v>0</v>
      </c>
      <c r="ER39" s="15">
        <v>3</v>
      </c>
      <c r="ES39" s="16">
        <f t="shared" si="46"/>
        <v>9.090909090909092</v>
      </c>
      <c r="ET39" s="15">
        <v>3</v>
      </c>
      <c r="EU39" s="15">
        <v>0</v>
      </c>
      <c r="EV39" s="16">
        <f t="shared" si="47"/>
        <v>0</v>
      </c>
      <c r="EW39" s="15">
        <v>0</v>
      </c>
    </row>
    <row r="40" spans="1:153" ht="11.25" customHeight="1">
      <c r="A40" s="49" t="s">
        <v>145</v>
      </c>
      <c r="B40" s="15">
        <v>2014</v>
      </c>
      <c r="C40" s="15">
        <f t="shared" si="54"/>
        <v>1546</v>
      </c>
      <c r="D40" s="15">
        <v>533</v>
      </c>
      <c r="E40" s="16">
        <f t="shared" si="0"/>
        <v>26.46474677259186</v>
      </c>
      <c r="F40" s="15">
        <f t="shared" si="55"/>
        <v>847</v>
      </c>
      <c r="G40" s="15">
        <v>1</v>
      </c>
      <c r="H40" s="16">
        <f t="shared" si="1"/>
        <v>0.04965243296921549</v>
      </c>
      <c r="I40" s="15">
        <v>1</v>
      </c>
      <c r="J40" s="15">
        <v>0</v>
      </c>
      <c r="K40" s="16">
        <f t="shared" si="2"/>
        <v>0</v>
      </c>
      <c r="L40" s="15">
        <v>0</v>
      </c>
      <c r="M40" s="15">
        <v>0</v>
      </c>
      <c r="N40" s="16">
        <f t="shared" si="3"/>
        <v>0</v>
      </c>
      <c r="O40" s="15">
        <v>0</v>
      </c>
      <c r="P40" s="15">
        <v>0</v>
      </c>
      <c r="Q40" s="16">
        <f t="shared" si="4"/>
        <v>0</v>
      </c>
      <c r="R40" s="15">
        <v>0</v>
      </c>
      <c r="S40" s="15">
        <v>171</v>
      </c>
      <c r="T40" s="16">
        <f t="shared" si="5"/>
        <v>8.49056603773585</v>
      </c>
      <c r="U40" s="15">
        <v>208</v>
      </c>
      <c r="V40" s="46" t="str">
        <f t="shared" si="48"/>
        <v>不動產及租賃業</v>
      </c>
      <c r="W40" s="15">
        <v>0</v>
      </c>
      <c r="X40" s="16">
        <f t="shared" si="6"/>
        <v>0</v>
      </c>
      <c r="Y40" s="15">
        <v>0</v>
      </c>
      <c r="Z40" s="15">
        <v>31</v>
      </c>
      <c r="AA40" s="16">
        <f t="shared" si="7"/>
        <v>1.5392254220456802</v>
      </c>
      <c r="AB40" s="15">
        <v>35</v>
      </c>
      <c r="AC40" s="15">
        <v>0</v>
      </c>
      <c r="AD40" s="16">
        <f t="shared" si="8"/>
        <v>0</v>
      </c>
      <c r="AE40" s="15">
        <v>0</v>
      </c>
      <c r="AF40" s="15">
        <v>1</v>
      </c>
      <c r="AG40" s="16">
        <f t="shared" si="9"/>
        <v>0.04965243296921549</v>
      </c>
      <c r="AH40" s="15">
        <v>1</v>
      </c>
      <c r="AI40" s="15">
        <v>127</v>
      </c>
      <c r="AJ40" s="16">
        <f t="shared" si="10"/>
        <v>6.305858987090368</v>
      </c>
      <c r="AK40" s="15">
        <v>183</v>
      </c>
      <c r="AL40" s="15">
        <v>66</v>
      </c>
      <c r="AM40" s="16">
        <f t="shared" si="11"/>
        <v>3.277060575968222</v>
      </c>
      <c r="AN40" s="15">
        <v>101</v>
      </c>
      <c r="AO40" s="15">
        <v>0</v>
      </c>
      <c r="AP40" s="16">
        <f t="shared" si="12"/>
        <v>0</v>
      </c>
      <c r="AQ40" s="15">
        <v>0</v>
      </c>
      <c r="AR40" s="46" t="str">
        <f t="shared" si="49"/>
        <v>不動產及租賃業</v>
      </c>
      <c r="AS40" s="15">
        <v>15</v>
      </c>
      <c r="AT40" s="16">
        <f t="shared" si="13"/>
        <v>0.7447864945382324</v>
      </c>
      <c r="AU40" s="15">
        <v>19</v>
      </c>
      <c r="AV40" s="15">
        <v>173</v>
      </c>
      <c r="AW40" s="16">
        <f t="shared" si="14"/>
        <v>8.589870903674282</v>
      </c>
      <c r="AX40" s="15">
        <v>184</v>
      </c>
      <c r="AY40" s="15">
        <v>35</v>
      </c>
      <c r="AZ40" s="16">
        <f t="shared" si="15"/>
        <v>1.737835153922542</v>
      </c>
      <c r="BA40" s="15">
        <v>36</v>
      </c>
      <c r="BB40" s="15">
        <v>0</v>
      </c>
      <c r="BC40" s="16">
        <f t="shared" si="16"/>
        <v>0</v>
      </c>
      <c r="BD40" s="15">
        <v>0</v>
      </c>
      <c r="BE40" s="15">
        <v>0</v>
      </c>
      <c r="BF40" s="16">
        <f t="shared" si="17"/>
        <v>0</v>
      </c>
      <c r="BG40" s="15">
        <v>0</v>
      </c>
      <c r="BH40" s="15">
        <v>0</v>
      </c>
      <c r="BI40" s="16">
        <f t="shared" si="18"/>
        <v>0</v>
      </c>
      <c r="BJ40" s="15">
        <v>0</v>
      </c>
      <c r="BK40" s="15">
        <v>0</v>
      </c>
      <c r="BL40" s="16">
        <f t="shared" si="19"/>
        <v>0</v>
      </c>
      <c r="BM40" s="15">
        <v>0</v>
      </c>
      <c r="BN40" s="46" t="str">
        <f t="shared" si="50"/>
        <v>不動產及租賃業</v>
      </c>
      <c r="BO40" s="15">
        <v>0</v>
      </c>
      <c r="BP40" s="16">
        <f t="shared" si="20"/>
        <v>0</v>
      </c>
      <c r="BQ40" s="15">
        <v>0</v>
      </c>
      <c r="BR40" s="15">
        <v>0</v>
      </c>
      <c r="BS40" s="16">
        <f t="shared" si="21"/>
        <v>0</v>
      </c>
      <c r="BT40" s="15">
        <v>0</v>
      </c>
      <c r="BU40" s="15">
        <v>34</v>
      </c>
      <c r="BV40" s="16">
        <f t="shared" si="22"/>
        <v>1.6881827209533267</v>
      </c>
      <c r="BW40" s="15">
        <v>36</v>
      </c>
      <c r="BX40" s="15">
        <v>32</v>
      </c>
      <c r="BY40" s="16">
        <f t="shared" si="23"/>
        <v>1.5888778550148956</v>
      </c>
      <c r="BZ40" s="15">
        <v>33</v>
      </c>
      <c r="CA40" s="15">
        <v>0</v>
      </c>
      <c r="CB40" s="16">
        <f t="shared" si="24"/>
        <v>0</v>
      </c>
      <c r="CC40" s="15">
        <v>0</v>
      </c>
      <c r="CD40" s="15">
        <v>0</v>
      </c>
      <c r="CE40" s="16">
        <f t="shared" si="25"/>
        <v>0</v>
      </c>
      <c r="CF40" s="15">
        <v>0</v>
      </c>
      <c r="CG40" s="15">
        <v>0</v>
      </c>
      <c r="CH40" s="16">
        <f t="shared" si="26"/>
        <v>0</v>
      </c>
      <c r="CI40" s="15">
        <v>0</v>
      </c>
      <c r="CJ40" s="46" t="str">
        <f t="shared" si="51"/>
        <v>不動產及租賃業</v>
      </c>
      <c r="CK40" s="15">
        <v>0</v>
      </c>
      <c r="CL40" s="16">
        <f t="shared" si="27"/>
        <v>0</v>
      </c>
      <c r="CM40" s="15">
        <v>0</v>
      </c>
      <c r="CN40" s="15">
        <v>10</v>
      </c>
      <c r="CO40" s="16">
        <f t="shared" si="28"/>
        <v>0.49652432969215493</v>
      </c>
      <c r="CP40" s="15">
        <v>10</v>
      </c>
      <c r="CQ40" s="15">
        <v>0</v>
      </c>
      <c r="CR40" s="16">
        <f t="shared" si="29"/>
        <v>0</v>
      </c>
      <c r="CS40" s="15">
        <v>0</v>
      </c>
      <c r="CT40" s="15">
        <v>0</v>
      </c>
      <c r="CU40" s="16">
        <f t="shared" si="30"/>
        <v>0</v>
      </c>
      <c r="CV40" s="15">
        <v>0</v>
      </c>
      <c r="CW40" s="15">
        <v>1</v>
      </c>
      <c r="CX40" s="16">
        <f t="shared" si="31"/>
        <v>0.04965243296921549</v>
      </c>
      <c r="CY40" s="15">
        <v>2</v>
      </c>
      <c r="CZ40" s="15">
        <v>8</v>
      </c>
      <c r="DA40" s="16">
        <f t="shared" si="32"/>
        <v>0.3972194637537239</v>
      </c>
      <c r="DB40" s="15">
        <v>8</v>
      </c>
      <c r="DC40" s="15">
        <v>0</v>
      </c>
      <c r="DD40" s="16">
        <f t="shared" si="33"/>
        <v>0</v>
      </c>
      <c r="DE40" s="15">
        <v>0</v>
      </c>
      <c r="DF40" s="46" t="str">
        <f t="shared" si="52"/>
        <v>不動產及租賃業</v>
      </c>
      <c r="DG40" s="15">
        <v>14</v>
      </c>
      <c r="DH40" s="16">
        <f t="shared" si="34"/>
        <v>0.6951340615690168</v>
      </c>
      <c r="DI40" s="15">
        <v>14</v>
      </c>
      <c r="DJ40" s="15">
        <v>227</v>
      </c>
      <c r="DK40" s="16">
        <f t="shared" si="35"/>
        <v>11.271102284011917</v>
      </c>
      <c r="DL40" s="15">
        <v>231</v>
      </c>
      <c r="DM40" s="15">
        <v>86</v>
      </c>
      <c r="DN40" s="16">
        <f t="shared" si="36"/>
        <v>4.270109235352533</v>
      </c>
      <c r="DO40" s="15">
        <v>95</v>
      </c>
      <c r="DP40" s="15">
        <v>1</v>
      </c>
      <c r="DQ40" s="16">
        <f t="shared" si="37"/>
        <v>0.04965243296921549</v>
      </c>
      <c r="DR40" s="15">
        <v>1</v>
      </c>
      <c r="DS40" s="15">
        <v>2</v>
      </c>
      <c r="DT40" s="16">
        <f t="shared" si="38"/>
        <v>0.09930486593843098</v>
      </c>
      <c r="DU40" s="15">
        <v>2</v>
      </c>
      <c r="DV40" s="15">
        <v>9</v>
      </c>
      <c r="DW40" s="16">
        <f t="shared" si="39"/>
        <v>0.4468718967229395</v>
      </c>
      <c r="DX40" s="15">
        <v>33</v>
      </c>
      <c r="DY40" s="15">
        <v>0</v>
      </c>
      <c r="DZ40" s="16">
        <f t="shared" si="40"/>
        <v>0</v>
      </c>
      <c r="EA40" s="15">
        <v>0</v>
      </c>
      <c r="EB40" s="46" t="str">
        <f t="shared" si="53"/>
        <v>不動產及租賃業</v>
      </c>
      <c r="EC40" s="15">
        <v>0</v>
      </c>
      <c r="ED40" s="16">
        <f t="shared" si="41"/>
        <v>0</v>
      </c>
      <c r="EE40" s="15">
        <v>0</v>
      </c>
      <c r="EF40" s="15">
        <v>0</v>
      </c>
      <c r="EG40" s="16">
        <f t="shared" si="42"/>
        <v>0</v>
      </c>
      <c r="EH40" s="15">
        <v>0</v>
      </c>
      <c r="EI40" s="15">
        <v>0</v>
      </c>
      <c r="EJ40" s="16">
        <f t="shared" si="43"/>
        <v>0</v>
      </c>
      <c r="EK40" s="15">
        <v>0</v>
      </c>
      <c r="EL40" s="15">
        <v>174</v>
      </c>
      <c r="EM40" s="16">
        <f t="shared" si="44"/>
        <v>8.639523336643496</v>
      </c>
      <c r="EN40" s="15">
        <v>174</v>
      </c>
      <c r="EO40" s="15">
        <v>1</v>
      </c>
      <c r="EP40" s="16">
        <f t="shared" si="45"/>
        <v>0.04965243296921549</v>
      </c>
      <c r="EQ40" s="15">
        <v>1</v>
      </c>
      <c r="ER40" s="15">
        <v>138</v>
      </c>
      <c r="ES40" s="16">
        <f t="shared" si="46"/>
        <v>6.852035749751738</v>
      </c>
      <c r="ET40" s="15">
        <v>138</v>
      </c>
      <c r="EU40" s="15">
        <v>0</v>
      </c>
      <c r="EV40" s="16">
        <f t="shared" si="47"/>
        <v>0</v>
      </c>
      <c r="EW40" s="15">
        <v>0</v>
      </c>
    </row>
    <row r="41" spans="1:153" ht="11.25" customHeight="1">
      <c r="A41" s="49" t="s">
        <v>146</v>
      </c>
      <c r="B41" s="15">
        <v>800</v>
      </c>
      <c r="C41" s="15">
        <f t="shared" si="54"/>
        <v>640</v>
      </c>
      <c r="D41" s="15">
        <v>264</v>
      </c>
      <c r="E41" s="16">
        <f t="shared" si="0"/>
        <v>33</v>
      </c>
      <c r="F41" s="15">
        <f t="shared" si="55"/>
        <v>427</v>
      </c>
      <c r="G41" s="15">
        <v>5</v>
      </c>
      <c r="H41" s="16">
        <f t="shared" si="1"/>
        <v>0.625</v>
      </c>
      <c r="I41" s="15">
        <v>5</v>
      </c>
      <c r="J41" s="15">
        <v>1</v>
      </c>
      <c r="K41" s="16">
        <f t="shared" si="2"/>
        <v>0.125</v>
      </c>
      <c r="L41" s="15">
        <v>1</v>
      </c>
      <c r="M41" s="15">
        <v>0</v>
      </c>
      <c r="N41" s="16">
        <f t="shared" si="3"/>
        <v>0</v>
      </c>
      <c r="O41" s="15">
        <v>0</v>
      </c>
      <c r="P41" s="15">
        <v>0</v>
      </c>
      <c r="Q41" s="16">
        <f t="shared" si="4"/>
        <v>0</v>
      </c>
      <c r="R41" s="15">
        <v>0</v>
      </c>
      <c r="S41" s="15">
        <v>48</v>
      </c>
      <c r="T41" s="16">
        <f t="shared" si="5"/>
        <v>6</v>
      </c>
      <c r="U41" s="15">
        <v>65</v>
      </c>
      <c r="V41" s="46" t="str">
        <f t="shared" si="48"/>
        <v>專業、科學及技術服務業</v>
      </c>
      <c r="W41" s="15">
        <v>0</v>
      </c>
      <c r="X41" s="16">
        <f t="shared" si="6"/>
        <v>0</v>
      </c>
      <c r="Y41" s="15">
        <v>0</v>
      </c>
      <c r="Z41" s="15">
        <v>19</v>
      </c>
      <c r="AA41" s="16">
        <f t="shared" si="7"/>
        <v>2.375</v>
      </c>
      <c r="AB41" s="15">
        <v>23</v>
      </c>
      <c r="AC41" s="15">
        <v>0</v>
      </c>
      <c r="AD41" s="16">
        <f t="shared" si="8"/>
        <v>0</v>
      </c>
      <c r="AE41" s="15">
        <v>0</v>
      </c>
      <c r="AF41" s="15">
        <v>1</v>
      </c>
      <c r="AG41" s="16">
        <f t="shared" si="9"/>
        <v>0.125</v>
      </c>
      <c r="AH41" s="15">
        <v>1</v>
      </c>
      <c r="AI41" s="15">
        <v>60</v>
      </c>
      <c r="AJ41" s="16">
        <f t="shared" si="10"/>
        <v>7.5</v>
      </c>
      <c r="AK41" s="15">
        <v>72</v>
      </c>
      <c r="AL41" s="15">
        <v>19</v>
      </c>
      <c r="AM41" s="16">
        <f t="shared" si="11"/>
        <v>2.375</v>
      </c>
      <c r="AN41" s="15">
        <v>31</v>
      </c>
      <c r="AO41" s="15">
        <v>1</v>
      </c>
      <c r="AP41" s="16">
        <f t="shared" si="12"/>
        <v>0.125</v>
      </c>
      <c r="AQ41" s="15">
        <v>1</v>
      </c>
      <c r="AR41" s="46" t="str">
        <f t="shared" si="49"/>
        <v>專業、科學及技術服務業</v>
      </c>
      <c r="AS41" s="15">
        <v>3</v>
      </c>
      <c r="AT41" s="16">
        <f t="shared" si="13"/>
        <v>0.375</v>
      </c>
      <c r="AU41" s="15">
        <v>4</v>
      </c>
      <c r="AV41" s="15">
        <v>56</v>
      </c>
      <c r="AW41" s="16">
        <f t="shared" si="14"/>
        <v>7.000000000000001</v>
      </c>
      <c r="AX41" s="15">
        <v>67</v>
      </c>
      <c r="AY41" s="15">
        <v>65</v>
      </c>
      <c r="AZ41" s="16">
        <f t="shared" si="15"/>
        <v>8.125</v>
      </c>
      <c r="BA41" s="15">
        <v>65</v>
      </c>
      <c r="BB41" s="15">
        <v>0</v>
      </c>
      <c r="BC41" s="16">
        <f t="shared" si="16"/>
        <v>0</v>
      </c>
      <c r="BD41" s="15">
        <v>0</v>
      </c>
      <c r="BE41" s="15">
        <v>0</v>
      </c>
      <c r="BF41" s="16">
        <f t="shared" si="17"/>
        <v>0</v>
      </c>
      <c r="BG41" s="15">
        <v>0</v>
      </c>
      <c r="BH41" s="15">
        <v>1</v>
      </c>
      <c r="BI41" s="16">
        <f t="shared" si="18"/>
        <v>0.125</v>
      </c>
      <c r="BJ41" s="15">
        <v>1</v>
      </c>
      <c r="BK41" s="15">
        <v>0</v>
      </c>
      <c r="BL41" s="16">
        <f t="shared" si="19"/>
        <v>0</v>
      </c>
      <c r="BM41" s="15">
        <v>0</v>
      </c>
      <c r="BN41" s="46" t="str">
        <f t="shared" si="50"/>
        <v>專業、科學及技術服務業</v>
      </c>
      <c r="BO41" s="15">
        <v>0</v>
      </c>
      <c r="BP41" s="16">
        <f t="shared" si="20"/>
        <v>0</v>
      </c>
      <c r="BQ41" s="15">
        <v>0</v>
      </c>
      <c r="BR41" s="15">
        <v>1</v>
      </c>
      <c r="BS41" s="16">
        <f t="shared" si="21"/>
        <v>0.125</v>
      </c>
      <c r="BT41" s="15">
        <v>1</v>
      </c>
      <c r="BU41" s="15">
        <v>10</v>
      </c>
      <c r="BV41" s="16">
        <f t="shared" si="22"/>
        <v>1.25</v>
      </c>
      <c r="BW41" s="15">
        <v>10</v>
      </c>
      <c r="BX41" s="15">
        <v>36</v>
      </c>
      <c r="BY41" s="16">
        <f t="shared" si="23"/>
        <v>4.5</v>
      </c>
      <c r="BZ41" s="15">
        <v>65</v>
      </c>
      <c r="CA41" s="15">
        <v>0</v>
      </c>
      <c r="CB41" s="16">
        <f t="shared" si="24"/>
        <v>0</v>
      </c>
      <c r="CC41" s="15">
        <v>0</v>
      </c>
      <c r="CD41" s="15">
        <v>0</v>
      </c>
      <c r="CE41" s="16">
        <f t="shared" si="25"/>
        <v>0</v>
      </c>
      <c r="CF41" s="15">
        <v>0</v>
      </c>
      <c r="CG41" s="15">
        <v>0</v>
      </c>
      <c r="CH41" s="16">
        <f t="shared" si="26"/>
        <v>0</v>
      </c>
      <c r="CI41" s="15">
        <v>0</v>
      </c>
      <c r="CJ41" s="46" t="str">
        <f t="shared" si="51"/>
        <v>專業、科學及技術服務業</v>
      </c>
      <c r="CK41" s="15">
        <v>0</v>
      </c>
      <c r="CL41" s="16">
        <f t="shared" si="27"/>
        <v>0</v>
      </c>
      <c r="CM41" s="15">
        <v>0</v>
      </c>
      <c r="CN41" s="15">
        <v>13</v>
      </c>
      <c r="CO41" s="16">
        <f t="shared" si="28"/>
        <v>1.625</v>
      </c>
      <c r="CP41" s="15">
        <v>15</v>
      </c>
      <c r="CQ41" s="15">
        <v>0</v>
      </c>
      <c r="CR41" s="16">
        <f t="shared" si="29"/>
        <v>0</v>
      </c>
      <c r="CS41" s="15">
        <v>0</v>
      </c>
      <c r="CT41" s="15">
        <v>0</v>
      </c>
      <c r="CU41" s="16">
        <f t="shared" si="30"/>
        <v>0</v>
      </c>
      <c r="CV41" s="15">
        <v>0</v>
      </c>
      <c r="CW41" s="15">
        <v>14</v>
      </c>
      <c r="CX41" s="16">
        <f t="shared" si="31"/>
        <v>1.7500000000000002</v>
      </c>
      <c r="CY41" s="15">
        <v>19</v>
      </c>
      <c r="CZ41" s="15">
        <v>3</v>
      </c>
      <c r="DA41" s="16">
        <f t="shared" si="32"/>
        <v>0.375</v>
      </c>
      <c r="DB41" s="15">
        <v>3</v>
      </c>
      <c r="DC41" s="15">
        <v>2</v>
      </c>
      <c r="DD41" s="16">
        <f t="shared" si="33"/>
        <v>0.25</v>
      </c>
      <c r="DE41" s="15">
        <v>2</v>
      </c>
      <c r="DF41" s="46" t="str">
        <f t="shared" si="52"/>
        <v>專業、科學及技術服務業</v>
      </c>
      <c r="DG41" s="15">
        <v>3</v>
      </c>
      <c r="DH41" s="16">
        <f t="shared" si="34"/>
        <v>0.375</v>
      </c>
      <c r="DI41" s="15">
        <v>3</v>
      </c>
      <c r="DJ41" s="15">
        <v>56</v>
      </c>
      <c r="DK41" s="16">
        <f t="shared" si="35"/>
        <v>7.000000000000001</v>
      </c>
      <c r="DL41" s="15">
        <v>62</v>
      </c>
      <c r="DM41" s="15">
        <v>35</v>
      </c>
      <c r="DN41" s="16">
        <f t="shared" si="36"/>
        <v>4.375</v>
      </c>
      <c r="DO41" s="15">
        <v>37</v>
      </c>
      <c r="DP41" s="15">
        <v>2</v>
      </c>
      <c r="DQ41" s="16">
        <f t="shared" si="37"/>
        <v>0.25</v>
      </c>
      <c r="DR41" s="15">
        <v>2</v>
      </c>
      <c r="DS41" s="15">
        <v>1</v>
      </c>
      <c r="DT41" s="16">
        <f t="shared" si="38"/>
        <v>0.125</v>
      </c>
      <c r="DU41" s="15">
        <v>1</v>
      </c>
      <c r="DV41" s="15">
        <v>9</v>
      </c>
      <c r="DW41" s="16">
        <f t="shared" si="39"/>
        <v>1.125</v>
      </c>
      <c r="DX41" s="15">
        <v>36</v>
      </c>
      <c r="DY41" s="15">
        <v>0</v>
      </c>
      <c r="DZ41" s="16">
        <f t="shared" si="40"/>
        <v>0</v>
      </c>
      <c r="EA41" s="15">
        <v>0</v>
      </c>
      <c r="EB41" s="46" t="str">
        <f t="shared" si="53"/>
        <v>專業、科學及技術服務業</v>
      </c>
      <c r="EC41" s="15">
        <v>0</v>
      </c>
      <c r="ED41" s="16">
        <f t="shared" si="41"/>
        <v>0</v>
      </c>
      <c r="EE41" s="15">
        <v>0</v>
      </c>
      <c r="EF41" s="15">
        <v>0</v>
      </c>
      <c r="EG41" s="16">
        <f t="shared" si="42"/>
        <v>0</v>
      </c>
      <c r="EH41" s="15">
        <v>0</v>
      </c>
      <c r="EI41" s="15">
        <v>0</v>
      </c>
      <c r="EJ41" s="16">
        <f t="shared" si="43"/>
        <v>0</v>
      </c>
      <c r="EK41" s="15">
        <v>0</v>
      </c>
      <c r="EL41" s="15">
        <v>24</v>
      </c>
      <c r="EM41" s="16">
        <f t="shared" si="44"/>
        <v>3</v>
      </c>
      <c r="EN41" s="15">
        <v>24</v>
      </c>
      <c r="EO41" s="15">
        <v>0</v>
      </c>
      <c r="EP41" s="16">
        <f t="shared" si="45"/>
        <v>0</v>
      </c>
      <c r="EQ41" s="15">
        <v>0</v>
      </c>
      <c r="ER41" s="15">
        <v>24</v>
      </c>
      <c r="ES41" s="16">
        <f t="shared" si="46"/>
        <v>3</v>
      </c>
      <c r="ET41" s="15">
        <v>24</v>
      </c>
      <c r="EU41" s="15">
        <v>0</v>
      </c>
      <c r="EV41" s="16">
        <f t="shared" si="47"/>
        <v>0</v>
      </c>
      <c r="EW41" s="15">
        <v>0</v>
      </c>
    </row>
    <row r="42" spans="1:153" ht="11.25" customHeight="1">
      <c r="A42" s="49" t="s">
        <v>245</v>
      </c>
      <c r="B42" s="15">
        <v>77</v>
      </c>
      <c r="C42" s="15">
        <f t="shared" si="54"/>
        <v>63</v>
      </c>
      <c r="D42" s="15">
        <v>13</v>
      </c>
      <c r="E42" s="16">
        <f t="shared" si="0"/>
        <v>16.883116883116884</v>
      </c>
      <c r="F42" s="15">
        <f>SUM(I42+L42+O42+++R42++U42+++Y42++AB42++AE42+AH42++AK42+AN42++AQ42+AU42++AX42+BA42+BD42++BG42+BJ42+BM42+BQ42+BT42+BW42+BZ42+CC42+CF42+CI42++CM42+CP42+CS42)</f>
        <v>25</v>
      </c>
      <c r="G42" s="15">
        <v>2</v>
      </c>
      <c r="H42" s="16">
        <f t="shared" si="1"/>
        <v>2.5974025974025974</v>
      </c>
      <c r="I42" s="15">
        <v>2</v>
      </c>
      <c r="J42" s="15">
        <v>0</v>
      </c>
      <c r="K42" s="16">
        <f t="shared" si="2"/>
        <v>0</v>
      </c>
      <c r="L42" s="15">
        <v>0</v>
      </c>
      <c r="M42" s="15">
        <v>0</v>
      </c>
      <c r="N42" s="16">
        <f t="shared" si="3"/>
        <v>0</v>
      </c>
      <c r="O42" s="15">
        <v>0</v>
      </c>
      <c r="P42" s="15">
        <v>0</v>
      </c>
      <c r="Q42" s="16">
        <f t="shared" si="4"/>
        <v>0</v>
      </c>
      <c r="R42" s="15">
        <v>0</v>
      </c>
      <c r="S42" s="15">
        <v>1</v>
      </c>
      <c r="T42" s="16">
        <f t="shared" si="5"/>
        <v>1.2987012987012987</v>
      </c>
      <c r="U42" s="15">
        <v>2</v>
      </c>
      <c r="V42" s="46" t="str">
        <f t="shared" si="48"/>
        <v>教 育 服 務 業</v>
      </c>
      <c r="W42" s="15">
        <v>1</v>
      </c>
      <c r="X42" s="16">
        <f t="shared" si="6"/>
        <v>1.2987012987012987</v>
      </c>
      <c r="Y42" s="15">
        <v>2</v>
      </c>
      <c r="Z42" s="15">
        <v>0</v>
      </c>
      <c r="AA42" s="16">
        <f t="shared" si="7"/>
        <v>0</v>
      </c>
      <c r="AB42" s="15">
        <v>0</v>
      </c>
      <c r="AC42" s="15">
        <v>1</v>
      </c>
      <c r="AD42" s="16">
        <f t="shared" si="8"/>
        <v>1.2987012987012987</v>
      </c>
      <c r="AE42" s="15">
        <v>1</v>
      </c>
      <c r="AF42" s="15">
        <v>4</v>
      </c>
      <c r="AG42" s="16">
        <f t="shared" si="9"/>
        <v>5.194805194805195</v>
      </c>
      <c r="AH42" s="15">
        <v>7</v>
      </c>
      <c r="AI42" s="15">
        <v>1</v>
      </c>
      <c r="AJ42" s="16">
        <f t="shared" si="10"/>
        <v>1.2987012987012987</v>
      </c>
      <c r="AK42" s="15">
        <v>1</v>
      </c>
      <c r="AL42" s="15">
        <v>0</v>
      </c>
      <c r="AM42" s="16">
        <f t="shared" si="11"/>
        <v>0</v>
      </c>
      <c r="AN42" s="15">
        <v>0</v>
      </c>
      <c r="AO42" s="15">
        <v>0</v>
      </c>
      <c r="AP42" s="16">
        <f t="shared" si="12"/>
        <v>0</v>
      </c>
      <c r="AQ42" s="15">
        <v>0</v>
      </c>
      <c r="AR42" s="46" t="str">
        <f t="shared" si="49"/>
        <v>教 育 服 務 業</v>
      </c>
      <c r="AS42" s="15">
        <v>0</v>
      </c>
      <c r="AT42" s="16">
        <f t="shared" si="13"/>
        <v>0</v>
      </c>
      <c r="AU42" s="15">
        <v>0</v>
      </c>
      <c r="AV42" s="15">
        <v>4</v>
      </c>
      <c r="AW42" s="16">
        <f t="shared" si="14"/>
        <v>5.194805194805195</v>
      </c>
      <c r="AX42" s="15">
        <v>8</v>
      </c>
      <c r="AY42" s="15">
        <v>1</v>
      </c>
      <c r="AZ42" s="16">
        <f t="shared" si="15"/>
        <v>1.2987012987012987</v>
      </c>
      <c r="BA42" s="15">
        <v>1</v>
      </c>
      <c r="BB42" s="15">
        <v>0</v>
      </c>
      <c r="BC42" s="16">
        <f t="shared" si="16"/>
        <v>0</v>
      </c>
      <c r="BD42" s="15">
        <v>0</v>
      </c>
      <c r="BE42" s="15">
        <v>0</v>
      </c>
      <c r="BF42" s="16">
        <f t="shared" si="17"/>
        <v>0</v>
      </c>
      <c r="BG42" s="15">
        <v>0</v>
      </c>
      <c r="BH42" s="15">
        <v>0</v>
      </c>
      <c r="BI42" s="16">
        <f t="shared" si="18"/>
        <v>0</v>
      </c>
      <c r="BJ42" s="15">
        <v>0</v>
      </c>
      <c r="BK42" s="15">
        <v>0</v>
      </c>
      <c r="BL42" s="16">
        <f t="shared" si="19"/>
        <v>0</v>
      </c>
      <c r="BM42" s="15">
        <v>0</v>
      </c>
      <c r="BN42" s="46" t="str">
        <f t="shared" si="50"/>
        <v>教 育 服 務 業</v>
      </c>
      <c r="BO42" s="15">
        <v>0</v>
      </c>
      <c r="BP42" s="16">
        <f t="shared" si="20"/>
        <v>0</v>
      </c>
      <c r="BQ42" s="15">
        <v>0</v>
      </c>
      <c r="BR42" s="15">
        <v>1</v>
      </c>
      <c r="BS42" s="16">
        <f t="shared" si="21"/>
        <v>1.2987012987012987</v>
      </c>
      <c r="BT42" s="15">
        <v>1</v>
      </c>
      <c r="BU42" s="15">
        <v>0</v>
      </c>
      <c r="BV42" s="16">
        <f t="shared" si="22"/>
        <v>0</v>
      </c>
      <c r="BW42" s="15">
        <v>0</v>
      </c>
      <c r="BX42" s="15">
        <v>0</v>
      </c>
      <c r="BY42" s="16">
        <f t="shared" si="23"/>
        <v>0</v>
      </c>
      <c r="BZ42" s="15">
        <v>0</v>
      </c>
      <c r="CA42" s="15">
        <v>0</v>
      </c>
      <c r="CB42" s="16">
        <f t="shared" si="24"/>
        <v>0</v>
      </c>
      <c r="CC42" s="15">
        <v>0</v>
      </c>
      <c r="CD42" s="15">
        <v>0</v>
      </c>
      <c r="CE42" s="16">
        <f t="shared" si="25"/>
        <v>0</v>
      </c>
      <c r="CF42" s="15">
        <v>0</v>
      </c>
      <c r="CG42" s="15">
        <v>0</v>
      </c>
      <c r="CH42" s="16">
        <f t="shared" si="26"/>
        <v>0</v>
      </c>
      <c r="CI42" s="15">
        <v>0</v>
      </c>
      <c r="CJ42" s="46" t="str">
        <f t="shared" si="51"/>
        <v>教 育 服 務 業</v>
      </c>
      <c r="CK42" s="15">
        <v>0</v>
      </c>
      <c r="CL42" s="16">
        <f t="shared" si="27"/>
        <v>0</v>
      </c>
      <c r="CM42" s="15">
        <v>0</v>
      </c>
      <c r="CN42" s="15">
        <v>0</v>
      </c>
      <c r="CO42" s="16">
        <f t="shared" si="28"/>
        <v>0</v>
      </c>
      <c r="CP42" s="15">
        <v>0</v>
      </c>
      <c r="CQ42" s="15">
        <v>0</v>
      </c>
      <c r="CR42" s="16">
        <f t="shared" si="29"/>
        <v>0</v>
      </c>
      <c r="CS42" s="15">
        <v>0</v>
      </c>
      <c r="CT42" s="15">
        <v>0</v>
      </c>
      <c r="CU42" s="16">
        <f t="shared" si="30"/>
        <v>0</v>
      </c>
      <c r="CV42" s="15">
        <v>0</v>
      </c>
      <c r="CW42" s="15">
        <v>12</v>
      </c>
      <c r="CX42" s="16">
        <f t="shared" si="31"/>
        <v>15.584415584415584</v>
      </c>
      <c r="CY42" s="15">
        <v>20</v>
      </c>
      <c r="CZ42" s="15">
        <v>0</v>
      </c>
      <c r="DA42" s="16">
        <f t="shared" si="32"/>
        <v>0</v>
      </c>
      <c r="DB42" s="15">
        <v>0</v>
      </c>
      <c r="DC42" s="15">
        <v>0</v>
      </c>
      <c r="DD42" s="16">
        <f t="shared" si="33"/>
        <v>0</v>
      </c>
      <c r="DE42" s="15">
        <v>0</v>
      </c>
      <c r="DF42" s="46" t="str">
        <f t="shared" si="52"/>
        <v>教 育 服 務 業</v>
      </c>
      <c r="DG42" s="15">
        <v>0</v>
      </c>
      <c r="DH42" s="16">
        <f t="shared" si="34"/>
        <v>0</v>
      </c>
      <c r="DI42" s="15">
        <v>0</v>
      </c>
      <c r="DJ42" s="15">
        <v>9</v>
      </c>
      <c r="DK42" s="16">
        <f t="shared" si="35"/>
        <v>11.688311688311687</v>
      </c>
      <c r="DL42" s="15">
        <v>12</v>
      </c>
      <c r="DM42" s="15">
        <v>4</v>
      </c>
      <c r="DN42" s="16">
        <f t="shared" si="36"/>
        <v>5.194805194805195</v>
      </c>
      <c r="DO42" s="15">
        <v>4</v>
      </c>
      <c r="DP42" s="15">
        <v>0</v>
      </c>
      <c r="DQ42" s="16">
        <f t="shared" si="37"/>
        <v>0</v>
      </c>
      <c r="DR42" s="15">
        <v>0</v>
      </c>
      <c r="DS42" s="15">
        <v>0</v>
      </c>
      <c r="DT42" s="16">
        <f t="shared" si="38"/>
        <v>0</v>
      </c>
      <c r="DU42" s="15">
        <v>0</v>
      </c>
      <c r="DV42" s="15">
        <v>0</v>
      </c>
      <c r="DW42" s="16">
        <f t="shared" si="39"/>
        <v>0</v>
      </c>
      <c r="DX42" s="15">
        <v>0</v>
      </c>
      <c r="DY42" s="15">
        <v>0</v>
      </c>
      <c r="DZ42" s="16">
        <f t="shared" si="40"/>
        <v>0</v>
      </c>
      <c r="EA42" s="15">
        <v>0</v>
      </c>
      <c r="EB42" s="46" t="str">
        <f t="shared" si="53"/>
        <v>教 育 服 務 業</v>
      </c>
      <c r="EC42" s="15">
        <v>0</v>
      </c>
      <c r="ED42" s="16">
        <f t="shared" si="41"/>
        <v>0</v>
      </c>
      <c r="EE42" s="15">
        <v>0</v>
      </c>
      <c r="EF42" s="15">
        <v>0</v>
      </c>
      <c r="EG42" s="16">
        <f t="shared" si="42"/>
        <v>0</v>
      </c>
      <c r="EH42" s="15">
        <v>0</v>
      </c>
      <c r="EI42" s="15">
        <v>0</v>
      </c>
      <c r="EJ42" s="16">
        <f t="shared" si="43"/>
        <v>0</v>
      </c>
      <c r="EK42" s="15">
        <v>0</v>
      </c>
      <c r="EL42" s="15">
        <v>0</v>
      </c>
      <c r="EM42" s="16">
        <f t="shared" si="44"/>
        <v>0</v>
      </c>
      <c r="EN42" s="15">
        <v>0</v>
      </c>
      <c r="EO42" s="15">
        <v>0</v>
      </c>
      <c r="EP42" s="16">
        <f t="shared" si="45"/>
        <v>0</v>
      </c>
      <c r="EQ42" s="15">
        <v>0</v>
      </c>
      <c r="ER42" s="15">
        <v>2</v>
      </c>
      <c r="ES42" s="16">
        <f t="shared" si="46"/>
        <v>2.5974025974025974</v>
      </c>
      <c r="ET42" s="15">
        <v>2</v>
      </c>
      <c r="EU42" s="15">
        <v>0</v>
      </c>
      <c r="EV42" s="16">
        <f t="shared" si="47"/>
        <v>0</v>
      </c>
      <c r="EW42" s="15">
        <v>0</v>
      </c>
    </row>
    <row r="43" spans="1:153" ht="11.25" customHeight="1">
      <c r="A43" s="49" t="s">
        <v>148</v>
      </c>
      <c r="B43" s="15">
        <v>606</v>
      </c>
      <c r="C43" s="15">
        <f t="shared" si="54"/>
        <v>733</v>
      </c>
      <c r="D43" s="15">
        <v>289</v>
      </c>
      <c r="E43" s="16">
        <f t="shared" si="0"/>
        <v>47.68976897689769</v>
      </c>
      <c r="F43" s="15">
        <f t="shared" si="55"/>
        <v>481</v>
      </c>
      <c r="G43" s="15">
        <v>35</v>
      </c>
      <c r="H43" s="16">
        <f t="shared" si="1"/>
        <v>5.775577557755775</v>
      </c>
      <c r="I43" s="15">
        <v>37</v>
      </c>
      <c r="J43" s="15">
        <v>1</v>
      </c>
      <c r="K43" s="16">
        <f t="shared" si="2"/>
        <v>0.16501650165016502</v>
      </c>
      <c r="L43" s="15">
        <v>1</v>
      </c>
      <c r="M43" s="15">
        <v>0</v>
      </c>
      <c r="N43" s="16">
        <f t="shared" si="3"/>
        <v>0</v>
      </c>
      <c r="O43" s="15">
        <v>0</v>
      </c>
      <c r="P43" s="15">
        <v>22</v>
      </c>
      <c r="Q43" s="16">
        <f t="shared" si="4"/>
        <v>3.6303630363036308</v>
      </c>
      <c r="R43" s="15">
        <v>23</v>
      </c>
      <c r="S43" s="15">
        <v>32</v>
      </c>
      <c r="T43" s="16">
        <f t="shared" si="5"/>
        <v>5.2805280528052805</v>
      </c>
      <c r="U43" s="15">
        <v>34</v>
      </c>
      <c r="V43" s="46" t="str">
        <f t="shared" si="48"/>
        <v>醫療保健及社會福利服務業</v>
      </c>
      <c r="W43" s="15">
        <v>22</v>
      </c>
      <c r="X43" s="16">
        <f t="shared" si="6"/>
        <v>3.6303630363036308</v>
      </c>
      <c r="Y43" s="15">
        <v>23</v>
      </c>
      <c r="Z43" s="15">
        <v>1</v>
      </c>
      <c r="AA43" s="16">
        <f t="shared" si="7"/>
        <v>0.16501650165016502</v>
      </c>
      <c r="AB43" s="15">
        <v>1</v>
      </c>
      <c r="AC43" s="15">
        <v>6</v>
      </c>
      <c r="AD43" s="16">
        <f t="shared" si="8"/>
        <v>0.9900990099009901</v>
      </c>
      <c r="AE43" s="15">
        <v>7</v>
      </c>
      <c r="AF43" s="15">
        <v>13</v>
      </c>
      <c r="AG43" s="16">
        <f t="shared" si="9"/>
        <v>2.145214521452145</v>
      </c>
      <c r="AH43" s="15">
        <v>14</v>
      </c>
      <c r="AI43" s="15">
        <v>43</v>
      </c>
      <c r="AJ43" s="16">
        <f t="shared" si="10"/>
        <v>7.095709570957095</v>
      </c>
      <c r="AK43" s="15">
        <v>59</v>
      </c>
      <c r="AL43" s="15">
        <v>0</v>
      </c>
      <c r="AM43" s="16">
        <f t="shared" si="11"/>
        <v>0</v>
      </c>
      <c r="AN43" s="15">
        <v>0</v>
      </c>
      <c r="AO43" s="15">
        <v>0</v>
      </c>
      <c r="AP43" s="16">
        <f t="shared" si="12"/>
        <v>0</v>
      </c>
      <c r="AQ43" s="15">
        <v>0</v>
      </c>
      <c r="AR43" s="46" t="str">
        <f t="shared" si="49"/>
        <v>醫療保健及社會福利服務業</v>
      </c>
      <c r="AS43" s="15">
        <v>0</v>
      </c>
      <c r="AT43" s="16">
        <f t="shared" si="13"/>
        <v>0</v>
      </c>
      <c r="AU43" s="15">
        <v>0</v>
      </c>
      <c r="AV43" s="15">
        <v>112</v>
      </c>
      <c r="AW43" s="16">
        <f t="shared" si="14"/>
        <v>18.48184818481848</v>
      </c>
      <c r="AX43" s="15">
        <v>176</v>
      </c>
      <c r="AY43" s="15">
        <v>8</v>
      </c>
      <c r="AZ43" s="16">
        <f t="shared" si="15"/>
        <v>1.3201320132013201</v>
      </c>
      <c r="BA43" s="15">
        <v>9</v>
      </c>
      <c r="BB43" s="15">
        <v>4</v>
      </c>
      <c r="BC43" s="16">
        <f t="shared" si="16"/>
        <v>0.6600660066006601</v>
      </c>
      <c r="BD43" s="15">
        <v>4</v>
      </c>
      <c r="BE43" s="15">
        <v>0</v>
      </c>
      <c r="BF43" s="16">
        <f t="shared" si="17"/>
        <v>0</v>
      </c>
      <c r="BG43" s="15">
        <v>0</v>
      </c>
      <c r="BH43" s="15">
        <v>3</v>
      </c>
      <c r="BI43" s="16">
        <f t="shared" si="18"/>
        <v>0.49504950495049505</v>
      </c>
      <c r="BJ43" s="15">
        <v>3</v>
      </c>
      <c r="BK43" s="15">
        <v>0</v>
      </c>
      <c r="BL43" s="16">
        <f t="shared" si="19"/>
        <v>0</v>
      </c>
      <c r="BM43" s="15">
        <v>0</v>
      </c>
      <c r="BN43" s="46" t="str">
        <f t="shared" si="50"/>
        <v>醫療保健及社會福利服務業</v>
      </c>
      <c r="BO43" s="15">
        <v>0</v>
      </c>
      <c r="BP43" s="16">
        <f t="shared" si="20"/>
        <v>0</v>
      </c>
      <c r="BQ43" s="15">
        <v>0</v>
      </c>
      <c r="BR43" s="15">
        <v>0</v>
      </c>
      <c r="BS43" s="16">
        <f t="shared" si="21"/>
        <v>0</v>
      </c>
      <c r="BT43" s="15">
        <v>0</v>
      </c>
      <c r="BU43" s="15">
        <v>11</v>
      </c>
      <c r="BV43" s="16">
        <f t="shared" si="22"/>
        <v>1.8151815181518154</v>
      </c>
      <c r="BW43" s="15">
        <v>11</v>
      </c>
      <c r="BX43" s="15">
        <v>52</v>
      </c>
      <c r="BY43" s="16">
        <f t="shared" si="23"/>
        <v>8.58085808580858</v>
      </c>
      <c r="BZ43" s="15">
        <v>56</v>
      </c>
      <c r="CA43" s="15">
        <v>7</v>
      </c>
      <c r="CB43" s="16">
        <f t="shared" si="24"/>
        <v>1.155115511551155</v>
      </c>
      <c r="CC43" s="15">
        <v>7</v>
      </c>
      <c r="CD43" s="15">
        <v>0</v>
      </c>
      <c r="CE43" s="16">
        <f t="shared" si="25"/>
        <v>0</v>
      </c>
      <c r="CF43" s="15">
        <v>0</v>
      </c>
      <c r="CG43" s="15">
        <v>1</v>
      </c>
      <c r="CH43" s="16">
        <f t="shared" si="26"/>
        <v>0.16501650165016502</v>
      </c>
      <c r="CI43" s="15">
        <v>1</v>
      </c>
      <c r="CJ43" s="46" t="str">
        <f t="shared" si="51"/>
        <v>醫療保健及社會福利服務業</v>
      </c>
      <c r="CK43" s="15">
        <v>13</v>
      </c>
      <c r="CL43" s="16">
        <f t="shared" si="27"/>
        <v>2.145214521452145</v>
      </c>
      <c r="CM43" s="15">
        <v>13</v>
      </c>
      <c r="CN43" s="15">
        <v>2</v>
      </c>
      <c r="CO43" s="16">
        <f t="shared" si="28"/>
        <v>0.33003300330033003</v>
      </c>
      <c r="CP43" s="15">
        <v>2</v>
      </c>
      <c r="CQ43" s="15">
        <v>0</v>
      </c>
      <c r="CR43" s="16">
        <f t="shared" si="29"/>
        <v>0</v>
      </c>
      <c r="CS43" s="15">
        <v>0</v>
      </c>
      <c r="CT43" s="15">
        <v>0</v>
      </c>
      <c r="CU43" s="16">
        <f t="shared" si="30"/>
        <v>0</v>
      </c>
      <c r="CV43" s="15">
        <v>0</v>
      </c>
      <c r="CW43" s="15">
        <v>75</v>
      </c>
      <c r="CX43" s="16">
        <f t="shared" si="31"/>
        <v>12.376237623762377</v>
      </c>
      <c r="CY43" s="15">
        <v>107</v>
      </c>
      <c r="CZ43" s="15">
        <v>0</v>
      </c>
      <c r="DA43" s="16">
        <f t="shared" si="32"/>
        <v>0</v>
      </c>
      <c r="DB43" s="15">
        <v>0</v>
      </c>
      <c r="DC43" s="15">
        <v>0</v>
      </c>
      <c r="DD43" s="16">
        <f t="shared" si="33"/>
        <v>0</v>
      </c>
      <c r="DE43" s="15">
        <v>0</v>
      </c>
      <c r="DF43" s="46" t="str">
        <f t="shared" si="52"/>
        <v>醫療保健及社會福利服務業</v>
      </c>
      <c r="DG43" s="15">
        <v>0</v>
      </c>
      <c r="DH43" s="16">
        <f t="shared" si="34"/>
        <v>0</v>
      </c>
      <c r="DI43" s="15">
        <v>0</v>
      </c>
      <c r="DJ43" s="15">
        <v>33</v>
      </c>
      <c r="DK43" s="16">
        <f t="shared" si="35"/>
        <v>5.445544554455446</v>
      </c>
      <c r="DL43" s="15">
        <v>35</v>
      </c>
      <c r="DM43" s="15">
        <v>70</v>
      </c>
      <c r="DN43" s="16">
        <f t="shared" si="36"/>
        <v>11.55115511551155</v>
      </c>
      <c r="DO43" s="15">
        <v>78</v>
      </c>
      <c r="DP43" s="15">
        <v>4</v>
      </c>
      <c r="DQ43" s="16">
        <f t="shared" si="37"/>
        <v>0.6600660066006601</v>
      </c>
      <c r="DR43" s="15">
        <v>4</v>
      </c>
      <c r="DS43" s="15">
        <v>0</v>
      </c>
      <c r="DT43" s="16">
        <f t="shared" si="38"/>
        <v>0</v>
      </c>
      <c r="DU43" s="15">
        <v>0</v>
      </c>
      <c r="DV43" s="15">
        <v>0</v>
      </c>
      <c r="DW43" s="16">
        <f t="shared" si="39"/>
        <v>0</v>
      </c>
      <c r="DX43" s="15">
        <v>0</v>
      </c>
      <c r="DY43" s="15">
        <v>0</v>
      </c>
      <c r="DZ43" s="16">
        <f t="shared" si="40"/>
        <v>0</v>
      </c>
      <c r="EA43" s="15">
        <v>0</v>
      </c>
      <c r="EB43" s="46" t="str">
        <f t="shared" si="53"/>
        <v>醫療保健及社會福利服務業</v>
      </c>
      <c r="EC43" s="15">
        <v>0</v>
      </c>
      <c r="ED43" s="16">
        <f t="shared" si="41"/>
        <v>0</v>
      </c>
      <c r="EE43" s="15">
        <v>0</v>
      </c>
      <c r="EF43" s="15">
        <v>0</v>
      </c>
      <c r="EG43" s="16">
        <f t="shared" si="42"/>
        <v>0</v>
      </c>
      <c r="EH43" s="15">
        <v>0</v>
      </c>
      <c r="EI43" s="15">
        <v>0</v>
      </c>
      <c r="EJ43" s="16">
        <f t="shared" si="43"/>
        <v>0</v>
      </c>
      <c r="EK43" s="15">
        <v>0</v>
      </c>
      <c r="EL43" s="15">
        <v>3</v>
      </c>
      <c r="EM43" s="16">
        <f t="shared" si="44"/>
        <v>0.49504950495049505</v>
      </c>
      <c r="EN43" s="15">
        <v>3</v>
      </c>
      <c r="EO43" s="15">
        <v>0</v>
      </c>
      <c r="EP43" s="16">
        <f t="shared" si="45"/>
        <v>0</v>
      </c>
      <c r="EQ43" s="15">
        <v>0</v>
      </c>
      <c r="ER43" s="15">
        <v>25</v>
      </c>
      <c r="ES43" s="16">
        <f t="shared" si="46"/>
        <v>4.125412541254125</v>
      </c>
      <c r="ET43" s="15">
        <v>25</v>
      </c>
      <c r="EU43" s="15">
        <v>0</v>
      </c>
      <c r="EV43" s="16">
        <f t="shared" si="47"/>
        <v>0</v>
      </c>
      <c r="EW43" s="15">
        <v>0</v>
      </c>
    </row>
    <row r="44" spans="1:153" ht="11.25" customHeight="1">
      <c r="A44" s="49" t="s">
        <v>149</v>
      </c>
      <c r="B44" s="15">
        <v>133</v>
      </c>
      <c r="C44" s="15">
        <f t="shared" si="54"/>
        <v>146</v>
      </c>
      <c r="D44" s="15">
        <v>49</v>
      </c>
      <c r="E44" s="16">
        <f t="shared" si="0"/>
        <v>36.84210526315789</v>
      </c>
      <c r="F44" s="15">
        <f t="shared" si="55"/>
        <v>73</v>
      </c>
      <c r="G44" s="15">
        <v>3</v>
      </c>
      <c r="H44" s="16">
        <f t="shared" si="1"/>
        <v>2.2556390977443606</v>
      </c>
      <c r="I44" s="15">
        <v>4</v>
      </c>
      <c r="J44" s="15">
        <v>0</v>
      </c>
      <c r="K44" s="16">
        <f t="shared" si="2"/>
        <v>0</v>
      </c>
      <c r="L44" s="15">
        <v>0</v>
      </c>
      <c r="M44" s="15">
        <v>0</v>
      </c>
      <c r="N44" s="16">
        <f t="shared" si="3"/>
        <v>0</v>
      </c>
      <c r="O44" s="15">
        <v>0</v>
      </c>
      <c r="P44" s="15">
        <v>1</v>
      </c>
      <c r="Q44" s="16">
        <f t="shared" si="4"/>
        <v>0.7518796992481203</v>
      </c>
      <c r="R44" s="15">
        <v>1</v>
      </c>
      <c r="S44" s="15">
        <v>2</v>
      </c>
      <c r="T44" s="16">
        <f t="shared" si="5"/>
        <v>1.5037593984962405</v>
      </c>
      <c r="U44" s="15">
        <v>2</v>
      </c>
      <c r="V44" s="46" t="str">
        <f t="shared" si="48"/>
        <v>文化、運動及休閒服務業</v>
      </c>
      <c r="W44" s="15">
        <v>0</v>
      </c>
      <c r="X44" s="16">
        <f t="shared" si="6"/>
        <v>0</v>
      </c>
      <c r="Y44" s="15">
        <v>0</v>
      </c>
      <c r="Z44" s="15">
        <v>0</v>
      </c>
      <c r="AA44" s="16">
        <f t="shared" si="7"/>
        <v>0</v>
      </c>
      <c r="AB44" s="15">
        <v>0</v>
      </c>
      <c r="AC44" s="15">
        <v>0</v>
      </c>
      <c r="AD44" s="16">
        <f t="shared" si="8"/>
        <v>0</v>
      </c>
      <c r="AE44" s="15">
        <v>0</v>
      </c>
      <c r="AF44" s="15">
        <v>2</v>
      </c>
      <c r="AG44" s="16">
        <f t="shared" si="9"/>
        <v>1.5037593984962405</v>
      </c>
      <c r="AH44" s="15">
        <v>2</v>
      </c>
      <c r="AI44" s="15">
        <v>8</v>
      </c>
      <c r="AJ44" s="16">
        <f t="shared" si="10"/>
        <v>6.015037593984962</v>
      </c>
      <c r="AK44" s="15">
        <v>10</v>
      </c>
      <c r="AL44" s="15">
        <v>1</v>
      </c>
      <c r="AM44" s="16">
        <f t="shared" si="11"/>
        <v>0.7518796992481203</v>
      </c>
      <c r="AN44" s="15">
        <v>1</v>
      </c>
      <c r="AO44" s="15">
        <v>0</v>
      </c>
      <c r="AP44" s="16">
        <f t="shared" si="12"/>
        <v>0</v>
      </c>
      <c r="AQ44" s="15">
        <v>0</v>
      </c>
      <c r="AR44" s="46" t="str">
        <f t="shared" si="49"/>
        <v>文化、運動及休閒服務業</v>
      </c>
      <c r="AS44" s="15">
        <v>0</v>
      </c>
      <c r="AT44" s="16">
        <f t="shared" si="13"/>
        <v>0</v>
      </c>
      <c r="AU44" s="15">
        <v>0</v>
      </c>
      <c r="AV44" s="15">
        <v>11</v>
      </c>
      <c r="AW44" s="16">
        <f t="shared" si="14"/>
        <v>8.270676691729323</v>
      </c>
      <c r="AX44" s="15">
        <v>14</v>
      </c>
      <c r="AY44" s="15">
        <v>6</v>
      </c>
      <c r="AZ44" s="16">
        <f t="shared" si="15"/>
        <v>4.511278195488721</v>
      </c>
      <c r="BA44" s="15">
        <v>8</v>
      </c>
      <c r="BB44" s="15">
        <v>0</v>
      </c>
      <c r="BC44" s="16">
        <f t="shared" si="16"/>
        <v>0</v>
      </c>
      <c r="BD44" s="15">
        <v>0</v>
      </c>
      <c r="BE44" s="15">
        <v>0</v>
      </c>
      <c r="BF44" s="16">
        <f t="shared" si="17"/>
        <v>0</v>
      </c>
      <c r="BG44" s="15">
        <v>0</v>
      </c>
      <c r="BH44" s="15">
        <v>0</v>
      </c>
      <c r="BI44" s="16">
        <f t="shared" si="18"/>
        <v>0</v>
      </c>
      <c r="BJ44" s="15">
        <v>0</v>
      </c>
      <c r="BK44" s="15">
        <v>0</v>
      </c>
      <c r="BL44" s="16">
        <f t="shared" si="19"/>
        <v>0</v>
      </c>
      <c r="BM44" s="15">
        <v>0</v>
      </c>
      <c r="BN44" s="46" t="str">
        <f t="shared" si="50"/>
        <v>文化、運動及休閒服務業</v>
      </c>
      <c r="BO44" s="15">
        <v>0</v>
      </c>
      <c r="BP44" s="16">
        <f t="shared" si="20"/>
        <v>0</v>
      </c>
      <c r="BQ44" s="15">
        <v>0</v>
      </c>
      <c r="BR44" s="15">
        <v>0</v>
      </c>
      <c r="BS44" s="16">
        <f t="shared" si="21"/>
        <v>0</v>
      </c>
      <c r="BT44" s="15">
        <v>0</v>
      </c>
      <c r="BU44" s="15">
        <v>3</v>
      </c>
      <c r="BV44" s="16">
        <f t="shared" si="22"/>
        <v>2.2556390977443606</v>
      </c>
      <c r="BW44" s="15">
        <v>3</v>
      </c>
      <c r="BX44" s="15">
        <v>13</v>
      </c>
      <c r="BY44" s="16">
        <f t="shared" si="23"/>
        <v>9.774436090225564</v>
      </c>
      <c r="BZ44" s="15">
        <v>19</v>
      </c>
      <c r="CA44" s="15">
        <v>3</v>
      </c>
      <c r="CB44" s="16">
        <f t="shared" si="24"/>
        <v>2.2556390977443606</v>
      </c>
      <c r="CC44" s="15">
        <v>3</v>
      </c>
      <c r="CD44" s="15">
        <v>0</v>
      </c>
      <c r="CE44" s="16">
        <f t="shared" si="25"/>
        <v>0</v>
      </c>
      <c r="CF44" s="15">
        <v>0</v>
      </c>
      <c r="CG44" s="15">
        <v>0</v>
      </c>
      <c r="CH44" s="16">
        <f t="shared" si="26"/>
        <v>0</v>
      </c>
      <c r="CI44" s="15">
        <v>0</v>
      </c>
      <c r="CJ44" s="46" t="str">
        <f t="shared" si="51"/>
        <v>文化、運動及休閒服務業</v>
      </c>
      <c r="CK44" s="15">
        <v>0</v>
      </c>
      <c r="CL44" s="16">
        <f t="shared" si="27"/>
        <v>0</v>
      </c>
      <c r="CM44" s="15">
        <v>0</v>
      </c>
      <c r="CN44" s="15">
        <v>6</v>
      </c>
      <c r="CO44" s="16">
        <f t="shared" si="28"/>
        <v>4.511278195488721</v>
      </c>
      <c r="CP44" s="15">
        <v>6</v>
      </c>
      <c r="CQ44" s="15">
        <v>0</v>
      </c>
      <c r="CR44" s="16">
        <f t="shared" si="29"/>
        <v>0</v>
      </c>
      <c r="CS44" s="15">
        <v>0</v>
      </c>
      <c r="CT44" s="15">
        <v>0</v>
      </c>
      <c r="CU44" s="16">
        <f t="shared" si="30"/>
        <v>0</v>
      </c>
      <c r="CV44" s="15">
        <v>0</v>
      </c>
      <c r="CW44" s="15">
        <v>7</v>
      </c>
      <c r="CX44" s="16">
        <f t="shared" si="31"/>
        <v>5.263157894736842</v>
      </c>
      <c r="CY44" s="15">
        <v>14</v>
      </c>
      <c r="CZ44" s="15">
        <v>0</v>
      </c>
      <c r="DA44" s="16">
        <f t="shared" si="32"/>
        <v>0</v>
      </c>
      <c r="DB44" s="15">
        <v>0</v>
      </c>
      <c r="DC44" s="15">
        <v>0</v>
      </c>
      <c r="DD44" s="16">
        <f t="shared" si="33"/>
        <v>0</v>
      </c>
      <c r="DE44" s="15">
        <v>0</v>
      </c>
      <c r="DF44" s="46" t="str">
        <f t="shared" si="52"/>
        <v>文化、運動及休閒服務業</v>
      </c>
      <c r="DG44" s="15">
        <v>1</v>
      </c>
      <c r="DH44" s="16">
        <f t="shared" si="34"/>
        <v>0.7518796992481203</v>
      </c>
      <c r="DI44" s="15">
        <v>1</v>
      </c>
      <c r="DJ44" s="15">
        <v>17</v>
      </c>
      <c r="DK44" s="16">
        <f t="shared" si="35"/>
        <v>12.781954887218044</v>
      </c>
      <c r="DL44" s="15">
        <v>23</v>
      </c>
      <c r="DM44" s="15">
        <v>13</v>
      </c>
      <c r="DN44" s="16">
        <f t="shared" si="36"/>
        <v>9.774436090225564</v>
      </c>
      <c r="DO44" s="15">
        <v>14</v>
      </c>
      <c r="DP44" s="15">
        <v>0</v>
      </c>
      <c r="DQ44" s="16">
        <f t="shared" si="37"/>
        <v>0</v>
      </c>
      <c r="DR44" s="15">
        <v>0</v>
      </c>
      <c r="DS44" s="15">
        <v>0</v>
      </c>
      <c r="DT44" s="16">
        <f t="shared" si="38"/>
        <v>0</v>
      </c>
      <c r="DU44" s="15">
        <v>0</v>
      </c>
      <c r="DV44" s="15">
        <v>2</v>
      </c>
      <c r="DW44" s="16">
        <f t="shared" si="39"/>
        <v>1.5037593984962405</v>
      </c>
      <c r="DX44" s="15">
        <v>5</v>
      </c>
      <c r="DY44" s="15">
        <v>0</v>
      </c>
      <c r="DZ44" s="16">
        <f t="shared" si="40"/>
        <v>0</v>
      </c>
      <c r="EA44" s="15">
        <v>0</v>
      </c>
      <c r="EB44" s="46" t="str">
        <f t="shared" si="53"/>
        <v>文化、運動及休閒服務業</v>
      </c>
      <c r="EC44" s="15">
        <v>0</v>
      </c>
      <c r="ED44" s="16">
        <f t="shared" si="41"/>
        <v>0</v>
      </c>
      <c r="EE44" s="15">
        <v>0</v>
      </c>
      <c r="EF44" s="15">
        <v>0</v>
      </c>
      <c r="EG44" s="16">
        <f t="shared" si="42"/>
        <v>0</v>
      </c>
      <c r="EH44" s="15">
        <v>0</v>
      </c>
      <c r="EI44" s="15">
        <v>0</v>
      </c>
      <c r="EJ44" s="16">
        <f t="shared" si="43"/>
        <v>0</v>
      </c>
      <c r="EK44" s="15">
        <v>0</v>
      </c>
      <c r="EL44" s="15">
        <v>8</v>
      </c>
      <c r="EM44" s="16">
        <f t="shared" si="44"/>
        <v>6.015037593984962</v>
      </c>
      <c r="EN44" s="15">
        <v>8</v>
      </c>
      <c r="EO44" s="15">
        <v>0</v>
      </c>
      <c r="EP44" s="16">
        <f t="shared" si="45"/>
        <v>0</v>
      </c>
      <c r="EQ44" s="15">
        <v>0</v>
      </c>
      <c r="ER44" s="15">
        <v>8</v>
      </c>
      <c r="ES44" s="16">
        <f t="shared" si="46"/>
        <v>6.015037593984962</v>
      </c>
      <c r="ET44" s="15">
        <v>8</v>
      </c>
      <c r="EU44" s="15">
        <v>0</v>
      </c>
      <c r="EV44" s="16">
        <f t="shared" si="47"/>
        <v>0</v>
      </c>
      <c r="EW44" s="15">
        <v>0</v>
      </c>
    </row>
    <row r="45" spans="1:153" ht="11.25" customHeight="1">
      <c r="A45" s="46" t="s">
        <v>150</v>
      </c>
      <c r="B45" s="15">
        <v>1753</v>
      </c>
      <c r="C45" s="15">
        <f t="shared" si="54"/>
        <v>2187</v>
      </c>
      <c r="D45" s="15">
        <v>651</v>
      </c>
      <c r="E45" s="16">
        <f t="shared" si="0"/>
        <v>37.13633770678836</v>
      </c>
      <c r="F45" s="15">
        <f t="shared" si="55"/>
        <v>1134</v>
      </c>
      <c r="G45" s="15">
        <v>44</v>
      </c>
      <c r="H45" s="16">
        <f t="shared" si="1"/>
        <v>2.5099828864803198</v>
      </c>
      <c r="I45" s="15">
        <v>50</v>
      </c>
      <c r="J45" s="15">
        <v>2</v>
      </c>
      <c r="K45" s="16">
        <f t="shared" si="2"/>
        <v>0.11409013120365087</v>
      </c>
      <c r="L45" s="15">
        <v>2</v>
      </c>
      <c r="M45" s="15">
        <v>0</v>
      </c>
      <c r="N45" s="16">
        <f t="shared" si="3"/>
        <v>0</v>
      </c>
      <c r="O45" s="15">
        <v>0</v>
      </c>
      <c r="P45" s="15">
        <v>13</v>
      </c>
      <c r="Q45" s="16">
        <f t="shared" si="4"/>
        <v>0.7415858528237307</v>
      </c>
      <c r="R45" s="15">
        <v>13</v>
      </c>
      <c r="S45" s="15">
        <v>80</v>
      </c>
      <c r="T45" s="16">
        <f t="shared" si="5"/>
        <v>4.563605248146035</v>
      </c>
      <c r="U45" s="15">
        <v>92</v>
      </c>
      <c r="V45" s="46" t="str">
        <f t="shared" si="48"/>
        <v>其 他 服 務 業</v>
      </c>
      <c r="W45" s="15">
        <v>6</v>
      </c>
      <c r="X45" s="16">
        <f t="shared" si="6"/>
        <v>0.3422703936109527</v>
      </c>
      <c r="Y45" s="15">
        <v>8</v>
      </c>
      <c r="Z45" s="15">
        <v>54</v>
      </c>
      <c r="AA45" s="16">
        <f t="shared" si="7"/>
        <v>3.080433542498574</v>
      </c>
      <c r="AB45" s="15">
        <v>72</v>
      </c>
      <c r="AC45" s="15">
        <v>0</v>
      </c>
      <c r="AD45" s="16">
        <f t="shared" si="8"/>
        <v>0</v>
      </c>
      <c r="AE45" s="15">
        <v>0</v>
      </c>
      <c r="AF45" s="15">
        <v>16</v>
      </c>
      <c r="AG45" s="16">
        <f t="shared" si="9"/>
        <v>0.912721049629207</v>
      </c>
      <c r="AH45" s="15">
        <v>17</v>
      </c>
      <c r="AI45" s="15">
        <v>77</v>
      </c>
      <c r="AJ45" s="16">
        <f t="shared" si="10"/>
        <v>4.39247005134056</v>
      </c>
      <c r="AK45" s="15">
        <v>103</v>
      </c>
      <c r="AL45" s="15">
        <v>7</v>
      </c>
      <c r="AM45" s="16">
        <f t="shared" si="11"/>
        <v>0.3993154592127781</v>
      </c>
      <c r="AN45" s="15">
        <v>11</v>
      </c>
      <c r="AO45" s="15">
        <v>1</v>
      </c>
      <c r="AP45" s="16">
        <f t="shared" si="12"/>
        <v>0.057045065601825436</v>
      </c>
      <c r="AQ45" s="15">
        <v>1</v>
      </c>
      <c r="AR45" s="46" t="str">
        <f t="shared" si="49"/>
        <v>其 他 服 務 業</v>
      </c>
      <c r="AS45" s="15">
        <v>3</v>
      </c>
      <c r="AT45" s="16">
        <f t="shared" si="13"/>
        <v>0.17113519680547634</v>
      </c>
      <c r="AU45" s="15">
        <v>3</v>
      </c>
      <c r="AV45" s="15">
        <v>287</v>
      </c>
      <c r="AW45" s="16">
        <f t="shared" si="14"/>
        <v>16.371933827723904</v>
      </c>
      <c r="AX45" s="15">
        <v>455</v>
      </c>
      <c r="AY45" s="15">
        <v>49</v>
      </c>
      <c r="AZ45" s="16">
        <f t="shared" si="15"/>
        <v>2.795208214489447</v>
      </c>
      <c r="BA45" s="15">
        <v>49</v>
      </c>
      <c r="BB45" s="15">
        <v>2</v>
      </c>
      <c r="BC45" s="16">
        <f t="shared" si="16"/>
        <v>0.11409013120365087</v>
      </c>
      <c r="BD45" s="15">
        <v>2</v>
      </c>
      <c r="BE45" s="15">
        <v>2</v>
      </c>
      <c r="BF45" s="16">
        <f t="shared" si="17"/>
        <v>0.11409013120365087</v>
      </c>
      <c r="BG45" s="15">
        <v>2</v>
      </c>
      <c r="BH45" s="15">
        <v>1</v>
      </c>
      <c r="BI45" s="16">
        <f t="shared" si="18"/>
        <v>0.057045065601825436</v>
      </c>
      <c r="BJ45" s="15">
        <v>1</v>
      </c>
      <c r="BK45" s="15">
        <v>0</v>
      </c>
      <c r="BL45" s="16">
        <f t="shared" si="19"/>
        <v>0</v>
      </c>
      <c r="BM45" s="15">
        <v>0</v>
      </c>
      <c r="BN45" s="46" t="str">
        <f t="shared" si="50"/>
        <v>其 他 服 務 業</v>
      </c>
      <c r="BO45" s="15">
        <v>0</v>
      </c>
      <c r="BP45" s="16">
        <f t="shared" si="20"/>
        <v>0</v>
      </c>
      <c r="BQ45" s="15">
        <v>0</v>
      </c>
      <c r="BR45" s="15">
        <v>0</v>
      </c>
      <c r="BS45" s="16">
        <f t="shared" si="21"/>
        <v>0</v>
      </c>
      <c r="BT45" s="15">
        <v>0</v>
      </c>
      <c r="BU45" s="15">
        <v>36</v>
      </c>
      <c r="BV45" s="16">
        <f t="shared" si="22"/>
        <v>2.053622361665716</v>
      </c>
      <c r="BW45" s="15">
        <v>37</v>
      </c>
      <c r="BX45" s="15">
        <v>84</v>
      </c>
      <c r="BY45" s="16">
        <f t="shared" si="23"/>
        <v>4.791785510553337</v>
      </c>
      <c r="BZ45" s="15">
        <v>118</v>
      </c>
      <c r="CA45" s="15">
        <v>1</v>
      </c>
      <c r="CB45" s="16">
        <f t="shared" si="24"/>
        <v>0.057045065601825436</v>
      </c>
      <c r="CC45" s="15">
        <v>1</v>
      </c>
      <c r="CD45" s="15">
        <v>0</v>
      </c>
      <c r="CE45" s="16">
        <f t="shared" si="25"/>
        <v>0</v>
      </c>
      <c r="CF45" s="15">
        <v>0</v>
      </c>
      <c r="CG45" s="15">
        <v>0</v>
      </c>
      <c r="CH45" s="16">
        <f t="shared" si="26"/>
        <v>0</v>
      </c>
      <c r="CI45" s="15">
        <v>0</v>
      </c>
      <c r="CJ45" s="46" t="str">
        <f t="shared" si="51"/>
        <v>其 他 服 務 業</v>
      </c>
      <c r="CK45" s="15">
        <v>0</v>
      </c>
      <c r="CL45" s="16">
        <f t="shared" si="27"/>
        <v>0</v>
      </c>
      <c r="CM45" s="15">
        <v>0</v>
      </c>
      <c r="CN45" s="15">
        <v>90</v>
      </c>
      <c r="CO45" s="16">
        <f t="shared" si="28"/>
        <v>5.13405590416429</v>
      </c>
      <c r="CP45" s="15">
        <v>97</v>
      </c>
      <c r="CQ45" s="15">
        <v>0</v>
      </c>
      <c r="CR45" s="16">
        <f t="shared" si="29"/>
        <v>0</v>
      </c>
      <c r="CS45" s="15">
        <v>0</v>
      </c>
      <c r="CT45" s="15">
        <v>0</v>
      </c>
      <c r="CU45" s="16">
        <f t="shared" si="30"/>
        <v>0</v>
      </c>
      <c r="CV45" s="15">
        <v>0</v>
      </c>
      <c r="CW45" s="15">
        <v>122</v>
      </c>
      <c r="CX45" s="16">
        <f t="shared" si="31"/>
        <v>6.959498003422704</v>
      </c>
      <c r="CY45" s="15">
        <v>218</v>
      </c>
      <c r="CZ45" s="15">
        <v>12</v>
      </c>
      <c r="DA45" s="16">
        <f t="shared" si="32"/>
        <v>0.6845407872219054</v>
      </c>
      <c r="DB45" s="15">
        <v>12</v>
      </c>
      <c r="DC45" s="15">
        <v>0</v>
      </c>
      <c r="DD45" s="16">
        <f t="shared" si="33"/>
        <v>0</v>
      </c>
      <c r="DE45" s="15">
        <v>0</v>
      </c>
      <c r="DF45" s="46" t="str">
        <f t="shared" si="52"/>
        <v>其 他 服 務 業</v>
      </c>
      <c r="DG45" s="15">
        <v>30</v>
      </c>
      <c r="DH45" s="16">
        <f t="shared" si="34"/>
        <v>1.7113519680547633</v>
      </c>
      <c r="DI45" s="15">
        <v>30</v>
      </c>
      <c r="DJ45" s="15">
        <v>164</v>
      </c>
      <c r="DK45" s="16">
        <f t="shared" si="35"/>
        <v>9.355390758699372</v>
      </c>
      <c r="DL45" s="15">
        <v>197</v>
      </c>
      <c r="DM45" s="15">
        <v>226</v>
      </c>
      <c r="DN45" s="16">
        <f t="shared" si="36"/>
        <v>12.892184826012551</v>
      </c>
      <c r="DO45" s="15">
        <v>284</v>
      </c>
      <c r="DP45" s="15">
        <v>4</v>
      </c>
      <c r="DQ45" s="16">
        <f t="shared" si="37"/>
        <v>0.22818026240730174</v>
      </c>
      <c r="DR45" s="15">
        <v>4</v>
      </c>
      <c r="DS45" s="15">
        <v>5</v>
      </c>
      <c r="DT45" s="16">
        <f t="shared" si="38"/>
        <v>0.2852253280091272</v>
      </c>
      <c r="DU45" s="15">
        <v>5</v>
      </c>
      <c r="DV45" s="15">
        <v>7</v>
      </c>
      <c r="DW45" s="16">
        <f t="shared" si="39"/>
        <v>0.3993154592127781</v>
      </c>
      <c r="DX45" s="15">
        <v>27</v>
      </c>
      <c r="DY45" s="15">
        <v>0</v>
      </c>
      <c r="DZ45" s="16">
        <f t="shared" si="40"/>
        <v>0</v>
      </c>
      <c r="EA45" s="15">
        <v>0</v>
      </c>
      <c r="EB45" s="46" t="str">
        <f t="shared" si="53"/>
        <v>其 他 服 務 業</v>
      </c>
      <c r="EC45" s="15">
        <v>0</v>
      </c>
      <c r="ED45" s="16">
        <f t="shared" si="41"/>
        <v>0</v>
      </c>
      <c r="EE45" s="15">
        <v>0</v>
      </c>
      <c r="EF45" s="15">
        <v>0</v>
      </c>
      <c r="EG45" s="16">
        <f t="shared" si="42"/>
        <v>0</v>
      </c>
      <c r="EH45" s="15">
        <v>0</v>
      </c>
      <c r="EI45" s="15">
        <v>0</v>
      </c>
      <c r="EJ45" s="16">
        <f t="shared" si="43"/>
        <v>0</v>
      </c>
      <c r="EK45" s="15">
        <v>0</v>
      </c>
      <c r="EL45" s="15">
        <v>93</v>
      </c>
      <c r="EM45" s="16">
        <f t="shared" si="44"/>
        <v>5.305191100969766</v>
      </c>
      <c r="EN45" s="15">
        <v>93</v>
      </c>
      <c r="EO45" s="15">
        <v>0</v>
      </c>
      <c r="EP45" s="16">
        <f t="shared" si="45"/>
        <v>0</v>
      </c>
      <c r="EQ45" s="15">
        <v>0</v>
      </c>
      <c r="ER45" s="15">
        <v>180</v>
      </c>
      <c r="ES45" s="16">
        <f t="shared" si="46"/>
        <v>10.26811180832858</v>
      </c>
      <c r="ET45" s="15">
        <v>180</v>
      </c>
      <c r="EU45" s="15">
        <v>3</v>
      </c>
      <c r="EV45" s="16">
        <f t="shared" si="47"/>
        <v>0.17113519680547634</v>
      </c>
      <c r="EW45" s="15">
        <v>3</v>
      </c>
    </row>
    <row r="46" spans="1:153" s="82" customFormat="1" ht="11.25" customHeight="1" thickBot="1">
      <c r="A46" s="46" t="s">
        <v>479</v>
      </c>
      <c r="B46" s="15">
        <v>160</v>
      </c>
      <c r="C46" s="15">
        <f t="shared" si="54"/>
        <v>144</v>
      </c>
      <c r="D46" s="15">
        <v>53</v>
      </c>
      <c r="E46" s="16">
        <f t="shared" si="0"/>
        <v>33.125</v>
      </c>
      <c r="F46" s="15">
        <f t="shared" si="55"/>
        <v>76</v>
      </c>
      <c r="G46" s="15">
        <v>4</v>
      </c>
      <c r="H46" s="16">
        <f t="shared" si="1"/>
        <v>2.5</v>
      </c>
      <c r="I46" s="15">
        <v>4</v>
      </c>
      <c r="J46" s="15">
        <v>0</v>
      </c>
      <c r="K46" s="16">
        <f t="shared" si="2"/>
        <v>0</v>
      </c>
      <c r="L46" s="15">
        <v>0</v>
      </c>
      <c r="M46" s="15">
        <v>0</v>
      </c>
      <c r="N46" s="16">
        <f t="shared" si="3"/>
        <v>0</v>
      </c>
      <c r="O46" s="15">
        <v>0</v>
      </c>
      <c r="P46" s="15">
        <v>0</v>
      </c>
      <c r="Q46" s="16">
        <f t="shared" si="4"/>
        <v>0</v>
      </c>
      <c r="R46" s="15">
        <v>0</v>
      </c>
      <c r="S46" s="15">
        <v>4</v>
      </c>
      <c r="T46" s="16">
        <f t="shared" si="5"/>
        <v>2.5</v>
      </c>
      <c r="U46" s="15">
        <v>5</v>
      </c>
      <c r="V46" s="81" t="str">
        <f t="shared" si="48"/>
        <v>公 共 行 政 業</v>
      </c>
      <c r="W46" s="15">
        <v>2</v>
      </c>
      <c r="X46" s="16">
        <f t="shared" si="6"/>
        <v>1.25</v>
      </c>
      <c r="Y46" s="15">
        <v>3</v>
      </c>
      <c r="Z46" s="15">
        <v>1</v>
      </c>
      <c r="AA46" s="16">
        <f t="shared" si="7"/>
        <v>0.625</v>
      </c>
      <c r="AB46" s="15">
        <v>1</v>
      </c>
      <c r="AC46" s="15">
        <v>0</v>
      </c>
      <c r="AD46" s="16">
        <f t="shared" si="8"/>
        <v>0</v>
      </c>
      <c r="AE46" s="15">
        <v>0</v>
      </c>
      <c r="AF46" s="15">
        <v>0</v>
      </c>
      <c r="AG46" s="16">
        <f t="shared" si="9"/>
        <v>0</v>
      </c>
      <c r="AH46" s="15">
        <v>0</v>
      </c>
      <c r="AI46" s="15">
        <v>12</v>
      </c>
      <c r="AJ46" s="16">
        <f t="shared" si="10"/>
        <v>7.5</v>
      </c>
      <c r="AK46" s="15">
        <v>15</v>
      </c>
      <c r="AL46" s="15">
        <v>0</v>
      </c>
      <c r="AM46" s="16">
        <f t="shared" si="11"/>
        <v>0</v>
      </c>
      <c r="AN46" s="15">
        <v>0</v>
      </c>
      <c r="AO46" s="15">
        <v>0</v>
      </c>
      <c r="AP46" s="16">
        <f t="shared" si="12"/>
        <v>0</v>
      </c>
      <c r="AQ46" s="15">
        <v>0</v>
      </c>
      <c r="AR46" s="81" t="str">
        <f t="shared" si="49"/>
        <v>公 共 行 政 業</v>
      </c>
      <c r="AS46" s="15">
        <v>0</v>
      </c>
      <c r="AT46" s="16">
        <f t="shared" si="13"/>
        <v>0</v>
      </c>
      <c r="AU46" s="15">
        <v>0</v>
      </c>
      <c r="AV46" s="15">
        <v>18</v>
      </c>
      <c r="AW46" s="16">
        <f t="shared" si="14"/>
        <v>11.25</v>
      </c>
      <c r="AX46" s="15">
        <v>24</v>
      </c>
      <c r="AY46" s="15">
        <v>4</v>
      </c>
      <c r="AZ46" s="16">
        <f t="shared" si="15"/>
        <v>2.5</v>
      </c>
      <c r="BA46" s="15">
        <v>4</v>
      </c>
      <c r="BB46" s="15">
        <v>0</v>
      </c>
      <c r="BC46" s="16">
        <f t="shared" si="16"/>
        <v>0</v>
      </c>
      <c r="BD46" s="15">
        <v>0</v>
      </c>
      <c r="BE46" s="15">
        <v>0</v>
      </c>
      <c r="BF46" s="16">
        <f t="shared" si="17"/>
        <v>0</v>
      </c>
      <c r="BG46" s="15">
        <v>0</v>
      </c>
      <c r="BH46" s="15">
        <v>1</v>
      </c>
      <c r="BI46" s="16">
        <f t="shared" si="18"/>
        <v>0.625</v>
      </c>
      <c r="BJ46" s="15">
        <v>1</v>
      </c>
      <c r="BK46" s="15">
        <v>0</v>
      </c>
      <c r="BL46" s="16">
        <f t="shared" si="19"/>
        <v>0</v>
      </c>
      <c r="BM46" s="15">
        <v>0</v>
      </c>
      <c r="BN46" s="81" t="str">
        <f t="shared" si="50"/>
        <v>公 共 行 政 業</v>
      </c>
      <c r="BO46" s="15">
        <v>0</v>
      </c>
      <c r="BP46" s="16">
        <f t="shared" si="20"/>
        <v>0</v>
      </c>
      <c r="BQ46" s="15">
        <v>0</v>
      </c>
      <c r="BR46" s="15">
        <v>0</v>
      </c>
      <c r="BS46" s="16">
        <f t="shared" si="21"/>
        <v>0</v>
      </c>
      <c r="BT46" s="15">
        <v>0</v>
      </c>
      <c r="BU46" s="15">
        <v>4</v>
      </c>
      <c r="BV46" s="16">
        <f t="shared" si="22"/>
        <v>2.5</v>
      </c>
      <c r="BW46" s="15">
        <v>6</v>
      </c>
      <c r="BX46" s="15">
        <v>7</v>
      </c>
      <c r="BY46" s="16">
        <f t="shared" si="23"/>
        <v>4.375</v>
      </c>
      <c r="BZ46" s="15">
        <v>8</v>
      </c>
      <c r="CA46" s="15">
        <v>0</v>
      </c>
      <c r="CB46" s="16">
        <f t="shared" si="24"/>
        <v>0</v>
      </c>
      <c r="CC46" s="15">
        <v>0</v>
      </c>
      <c r="CD46" s="15">
        <v>0</v>
      </c>
      <c r="CE46" s="16">
        <f t="shared" si="25"/>
        <v>0</v>
      </c>
      <c r="CF46" s="15">
        <v>0</v>
      </c>
      <c r="CG46" s="15">
        <v>0</v>
      </c>
      <c r="CH46" s="16">
        <f t="shared" si="26"/>
        <v>0</v>
      </c>
      <c r="CI46" s="15">
        <v>0</v>
      </c>
      <c r="CJ46" s="81" t="str">
        <f t="shared" si="51"/>
        <v>公 共 行 政 業</v>
      </c>
      <c r="CK46" s="15">
        <v>0</v>
      </c>
      <c r="CL46" s="16">
        <f t="shared" si="27"/>
        <v>0</v>
      </c>
      <c r="CM46" s="15">
        <v>0</v>
      </c>
      <c r="CN46" s="15">
        <v>5</v>
      </c>
      <c r="CO46" s="16">
        <f t="shared" si="28"/>
        <v>3.125</v>
      </c>
      <c r="CP46" s="15">
        <v>5</v>
      </c>
      <c r="CQ46" s="15">
        <v>0</v>
      </c>
      <c r="CR46" s="16">
        <f t="shared" si="29"/>
        <v>0</v>
      </c>
      <c r="CS46" s="15">
        <v>0</v>
      </c>
      <c r="CT46" s="15">
        <v>0</v>
      </c>
      <c r="CU46" s="16">
        <f t="shared" si="30"/>
        <v>0</v>
      </c>
      <c r="CV46" s="15">
        <v>0</v>
      </c>
      <c r="CW46" s="15">
        <v>5</v>
      </c>
      <c r="CX46" s="16">
        <f t="shared" si="31"/>
        <v>3.125</v>
      </c>
      <c r="CY46" s="15">
        <v>10</v>
      </c>
      <c r="CZ46" s="15">
        <v>1</v>
      </c>
      <c r="DA46" s="16">
        <f t="shared" si="32"/>
        <v>0.625</v>
      </c>
      <c r="DB46" s="15">
        <v>1</v>
      </c>
      <c r="DC46" s="15">
        <v>0</v>
      </c>
      <c r="DD46" s="16">
        <f t="shared" si="33"/>
        <v>0</v>
      </c>
      <c r="DE46" s="15">
        <v>0</v>
      </c>
      <c r="DF46" s="81" t="str">
        <f t="shared" si="52"/>
        <v>公 共 行 政 業</v>
      </c>
      <c r="DG46" s="15">
        <v>1</v>
      </c>
      <c r="DH46" s="16">
        <f t="shared" si="34"/>
        <v>0.625</v>
      </c>
      <c r="DI46" s="15">
        <v>1</v>
      </c>
      <c r="DJ46" s="15">
        <v>14</v>
      </c>
      <c r="DK46" s="16">
        <f t="shared" si="35"/>
        <v>8.75</v>
      </c>
      <c r="DL46" s="15">
        <v>15</v>
      </c>
      <c r="DM46" s="15">
        <v>14</v>
      </c>
      <c r="DN46" s="16">
        <f t="shared" si="36"/>
        <v>8.75</v>
      </c>
      <c r="DO46" s="15">
        <v>20</v>
      </c>
      <c r="DP46" s="15">
        <v>0</v>
      </c>
      <c r="DQ46" s="16">
        <f t="shared" si="37"/>
        <v>0</v>
      </c>
      <c r="DR46" s="15">
        <v>0</v>
      </c>
      <c r="DS46" s="15">
        <v>0</v>
      </c>
      <c r="DT46" s="16">
        <f t="shared" si="38"/>
        <v>0</v>
      </c>
      <c r="DU46" s="15">
        <v>0</v>
      </c>
      <c r="DV46" s="15">
        <v>1</v>
      </c>
      <c r="DW46" s="16">
        <f t="shared" si="39"/>
        <v>0.625</v>
      </c>
      <c r="DX46" s="15">
        <v>5</v>
      </c>
      <c r="DY46" s="15">
        <v>0</v>
      </c>
      <c r="DZ46" s="16">
        <f t="shared" si="40"/>
        <v>0</v>
      </c>
      <c r="EA46" s="15">
        <v>0</v>
      </c>
      <c r="EB46" s="81" t="str">
        <f t="shared" si="53"/>
        <v>公 共 行 政 業</v>
      </c>
      <c r="EC46" s="15">
        <v>0</v>
      </c>
      <c r="ED46" s="16">
        <f t="shared" si="41"/>
        <v>0</v>
      </c>
      <c r="EE46" s="15">
        <v>0</v>
      </c>
      <c r="EF46" s="15">
        <v>0</v>
      </c>
      <c r="EG46" s="16">
        <f t="shared" si="42"/>
        <v>0</v>
      </c>
      <c r="EH46" s="15">
        <v>0</v>
      </c>
      <c r="EI46" s="15">
        <v>0</v>
      </c>
      <c r="EJ46" s="16">
        <f t="shared" si="43"/>
        <v>0</v>
      </c>
      <c r="EK46" s="15">
        <v>0</v>
      </c>
      <c r="EL46" s="15">
        <v>6</v>
      </c>
      <c r="EM46" s="16">
        <f t="shared" si="44"/>
        <v>3.75</v>
      </c>
      <c r="EN46" s="15">
        <v>6</v>
      </c>
      <c r="EO46" s="15">
        <v>0</v>
      </c>
      <c r="EP46" s="16">
        <f t="shared" si="45"/>
        <v>0</v>
      </c>
      <c r="EQ46" s="15">
        <v>0</v>
      </c>
      <c r="ER46" s="15">
        <v>9</v>
      </c>
      <c r="ES46" s="16">
        <f t="shared" si="46"/>
        <v>5.625</v>
      </c>
      <c r="ET46" s="15">
        <v>9</v>
      </c>
      <c r="EU46" s="15">
        <v>1</v>
      </c>
      <c r="EV46" s="16">
        <f t="shared" si="47"/>
        <v>0.625</v>
      </c>
      <c r="EW46" s="15">
        <v>1</v>
      </c>
    </row>
    <row r="47" spans="1:153" ht="34.5" customHeight="1">
      <c r="A47" s="98" t="s">
        <v>246</v>
      </c>
      <c r="B47" s="98"/>
      <c r="C47" s="98"/>
      <c r="D47" s="98"/>
      <c r="E47" s="98"/>
      <c r="F47" s="98"/>
      <c r="G47" s="98"/>
      <c r="H47" s="98"/>
      <c r="I47" s="98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</row>
    <row r="48" ht="42" customHeight="1"/>
    <row r="49" spans="1:153" ht="10.5" customHeight="1">
      <c r="A49" s="126" t="s">
        <v>341</v>
      </c>
      <c r="B49" s="127"/>
      <c r="C49" s="127"/>
      <c r="D49" s="127"/>
      <c r="E49" s="127"/>
      <c r="F49" s="127"/>
      <c r="G49" s="127"/>
      <c r="H49" s="127"/>
      <c r="I49" s="127"/>
      <c r="J49" s="126" t="s">
        <v>342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6" t="s">
        <v>343</v>
      </c>
      <c r="W49" s="127"/>
      <c r="X49" s="127"/>
      <c r="Y49" s="127"/>
      <c r="Z49" s="127"/>
      <c r="AA49" s="127"/>
      <c r="AB49" s="127"/>
      <c r="AC49" s="127"/>
      <c r="AD49" s="127"/>
      <c r="AE49" s="127"/>
      <c r="AF49" s="126" t="s">
        <v>344</v>
      </c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6" t="s">
        <v>345</v>
      </c>
      <c r="AS49" s="127"/>
      <c r="AT49" s="127"/>
      <c r="AU49" s="127"/>
      <c r="AV49" s="127"/>
      <c r="AW49" s="127"/>
      <c r="AX49" s="127"/>
      <c r="AY49" s="127"/>
      <c r="AZ49" s="127"/>
      <c r="BA49" s="127"/>
      <c r="BB49" s="127" t="s">
        <v>346</v>
      </c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 t="s">
        <v>347</v>
      </c>
      <c r="BO49" s="127"/>
      <c r="BP49" s="127"/>
      <c r="BQ49" s="127"/>
      <c r="BR49" s="127"/>
      <c r="BS49" s="127"/>
      <c r="BT49" s="127"/>
      <c r="BU49" s="127"/>
      <c r="BV49" s="127"/>
      <c r="BW49" s="127"/>
      <c r="BX49" s="126" t="s">
        <v>348</v>
      </c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 t="s">
        <v>349</v>
      </c>
      <c r="CK49" s="127"/>
      <c r="CL49" s="127"/>
      <c r="CM49" s="127"/>
      <c r="CN49" s="127"/>
      <c r="CO49" s="127"/>
      <c r="CP49" s="127"/>
      <c r="CQ49" s="127"/>
      <c r="CR49" s="127"/>
      <c r="CS49" s="127"/>
      <c r="CT49" s="126" t="s">
        <v>350</v>
      </c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128"/>
      <c r="DF49" s="126" t="s">
        <v>351</v>
      </c>
      <c r="DG49" s="127"/>
      <c r="DH49" s="127"/>
      <c r="DI49" s="127"/>
      <c r="DJ49" s="127"/>
      <c r="DK49" s="127"/>
      <c r="DL49" s="127"/>
      <c r="DM49" s="127"/>
      <c r="DN49" s="127"/>
      <c r="DO49" s="127"/>
      <c r="DP49" s="127" t="s">
        <v>352</v>
      </c>
      <c r="DQ49" s="127"/>
      <c r="DR49" s="127"/>
      <c r="DS49" s="127"/>
      <c r="DT49" s="127"/>
      <c r="DU49" s="127"/>
      <c r="DV49" s="127"/>
      <c r="DW49" s="127"/>
      <c r="DX49" s="127"/>
      <c r="DY49" s="127"/>
      <c r="DZ49" s="128"/>
      <c r="EA49" s="128"/>
      <c r="EB49" s="127" t="s">
        <v>353</v>
      </c>
      <c r="EC49" s="127"/>
      <c r="ED49" s="127"/>
      <c r="EE49" s="127"/>
      <c r="EF49" s="127"/>
      <c r="EG49" s="127"/>
      <c r="EH49" s="127"/>
      <c r="EI49" s="127"/>
      <c r="EJ49" s="127"/>
      <c r="EK49" s="127"/>
      <c r="EL49" s="127" t="s">
        <v>354</v>
      </c>
      <c r="EM49" s="127"/>
      <c r="EN49" s="127"/>
      <c r="EO49" s="127"/>
      <c r="EP49" s="127"/>
      <c r="EQ49" s="127"/>
      <c r="ER49" s="127"/>
      <c r="ES49" s="127"/>
      <c r="ET49" s="127"/>
      <c r="EU49" s="127"/>
      <c r="EV49" s="128"/>
      <c r="EW49" s="128"/>
    </row>
  </sheetData>
  <mergeCells count="133">
    <mergeCell ref="EU4:EW4"/>
    <mergeCell ref="EL49:EW49"/>
    <mergeCell ref="EB3:EB5"/>
    <mergeCell ref="AF3:AQ3"/>
    <mergeCell ref="BB3:BM3"/>
    <mergeCell ref="EI4:EK4"/>
    <mergeCell ref="EB49:EK49"/>
    <mergeCell ref="EL4:EN4"/>
    <mergeCell ref="EO4:EQ4"/>
    <mergeCell ref="ER4:ET4"/>
    <mergeCell ref="EO3:EQ3"/>
    <mergeCell ref="ER3:ET3"/>
    <mergeCell ref="EU3:EW3"/>
    <mergeCell ref="EL2:ET2"/>
    <mergeCell ref="EL3:EN3"/>
    <mergeCell ref="EI3:EK3"/>
    <mergeCell ref="DP4:DR4"/>
    <mergeCell ref="DS4:DU4"/>
    <mergeCell ref="DY3:EA3"/>
    <mergeCell ref="DP3:DR3"/>
    <mergeCell ref="DS3:DU3"/>
    <mergeCell ref="DV3:DX3"/>
    <mergeCell ref="EC3:EE3"/>
    <mergeCell ref="EF3:EH3"/>
    <mergeCell ref="DP49:EA49"/>
    <mergeCell ref="EC4:EE4"/>
    <mergeCell ref="EF4:EH4"/>
    <mergeCell ref="DV4:DX4"/>
    <mergeCell ref="DY4:EA4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CT4:CV4"/>
    <mergeCell ref="CW4:CY4"/>
    <mergeCell ref="CZ4:DB4"/>
    <mergeCell ref="DC4:DE4"/>
    <mergeCell ref="CK3:CS3"/>
    <mergeCell ref="CK4:CM4"/>
    <mergeCell ref="CN4:CP4"/>
    <mergeCell ref="CQ4:CS4"/>
    <mergeCell ref="BH4:BJ4"/>
    <mergeCell ref="BK4:BM4"/>
    <mergeCell ref="AY4:BA4"/>
    <mergeCell ref="CJ3:CJ5"/>
    <mergeCell ref="BO4:BQ4"/>
    <mergeCell ref="BR4:BT4"/>
    <mergeCell ref="BX3:CI3"/>
    <mergeCell ref="AR49:BA49"/>
    <mergeCell ref="BB49:BM49"/>
    <mergeCell ref="BN49:BW49"/>
    <mergeCell ref="BX49:CI49"/>
    <mergeCell ref="CJ49:CS49"/>
    <mergeCell ref="CG4:CI4"/>
    <mergeCell ref="BU4:BW4"/>
    <mergeCell ref="BX4:BZ4"/>
    <mergeCell ref="CA4:CC4"/>
    <mergeCell ref="A2:I2"/>
    <mergeCell ref="BB4:BD4"/>
    <mergeCell ref="BE4:BG4"/>
    <mergeCell ref="BN3:BN5"/>
    <mergeCell ref="AS3:BA3"/>
    <mergeCell ref="AS4:AU4"/>
    <mergeCell ref="AV4:AX4"/>
    <mergeCell ref="BN2:BW2"/>
    <mergeCell ref="A3:A5"/>
    <mergeCell ref="D3:I3"/>
    <mergeCell ref="A49:I49"/>
    <mergeCell ref="B3:B5"/>
    <mergeCell ref="C3:C5"/>
    <mergeCell ref="D4:F4"/>
    <mergeCell ref="G4:I4"/>
    <mergeCell ref="A47:I47"/>
    <mergeCell ref="V2:AE2"/>
    <mergeCell ref="J49:U49"/>
    <mergeCell ref="J3:U3"/>
    <mergeCell ref="J4:L4"/>
    <mergeCell ref="M4:O4"/>
    <mergeCell ref="P4:R4"/>
    <mergeCell ref="S4:U4"/>
    <mergeCell ref="J2:R2"/>
    <mergeCell ref="V49:AE49"/>
    <mergeCell ref="W3:AE3"/>
    <mergeCell ref="W4:Y4"/>
    <mergeCell ref="Z4:AB4"/>
    <mergeCell ref="AC4:AE4"/>
    <mergeCell ref="V3:V5"/>
    <mergeCell ref="DF49:DO49"/>
    <mergeCell ref="CT49:DE49"/>
    <mergeCell ref="AF49:AQ49"/>
    <mergeCell ref="AF4:AH4"/>
    <mergeCell ref="AI4:AK4"/>
    <mergeCell ref="AL4:AN4"/>
    <mergeCell ref="AO4:AQ4"/>
    <mergeCell ref="AR3:AR5"/>
    <mergeCell ref="CD4:CF4"/>
    <mergeCell ref="BO3:BW3"/>
    <mergeCell ref="BB2:BJ2"/>
    <mergeCell ref="EB2:EK2"/>
    <mergeCell ref="DF2:DO2"/>
    <mergeCell ref="DP2:DX2"/>
    <mergeCell ref="BX2:CF2"/>
    <mergeCell ref="CJ2:CS2"/>
    <mergeCell ref="CT2:DB2"/>
    <mergeCell ref="AF2:AN2"/>
    <mergeCell ref="AR1:BA1"/>
    <mergeCell ref="AF1:AN1"/>
    <mergeCell ref="AP1:AQ1"/>
    <mergeCell ref="CJ1:CS1"/>
    <mergeCell ref="A1:I1"/>
    <mergeCell ref="J1:R1"/>
    <mergeCell ref="S1:U1"/>
    <mergeCell ref="V1:AE1"/>
    <mergeCell ref="EV1:EW1"/>
    <mergeCell ref="DF1:DO1"/>
    <mergeCell ref="EB1:EK1"/>
    <mergeCell ref="AR2:BA2"/>
    <mergeCell ref="BN1:BW1"/>
    <mergeCell ref="CH1:CI1"/>
    <mergeCell ref="CT1:DB1"/>
    <mergeCell ref="BB1:BJ1"/>
    <mergeCell ref="BL1:BM1"/>
    <mergeCell ref="BX1:CF1"/>
    <mergeCell ref="DD1:DE1"/>
    <mergeCell ref="DP1:DX1"/>
    <mergeCell ref="DZ1:EA1"/>
    <mergeCell ref="EL1:ET1"/>
  </mergeCells>
  <dataValidations count="1">
    <dataValidation type="whole" allowBlank="1" showInputMessage="1" showErrorMessage="1" errorTitle="嘿嘿！你粉混喔" error="數字必須素整數而且不得小於 0 也應該不會大於 50000000 吧" sqref="BZ10:CA46 L10:M46 DO10:DP46 CK10:CK46 D10:D46 EE10:EF46 EK10:EL46 ET10:EU46 DR10:DS46 G10:G46 CV10:CW46 CI10:CI46 EA10:EA46 EN10:EO46 BM10:BM46 AB10:AC46 R10:S46 U10:U46 BO10:BO46 O10:P46 EW10:EW46 W10:W46 BW10:BX46 Y10:Z46 DU10:DV46 CF10:CG46 I10:J46 EH10:EI46 CM10:CN46 DX10:DY46 CP10:CQ46 CY10:CZ46 AX10:AY46 AN10:AO46 AQ10:AQ46 AH10:AI46 AS10:AS46 EC10:EC46 AK10:AL46 DG10:DG46 AU10:AV46 AE10:AF46 CC10:CD46 DL10:DM46 DI10:DJ46 CS10:CT46 BG10:BH46 DB10:DC46 DE10:DE46 BT10:BU46 BA10:BB46 BD10:BE46 BQ10:BR46 BJ10:BK46 EQ10:ER46 B10:B46">
      <formula1>0</formula1>
      <formula2>50000000</formula2>
    </dataValidation>
  </dataValidations>
  <printOptions/>
  <pageMargins left="0.7480314960629921" right="0.35433070866141736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2" customWidth="1"/>
    <col min="2" max="2" width="6.00390625" style="2" customWidth="1"/>
    <col min="3" max="3" width="5.875" style="2" customWidth="1"/>
    <col min="4" max="4" width="6.00390625" style="2" customWidth="1"/>
    <col min="5" max="5" width="5.75390625" style="2" customWidth="1"/>
    <col min="6" max="6" width="5.875" style="2" customWidth="1"/>
    <col min="7" max="7" width="6.375" style="2" customWidth="1"/>
    <col min="8" max="9" width="5.75390625" style="2" customWidth="1"/>
    <col min="10" max="10" width="4.625" style="2" customWidth="1"/>
    <col min="11" max="11" width="6.00390625" style="2" customWidth="1"/>
    <col min="12" max="23" width="6.50390625" style="2" customWidth="1"/>
    <col min="24" max="24" width="27.75390625" style="2" customWidth="1"/>
    <col min="25" max="25" width="6.625" style="2" customWidth="1"/>
    <col min="26" max="26" width="5.625" style="2" customWidth="1"/>
    <col min="27" max="27" width="6.25390625" style="2" customWidth="1"/>
    <col min="28" max="28" width="5.875" style="2" customWidth="1"/>
    <col min="29" max="29" width="5.375" style="2" customWidth="1"/>
    <col min="30" max="31" width="5.875" style="2" customWidth="1"/>
    <col min="32" max="32" width="5.125" style="2" customWidth="1"/>
    <col min="33" max="33" width="5.875" style="2" customWidth="1"/>
    <col min="34" max="45" width="6.50390625" style="2" customWidth="1"/>
    <col min="46" max="46" width="27.375" style="2" customWidth="1"/>
    <col min="47" max="55" width="5.875" style="2" customWidth="1"/>
    <col min="56" max="67" width="6.50390625" style="2" customWidth="1"/>
    <col min="68" max="68" width="27.625" style="2" customWidth="1"/>
    <col min="69" max="74" width="5.875" style="2" customWidth="1"/>
    <col min="75" max="75" width="6.375" style="2" customWidth="1"/>
    <col min="76" max="76" width="6.50390625" style="2" customWidth="1"/>
    <col min="77" max="77" width="5.875" style="2" customWidth="1"/>
    <col min="78" max="89" width="6.50390625" style="2" customWidth="1"/>
    <col min="90" max="90" width="26.875" style="2" customWidth="1"/>
    <col min="91" max="99" width="5.875" style="2" customWidth="1"/>
    <col min="100" max="111" width="6.50390625" style="2" customWidth="1"/>
    <col min="112" max="112" width="26.875" style="2" customWidth="1"/>
    <col min="113" max="121" width="5.875" style="2" customWidth="1"/>
    <col min="122" max="133" width="6.50390625" style="2" customWidth="1"/>
    <col min="134" max="134" width="27.375" style="2" customWidth="1"/>
    <col min="135" max="143" width="5.875" style="2" customWidth="1"/>
    <col min="144" max="155" width="6.50390625" style="2" customWidth="1"/>
    <col min="156" max="16384" width="9.00390625" style="2" customWidth="1"/>
  </cols>
  <sheetData>
    <row r="1" spans="1:155" ht="48" customHeight="1">
      <c r="A1" s="123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2" t="s">
        <v>155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43"/>
      <c r="X1" s="123" t="s">
        <v>108</v>
      </c>
      <c r="Y1" s="123"/>
      <c r="Z1" s="123"/>
      <c r="AA1" s="123"/>
      <c r="AB1" s="123"/>
      <c r="AC1" s="123"/>
      <c r="AD1" s="123"/>
      <c r="AE1" s="123"/>
      <c r="AF1" s="123"/>
      <c r="AG1" s="123"/>
      <c r="AH1" s="122" t="s">
        <v>156</v>
      </c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3" t="s">
        <v>386</v>
      </c>
      <c r="AU1" s="123"/>
      <c r="AV1" s="123"/>
      <c r="AW1" s="123"/>
      <c r="AX1" s="123"/>
      <c r="AY1" s="123"/>
      <c r="AZ1" s="123"/>
      <c r="BA1" s="123"/>
      <c r="BB1" s="123"/>
      <c r="BC1" s="123"/>
      <c r="BD1" s="122" t="s">
        <v>157</v>
      </c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3" t="s">
        <v>1</v>
      </c>
      <c r="BQ1" s="123"/>
      <c r="BR1" s="123"/>
      <c r="BS1" s="123"/>
      <c r="BT1" s="123"/>
      <c r="BU1" s="123"/>
      <c r="BV1" s="123"/>
      <c r="BW1" s="123"/>
      <c r="BX1" s="123"/>
      <c r="BY1" s="123"/>
      <c r="BZ1" s="122" t="s">
        <v>158</v>
      </c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3" t="s">
        <v>108</v>
      </c>
      <c r="CM1" s="123"/>
      <c r="CN1" s="123"/>
      <c r="CO1" s="123"/>
      <c r="CP1" s="123"/>
      <c r="CQ1" s="123"/>
      <c r="CR1" s="123"/>
      <c r="CS1" s="123"/>
      <c r="CT1" s="123"/>
      <c r="CU1" s="123"/>
      <c r="CV1" s="122" t="s">
        <v>159</v>
      </c>
      <c r="CW1" s="122"/>
      <c r="CX1" s="122"/>
      <c r="CY1" s="122"/>
      <c r="CZ1" s="122"/>
      <c r="DA1" s="122"/>
      <c r="DB1" s="122"/>
      <c r="DC1" s="122"/>
      <c r="DD1" s="122"/>
      <c r="DE1" s="122"/>
      <c r="DF1" s="123"/>
      <c r="DG1" s="123"/>
      <c r="DH1" s="123" t="s">
        <v>109</v>
      </c>
      <c r="DI1" s="123"/>
      <c r="DJ1" s="123"/>
      <c r="DK1" s="123"/>
      <c r="DL1" s="123"/>
      <c r="DM1" s="123"/>
      <c r="DN1" s="123"/>
      <c r="DO1" s="123"/>
      <c r="DP1" s="123"/>
      <c r="DQ1" s="123"/>
      <c r="DR1" s="122" t="s">
        <v>160</v>
      </c>
      <c r="DS1" s="122"/>
      <c r="DT1" s="122"/>
      <c r="DU1" s="122"/>
      <c r="DV1" s="122"/>
      <c r="DW1" s="122"/>
      <c r="DX1" s="122"/>
      <c r="DY1" s="122"/>
      <c r="DZ1" s="122"/>
      <c r="EA1" s="122"/>
      <c r="EB1" s="123"/>
      <c r="EC1" s="123"/>
      <c r="ED1" s="123" t="s">
        <v>108</v>
      </c>
      <c r="EE1" s="123"/>
      <c r="EF1" s="123"/>
      <c r="EG1" s="123"/>
      <c r="EH1" s="123"/>
      <c r="EI1" s="123"/>
      <c r="EJ1" s="123"/>
      <c r="EK1" s="123"/>
      <c r="EL1" s="123"/>
      <c r="EM1" s="123"/>
      <c r="EN1" s="122" t="s">
        <v>174</v>
      </c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</row>
    <row r="2" spans="1:155" s="19" customFormat="1" ht="12.75" customHeight="1" thickBot="1">
      <c r="A2" s="140" t="s">
        <v>129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 t="s">
        <v>527</v>
      </c>
      <c r="M2" s="141"/>
      <c r="N2" s="141"/>
      <c r="O2" s="141"/>
      <c r="P2" s="141"/>
      <c r="Q2" s="141"/>
      <c r="R2" s="141"/>
      <c r="S2" s="141"/>
      <c r="T2" s="141"/>
      <c r="W2" s="20" t="s">
        <v>0</v>
      </c>
      <c r="X2" s="140" t="s">
        <v>129</v>
      </c>
      <c r="Y2" s="140"/>
      <c r="Z2" s="140"/>
      <c r="AA2" s="140"/>
      <c r="AB2" s="140"/>
      <c r="AC2" s="140"/>
      <c r="AD2" s="140"/>
      <c r="AE2" s="140"/>
      <c r="AF2" s="140"/>
      <c r="AG2" s="140"/>
      <c r="AH2" s="141" t="s">
        <v>527</v>
      </c>
      <c r="AI2" s="141"/>
      <c r="AJ2" s="141"/>
      <c r="AK2" s="141"/>
      <c r="AL2" s="141"/>
      <c r="AM2" s="141"/>
      <c r="AN2" s="141"/>
      <c r="AO2" s="141"/>
      <c r="AP2" s="141"/>
      <c r="AS2" s="20" t="s">
        <v>162</v>
      </c>
      <c r="AT2" s="140" t="s">
        <v>129</v>
      </c>
      <c r="AU2" s="140"/>
      <c r="AV2" s="140"/>
      <c r="AW2" s="140"/>
      <c r="AX2" s="140"/>
      <c r="AY2" s="140"/>
      <c r="AZ2" s="140"/>
      <c r="BA2" s="140"/>
      <c r="BB2" s="140"/>
      <c r="BC2" s="140"/>
      <c r="BD2" s="141" t="s">
        <v>527</v>
      </c>
      <c r="BE2" s="141"/>
      <c r="BF2" s="141"/>
      <c r="BG2" s="141"/>
      <c r="BH2" s="141"/>
      <c r="BI2" s="141"/>
      <c r="BJ2" s="141"/>
      <c r="BK2" s="141"/>
      <c r="BL2" s="141"/>
      <c r="BO2" s="20" t="s">
        <v>162</v>
      </c>
      <c r="BP2" s="140" t="s">
        <v>129</v>
      </c>
      <c r="BQ2" s="140"/>
      <c r="BR2" s="140"/>
      <c r="BS2" s="140"/>
      <c r="BT2" s="140"/>
      <c r="BU2" s="140"/>
      <c r="BV2" s="140"/>
      <c r="BW2" s="140"/>
      <c r="BX2" s="140"/>
      <c r="BY2" s="140"/>
      <c r="BZ2" s="141" t="s">
        <v>527</v>
      </c>
      <c r="CA2" s="141"/>
      <c r="CB2" s="141"/>
      <c r="CC2" s="141"/>
      <c r="CD2" s="141"/>
      <c r="CE2" s="141"/>
      <c r="CF2" s="141"/>
      <c r="CG2" s="141"/>
      <c r="CH2" s="141"/>
      <c r="CI2" s="19" t="s">
        <v>162</v>
      </c>
      <c r="CL2" s="140" t="s">
        <v>129</v>
      </c>
      <c r="CM2" s="140"/>
      <c r="CN2" s="140"/>
      <c r="CO2" s="140"/>
      <c r="CP2" s="140"/>
      <c r="CQ2" s="140"/>
      <c r="CR2" s="140"/>
      <c r="CS2" s="140"/>
      <c r="CT2" s="140"/>
      <c r="CU2" s="140"/>
      <c r="CV2" s="141" t="s">
        <v>527</v>
      </c>
      <c r="CW2" s="141"/>
      <c r="CX2" s="141"/>
      <c r="CY2" s="141"/>
      <c r="CZ2" s="141"/>
      <c r="DA2" s="141"/>
      <c r="DB2" s="141"/>
      <c r="DC2" s="141"/>
      <c r="DD2" s="141"/>
      <c r="DG2" s="20" t="s">
        <v>162</v>
      </c>
      <c r="DH2" s="140" t="s">
        <v>129</v>
      </c>
      <c r="DI2" s="140"/>
      <c r="DJ2" s="140"/>
      <c r="DK2" s="140"/>
      <c r="DL2" s="140"/>
      <c r="DM2" s="140"/>
      <c r="DN2" s="140"/>
      <c r="DO2" s="140"/>
      <c r="DP2" s="140"/>
      <c r="DQ2" s="140"/>
      <c r="DR2" s="141" t="s">
        <v>527</v>
      </c>
      <c r="DS2" s="141"/>
      <c r="DT2" s="141"/>
      <c r="DU2" s="141"/>
      <c r="DV2" s="141"/>
      <c r="DW2" s="141"/>
      <c r="DX2" s="141"/>
      <c r="DY2" s="141"/>
      <c r="DZ2" s="141"/>
      <c r="EC2" s="20" t="s">
        <v>162</v>
      </c>
      <c r="ED2" s="140" t="s">
        <v>129</v>
      </c>
      <c r="EE2" s="140"/>
      <c r="EF2" s="140"/>
      <c r="EG2" s="140"/>
      <c r="EH2" s="140"/>
      <c r="EI2" s="140"/>
      <c r="EJ2" s="140"/>
      <c r="EK2" s="140"/>
      <c r="EL2" s="140"/>
      <c r="EM2" s="140"/>
      <c r="EN2" s="141" t="s">
        <v>527</v>
      </c>
      <c r="EO2" s="141"/>
      <c r="EP2" s="141"/>
      <c r="EQ2" s="141"/>
      <c r="ER2" s="141"/>
      <c r="ES2" s="141"/>
      <c r="ET2" s="141"/>
      <c r="EU2" s="141"/>
      <c r="EV2" s="141"/>
      <c r="EY2" s="20" t="s">
        <v>162</v>
      </c>
    </row>
    <row r="3" spans="1:155" ht="13.5" customHeight="1">
      <c r="A3" s="143" t="s">
        <v>261</v>
      </c>
      <c r="B3" s="115" t="s">
        <v>287</v>
      </c>
      <c r="C3" s="160" t="s">
        <v>288</v>
      </c>
      <c r="D3" s="161"/>
      <c r="E3" s="162"/>
      <c r="F3" s="152" t="s">
        <v>2</v>
      </c>
      <c r="G3" s="152"/>
      <c r="H3" s="152"/>
      <c r="I3" s="152"/>
      <c r="J3" s="152"/>
      <c r="K3" s="155"/>
      <c r="L3" s="153" t="s">
        <v>3</v>
      </c>
      <c r="M3" s="153"/>
      <c r="N3" s="153"/>
      <c r="O3" s="156"/>
      <c r="P3" s="156"/>
      <c r="Q3" s="156"/>
      <c r="R3" s="156"/>
      <c r="S3" s="156"/>
      <c r="T3" s="156"/>
      <c r="U3" s="156"/>
      <c r="V3" s="156"/>
      <c r="W3" s="156"/>
      <c r="X3" s="143" t="s">
        <v>14</v>
      </c>
      <c r="Y3" s="156" t="s">
        <v>290</v>
      </c>
      <c r="Z3" s="156"/>
      <c r="AA3" s="156"/>
      <c r="AB3" s="156"/>
      <c r="AC3" s="156"/>
      <c r="AD3" s="156"/>
      <c r="AE3" s="156"/>
      <c r="AF3" s="156"/>
      <c r="AG3" s="156"/>
      <c r="AH3" s="153" t="s">
        <v>289</v>
      </c>
      <c r="AI3" s="153"/>
      <c r="AJ3" s="153"/>
      <c r="AK3" s="156"/>
      <c r="AL3" s="156"/>
      <c r="AM3" s="156"/>
      <c r="AN3" s="156"/>
      <c r="AO3" s="156"/>
      <c r="AP3" s="156"/>
      <c r="AQ3" s="156"/>
      <c r="AR3" s="156"/>
      <c r="AS3" s="156"/>
      <c r="AT3" s="143" t="s">
        <v>14</v>
      </c>
      <c r="AU3" s="156" t="s">
        <v>290</v>
      </c>
      <c r="AV3" s="156"/>
      <c r="AW3" s="156"/>
      <c r="AX3" s="156"/>
      <c r="AY3" s="156"/>
      <c r="AZ3" s="156"/>
      <c r="BA3" s="156"/>
      <c r="BB3" s="156"/>
      <c r="BC3" s="156"/>
      <c r="BD3" s="153" t="s">
        <v>289</v>
      </c>
      <c r="BE3" s="153"/>
      <c r="BF3" s="153"/>
      <c r="BG3" s="156"/>
      <c r="BH3" s="156"/>
      <c r="BI3" s="156"/>
      <c r="BJ3" s="156"/>
      <c r="BK3" s="156"/>
      <c r="BL3" s="156"/>
      <c r="BM3" s="156"/>
      <c r="BN3" s="156"/>
      <c r="BO3" s="156"/>
      <c r="BP3" s="146" t="s">
        <v>14</v>
      </c>
      <c r="BQ3" s="156" t="s">
        <v>290</v>
      </c>
      <c r="BR3" s="156"/>
      <c r="BS3" s="156"/>
      <c r="BT3" s="156"/>
      <c r="BU3" s="156"/>
      <c r="BV3" s="156"/>
      <c r="BW3" s="156"/>
      <c r="BX3" s="156"/>
      <c r="BY3" s="156"/>
      <c r="BZ3" s="153" t="s">
        <v>289</v>
      </c>
      <c r="CA3" s="153"/>
      <c r="CB3" s="153"/>
      <c r="CC3" s="156"/>
      <c r="CD3" s="156"/>
      <c r="CE3" s="156"/>
      <c r="CF3" s="156"/>
      <c r="CG3" s="156"/>
      <c r="CH3" s="156"/>
      <c r="CI3" s="156"/>
      <c r="CJ3" s="156"/>
      <c r="CK3" s="156"/>
      <c r="CL3" s="143" t="s">
        <v>14</v>
      </c>
      <c r="CM3" s="156" t="s">
        <v>291</v>
      </c>
      <c r="CN3" s="156"/>
      <c r="CO3" s="156"/>
      <c r="CP3" s="156"/>
      <c r="CQ3" s="156"/>
      <c r="CR3" s="156"/>
      <c r="CS3" s="156"/>
      <c r="CT3" s="156"/>
      <c r="CU3" s="151"/>
      <c r="CV3" s="153" t="s">
        <v>292</v>
      </c>
      <c r="CW3" s="153"/>
      <c r="CX3" s="154"/>
      <c r="CY3" s="151" t="s">
        <v>293</v>
      </c>
      <c r="CZ3" s="152"/>
      <c r="DA3" s="152"/>
      <c r="DB3" s="152" t="s">
        <v>294</v>
      </c>
      <c r="DC3" s="152"/>
      <c r="DD3" s="152"/>
      <c r="DE3" s="152" t="s">
        <v>295</v>
      </c>
      <c r="DF3" s="152"/>
      <c r="DG3" s="152"/>
      <c r="DH3" s="143" t="s">
        <v>14</v>
      </c>
      <c r="DI3" s="151" t="s">
        <v>296</v>
      </c>
      <c r="DJ3" s="152"/>
      <c r="DK3" s="152"/>
      <c r="DL3" s="155" t="s">
        <v>297</v>
      </c>
      <c r="DM3" s="156"/>
      <c r="DN3" s="156"/>
      <c r="DO3" s="156"/>
      <c r="DP3" s="156"/>
      <c r="DQ3" s="151"/>
      <c r="DR3" s="153" t="s">
        <v>298</v>
      </c>
      <c r="DS3" s="153"/>
      <c r="DT3" s="154"/>
      <c r="DU3" s="151" t="s">
        <v>299</v>
      </c>
      <c r="DV3" s="152"/>
      <c r="DW3" s="152"/>
      <c r="DX3" s="152" t="s">
        <v>300</v>
      </c>
      <c r="DY3" s="152"/>
      <c r="DZ3" s="152"/>
      <c r="EA3" s="152" t="s">
        <v>301</v>
      </c>
      <c r="EB3" s="152"/>
      <c r="EC3" s="152"/>
      <c r="ED3" s="143" t="s">
        <v>14</v>
      </c>
      <c r="EE3" s="151" t="s">
        <v>302</v>
      </c>
      <c r="EF3" s="152"/>
      <c r="EG3" s="152"/>
      <c r="EH3" s="152" t="s">
        <v>303</v>
      </c>
      <c r="EI3" s="152"/>
      <c r="EJ3" s="152"/>
      <c r="EK3" s="152" t="s">
        <v>304</v>
      </c>
      <c r="EL3" s="152"/>
      <c r="EM3" s="152"/>
      <c r="EN3" s="153" t="s">
        <v>305</v>
      </c>
      <c r="EO3" s="153"/>
      <c r="EP3" s="154"/>
      <c r="EQ3" s="151" t="s">
        <v>306</v>
      </c>
      <c r="ER3" s="152"/>
      <c r="ES3" s="152"/>
      <c r="ET3" s="152" t="s">
        <v>307</v>
      </c>
      <c r="EU3" s="152"/>
      <c r="EV3" s="152"/>
      <c r="EW3" s="152" t="s">
        <v>308</v>
      </c>
      <c r="EX3" s="152"/>
      <c r="EY3" s="155"/>
    </row>
    <row r="4" spans="1:155" ht="44.25" customHeight="1">
      <c r="A4" s="144"/>
      <c r="B4" s="135"/>
      <c r="C4" s="163"/>
      <c r="D4" s="164"/>
      <c r="E4" s="165"/>
      <c r="F4" s="136" t="s">
        <v>4</v>
      </c>
      <c r="G4" s="136"/>
      <c r="H4" s="136"/>
      <c r="I4" s="136" t="s">
        <v>170</v>
      </c>
      <c r="J4" s="136"/>
      <c r="K4" s="136"/>
      <c r="L4" s="149" t="s">
        <v>249</v>
      </c>
      <c r="M4" s="149"/>
      <c r="N4" s="135"/>
      <c r="O4" s="135" t="s">
        <v>5</v>
      </c>
      <c r="P4" s="136"/>
      <c r="Q4" s="136"/>
      <c r="R4" s="136" t="s">
        <v>250</v>
      </c>
      <c r="S4" s="136"/>
      <c r="T4" s="136"/>
      <c r="U4" s="136" t="s">
        <v>251</v>
      </c>
      <c r="V4" s="136"/>
      <c r="W4" s="136"/>
      <c r="X4" s="144"/>
      <c r="Y4" s="135" t="s">
        <v>12</v>
      </c>
      <c r="Z4" s="136"/>
      <c r="AA4" s="136"/>
      <c r="AB4" s="135" t="s">
        <v>13</v>
      </c>
      <c r="AC4" s="136"/>
      <c r="AD4" s="136"/>
      <c r="AE4" s="135" t="s">
        <v>248</v>
      </c>
      <c r="AF4" s="136"/>
      <c r="AG4" s="136"/>
      <c r="AH4" s="149" t="s">
        <v>247</v>
      </c>
      <c r="AI4" s="149"/>
      <c r="AJ4" s="135"/>
      <c r="AK4" s="135" t="s">
        <v>334</v>
      </c>
      <c r="AL4" s="136"/>
      <c r="AM4" s="136"/>
      <c r="AN4" s="136" t="s">
        <v>387</v>
      </c>
      <c r="AO4" s="136"/>
      <c r="AP4" s="136"/>
      <c r="AQ4" s="136" t="s">
        <v>335</v>
      </c>
      <c r="AR4" s="136"/>
      <c r="AS4" s="136"/>
      <c r="AT4" s="144"/>
      <c r="AU4" s="135" t="s">
        <v>336</v>
      </c>
      <c r="AV4" s="136"/>
      <c r="AW4" s="136"/>
      <c r="AX4" s="136" t="s">
        <v>309</v>
      </c>
      <c r="AY4" s="136"/>
      <c r="AZ4" s="136"/>
      <c r="BA4" s="136" t="s">
        <v>310</v>
      </c>
      <c r="BB4" s="136"/>
      <c r="BC4" s="136"/>
      <c r="BD4" s="149" t="s">
        <v>311</v>
      </c>
      <c r="BE4" s="149"/>
      <c r="BF4" s="135"/>
      <c r="BG4" s="135" t="s">
        <v>252</v>
      </c>
      <c r="BH4" s="136"/>
      <c r="BI4" s="136"/>
      <c r="BJ4" s="136" t="s">
        <v>312</v>
      </c>
      <c r="BK4" s="136"/>
      <c r="BL4" s="136"/>
      <c r="BM4" s="136" t="s">
        <v>337</v>
      </c>
      <c r="BN4" s="136"/>
      <c r="BO4" s="136"/>
      <c r="BP4" s="147"/>
      <c r="BQ4" s="135" t="s">
        <v>6</v>
      </c>
      <c r="BR4" s="136"/>
      <c r="BS4" s="136"/>
      <c r="BT4" s="136" t="s">
        <v>7</v>
      </c>
      <c r="BU4" s="136"/>
      <c r="BV4" s="136"/>
      <c r="BW4" s="137" t="s">
        <v>338</v>
      </c>
      <c r="BX4" s="138"/>
      <c r="BY4" s="139"/>
      <c r="BZ4" s="157" t="s">
        <v>253</v>
      </c>
      <c r="CA4" s="157"/>
      <c r="CB4" s="158"/>
      <c r="CC4" s="135" t="s">
        <v>254</v>
      </c>
      <c r="CD4" s="136"/>
      <c r="CE4" s="136"/>
      <c r="CF4" s="136" t="s">
        <v>255</v>
      </c>
      <c r="CG4" s="136"/>
      <c r="CH4" s="136"/>
      <c r="CI4" s="136" t="s">
        <v>256</v>
      </c>
      <c r="CJ4" s="136"/>
      <c r="CK4" s="136"/>
      <c r="CL4" s="144"/>
      <c r="CM4" s="135" t="s">
        <v>313</v>
      </c>
      <c r="CN4" s="136"/>
      <c r="CO4" s="136"/>
      <c r="CP4" s="136" t="s">
        <v>314</v>
      </c>
      <c r="CQ4" s="136"/>
      <c r="CR4" s="136"/>
      <c r="CS4" s="136" t="s">
        <v>315</v>
      </c>
      <c r="CT4" s="136"/>
      <c r="CU4" s="136"/>
      <c r="CV4" s="149" t="s">
        <v>316</v>
      </c>
      <c r="CW4" s="149"/>
      <c r="CX4" s="135"/>
      <c r="CY4" s="135" t="s">
        <v>317</v>
      </c>
      <c r="CZ4" s="136"/>
      <c r="DA4" s="136"/>
      <c r="DB4" s="136" t="s">
        <v>318</v>
      </c>
      <c r="DC4" s="136"/>
      <c r="DD4" s="136"/>
      <c r="DE4" s="136" t="s">
        <v>163</v>
      </c>
      <c r="DF4" s="136"/>
      <c r="DG4" s="136"/>
      <c r="DH4" s="144"/>
      <c r="DI4" s="135" t="s">
        <v>164</v>
      </c>
      <c r="DJ4" s="136"/>
      <c r="DK4" s="136"/>
      <c r="DL4" s="136" t="s">
        <v>165</v>
      </c>
      <c r="DM4" s="136"/>
      <c r="DN4" s="136"/>
      <c r="DO4" s="136" t="s">
        <v>319</v>
      </c>
      <c r="DP4" s="136"/>
      <c r="DQ4" s="136"/>
      <c r="DR4" s="149" t="s">
        <v>8</v>
      </c>
      <c r="DS4" s="149"/>
      <c r="DT4" s="135"/>
      <c r="DU4" s="135" t="s">
        <v>9</v>
      </c>
      <c r="DV4" s="136"/>
      <c r="DW4" s="136"/>
      <c r="DX4" s="136" t="s">
        <v>10</v>
      </c>
      <c r="DY4" s="136"/>
      <c r="DZ4" s="136"/>
      <c r="EA4" s="136" t="s">
        <v>11</v>
      </c>
      <c r="EB4" s="136"/>
      <c r="EC4" s="136"/>
      <c r="ED4" s="144"/>
      <c r="EE4" s="135" t="s">
        <v>257</v>
      </c>
      <c r="EF4" s="136"/>
      <c r="EG4" s="136"/>
      <c r="EH4" s="135" t="s">
        <v>258</v>
      </c>
      <c r="EI4" s="136"/>
      <c r="EJ4" s="136"/>
      <c r="EK4" s="136" t="s">
        <v>320</v>
      </c>
      <c r="EL4" s="136"/>
      <c r="EM4" s="136"/>
      <c r="EN4" s="149" t="s">
        <v>166</v>
      </c>
      <c r="EO4" s="149"/>
      <c r="EP4" s="135"/>
      <c r="EQ4" s="135" t="s">
        <v>321</v>
      </c>
      <c r="ER4" s="136"/>
      <c r="ES4" s="136"/>
      <c r="ET4" s="136" t="s">
        <v>322</v>
      </c>
      <c r="EU4" s="136"/>
      <c r="EV4" s="136"/>
      <c r="EW4" s="136" t="s">
        <v>323</v>
      </c>
      <c r="EX4" s="136"/>
      <c r="EY4" s="150"/>
    </row>
    <row r="5" spans="1:155" ht="13.5" customHeight="1" thickBot="1">
      <c r="A5" s="145"/>
      <c r="B5" s="159"/>
      <c r="C5" s="53" t="s">
        <v>324</v>
      </c>
      <c r="D5" s="52" t="s">
        <v>325</v>
      </c>
      <c r="E5" s="53" t="s">
        <v>326</v>
      </c>
      <c r="F5" s="23" t="s">
        <v>171</v>
      </c>
      <c r="G5" s="23" t="s">
        <v>172</v>
      </c>
      <c r="H5" s="23" t="s">
        <v>173</v>
      </c>
      <c r="I5" s="23" t="s">
        <v>171</v>
      </c>
      <c r="J5" s="23" t="s">
        <v>172</v>
      </c>
      <c r="K5" s="23" t="s">
        <v>173</v>
      </c>
      <c r="L5" s="26" t="s">
        <v>171</v>
      </c>
      <c r="M5" s="26" t="s">
        <v>172</v>
      </c>
      <c r="N5" s="22" t="s">
        <v>173</v>
      </c>
      <c r="O5" s="26" t="s">
        <v>171</v>
      </c>
      <c r="P5" s="23" t="s">
        <v>172</v>
      </c>
      <c r="Q5" s="23" t="s">
        <v>173</v>
      </c>
      <c r="R5" s="23" t="s">
        <v>171</v>
      </c>
      <c r="S5" s="23" t="s">
        <v>172</v>
      </c>
      <c r="T5" s="23" t="s">
        <v>173</v>
      </c>
      <c r="U5" s="23" t="s">
        <v>171</v>
      </c>
      <c r="V5" s="23" t="s">
        <v>172</v>
      </c>
      <c r="W5" s="23" t="s">
        <v>173</v>
      </c>
      <c r="X5" s="145"/>
      <c r="Y5" s="26" t="s">
        <v>171</v>
      </c>
      <c r="Z5" s="23" t="s">
        <v>172</v>
      </c>
      <c r="AA5" s="23" t="s">
        <v>173</v>
      </c>
      <c r="AB5" s="26" t="s">
        <v>171</v>
      </c>
      <c r="AC5" s="23" t="s">
        <v>172</v>
      </c>
      <c r="AD5" s="23" t="s">
        <v>173</v>
      </c>
      <c r="AE5" s="23" t="s">
        <v>171</v>
      </c>
      <c r="AF5" s="23" t="s">
        <v>172</v>
      </c>
      <c r="AG5" s="23" t="s">
        <v>173</v>
      </c>
      <c r="AH5" s="26" t="s">
        <v>171</v>
      </c>
      <c r="AI5" s="26" t="s">
        <v>172</v>
      </c>
      <c r="AJ5" s="22" t="s">
        <v>173</v>
      </c>
      <c r="AK5" s="26" t="s">
        <v>171</v>
      </c>
      <c r="AL5" s="23" t="s">
        <v>172</v>
      </c>
      <c r="AM5" s="23" t="s">
        <v>173</v>
      </c>
      <c r="AN5" s="26" t="s">
        <v>171</v>
      </c>
      <c r="AO5" s="23" t="s">
        <v>172</v>
      </c>
      <c r="AP5" s="23" t="s">
        <v>173</v>
      </c>
      <c r="AQ5" s="26" t="s">
        <v>171</v>
      </c>
      <c r="AR5" s="23" t="s">
        <v>172</v>
      </c>
      <c r="AS5" s="23" t="s">
        <v>173</v>
      </c>
      <c r="AT5" s="145"/>
      <c r="AU5" s="26" t="s">
        <v>171</v>
      </c>
      <c r="AV5" s="23" t="s">
        <v>172</v>
      </c>
      <c r="AW5" s="23" t="s">
        <v>173</v>
      </c>
      <c r="AX5" s="26" t="s">
        <v>171</v>
      </c>
      <c r="AY5" s="23" t="s">
        <v>172</v>
      </c>
      <c r="AZ5" s="23" t="s">
        <v>173</v>
      </c>
      <c r="BA5" s="23" t="s">
        <v>171</v>
      </c>
      <c r="BB5" s="23" t="s">
        <v>172</v>
      </c>
      <c r="BC5" s="23" t="s">
        <v>173</v>
      </c>
      <c r="BD5" s="26" t="s">
        <v>171</v>
      </c>
      <c r="BE5" s="26" t="s">
        <v>172</v>
      </c>
      <c r="BF5" s="22" t="s">
        <v>173</v>
      </c>
      <c r="BG5" s="26" t="s">
        <v>171</v>
      </c>
      <c r="BH5" s="23" t="s">
        <v>172</v>
      </c>
      <c r="BI5" s="23" t="s">
        <v>173</v>
      </c>
      <c r="BJ5" s="26" t="s">
        <v>171</v>
      </c>
      <c r="BK5" s="23" t="s">
        <v>172</v>
      </c>
      <c r="BL5" s="23" t="s">
        <v>173</v>
      </c>
      <c r="BM5" s="23" t="s">
        <v>171</v>
      </c>
      <c r="BN5" s="23" t="s">
        <v>172</v>
      </c>
      <c r="BO5" s="23" t="s">
        <v>173</v>
      </c>
      <c r="BP5" s="148"/>
      <c r="BQ5" s="26" t="s">
        <v>171</v>
      </c>
      <c r="BR5" s="23" t="s">
        <v>172</v>
      </c>
      <c r="BS5" s="23" t="s">
        <v>173</v>
      </c>
      <c r="BT5" s="26" t="s">
        <v>171</v>
      </c>
      <c r="BU5" s="23" t="s">
        <v>172</v>
      </c>
      <c r="BV5" s="23" t="s">
        <v>173</v>
      </c>
      <c r="BW5" s="23" t="s">
        <v>171</v>
      </c>
      <c r="BX5" s="23" t="s">
        <v>172</v>
      </c>
      <c r="BY5" s="23" t="s">
        <v>173</v>
      </c>
      <c r="BZ5" s="26" t="s">
        <v>171</v>
      </c>
      <c r="CA5" s="26" t="s">
        <v>172</v>
      </c>
      <c r="CB5" s="26" t="s">
        <v>173</v>
      </c>
      <c r="CC5" s="26" t="s">
        <v>171</v>
      </c>
      <c r="CD5" s="23" t="s">
        <v>172</v>
      </c>
      <c r="CE5" s="23" t="s">
        <v>173</v>
      </c>
      <c r="CF5" s="26" t="s">
        <v>171</v>
      </c>
      <c r="CG5" s="23" t="s">
        <v>172</v>
      </c>
      <c r="CH5" s="23" t="s">
        <v>173</v>
      </c>
      <c r="CI5" s="26" t="s">
        <v>171</v>
      </c>
      <c r="CJ5" s="23" t="s">
        <v>172</v>
      </c>
      <c r="CK5" s="23" t="s">
        <v>173</v>
      </c>
      <c r="CL5" s="145"/>
      <c r="CM5" s="26" t="s">
        <v>171</v>
      </c>
      <c r="CN5" s="23" t="s">
        <v>172</v>
      </c>
      <c r="CO5" s="23" t="s">
        <v>173</v>
      </c>
      <c r="CP5" s="26" t="s">
        <v>171</v>
      </c>
      <c r="CQ5" s="23" t="s">
        <v>172</v>
      </c>
      <c r="CR5" s="23" t="s">
        <v>173</v>
      </c>
      <c r="CS5" s="26" t="s">
        <v>171</v>
      </c>
      <c r="CT5" s="23" t="s">
        <v>172</v>
      </c>
      <c r="CU5" s="23" t="s">
        <v>173</v>
      </c>
      <c r="CV5" s="26" t="s">
        <v>171</v>
      </c>
      <c r="CW5" s="26" t="s">
        <v>172</v>
      </c>
      <c r="CX5" s="22" t="s">
        <v>173</v>
      </c>
      <c r="CY5" s="26" t="s">
        <v>171</v>
      </c>
      <c r="CZ5" s="23" t="s">
        <v>172</v>
      </c>
      <c r="DA5" s="23" t="s">
        <v>173</v>
      </c>
      <c r="DB5" s="26" t="s">
        <v>171</v>
      </c>
      <c r="DC5" s="23" t="s">
        <v>172</v>
      </c>
      <c r="DD5" s="23" t="s">
        <v>173</v>
      </c>
      <c r="DE5" s="23" t="s">
        <v>171</v>
      </c>
      <c r="DF5" s="23" t="s">
        <v>172</v>
      </c>
      <c r="DG5" s="23" t="s">
        <v>173</v>
      </c>
      <c r="DH5" s="145"/>
      <c r="DI5" s="26" t="s">
        <v>171</v>
      </c>
      <c r="DJ5" s="23" t="s">
        <v>172</v>
      </c>
      <c r="DK5" s="23" t="s">
        <v>173</v>
      </c>
      <c r="DL5" s="23" t="s">
        <v>171</v>
      </c>
      <c r="DM5" s="23" t="s">
        <v>172</v>
      </c>
      <c r="DN5" s="23" t="s">
        <v>173</v>
      </c>
      <c r="DO5" s="26" t="s">
        <v>171</v>
      </c>
      <c r="DP5" s="23" t="s">
        <v>172</v>
      </c>
      <c r="DQ5" s="23" t="s">
        <v>173</v>
      </c>
      <c r="DR5" s="26" t="s">
        <v>171</v>
      </c>
      <c r="DS5" s="26" t="s">
        <v>172</v>
      </c>
      <c r="DT5" s="22" t="s">
        <v>173</v>
      </c>
      <c r="DU5" s="26" t="s">
        <v>171</v>
      </c>
      <c r="DV5" s="23" t="s">
        <v>172</v>
      </c>
      <c r="DW5" s="23" t="s">
        <v>173</v>
      </c>
      <c r="DX5" s="26" t="s">
        <v>171</v>
      </c>
      <c r="DY5" s="23" t="s">
        <v>172</v>
      </c>
      <c r="DZ5" s="23" t="s">
        <v>173</v>
      </c>
      <c r="EA5" s="26" t="s">
        <v>171</v>
      </c>
      <c r="EB5" s="23" t="s">
        <v>172</v>
      </c>
      <c r="EC5" s="23" t="s">
        <v>173</v>
      </c>
      <c r="ED5" s="145"/>
      <c r="EE5" s="26" t="s">
        <v>171</v>
      </c>
      <c r="EF5" s="23" t="s">
        <v>172</v>
      </c>
      <c r="EG5" s="23" t="s">
        <v>173</v>
      </c>
      <c r="EH5" s="26" t="s">
        <v>171</v>
      </c>
      <c r="EI5" s="23" t="s">
        <v>172</v>
      </c>
      <c r="EJ5" s="23" t="s">
        <v>173</v>
      </c>
      <c r="EK5" s="23" t="s">
        <v>171</v>
      </c>
      <c r="EL5" s="23" t="s">
        <v>172</v>
      </c>
      <c r="EM5" s="23" t="s">
        <v>173</v>
      </c>
      <c r="EN5" s="26" t="s">
        <v>171</v>
      </c>
      <c r="EO5" s="26" t="s">
        <v>172</v>
      </c>
      <c r="EP5" s="22" t="s">
        <v>173</v>
      </c>
      <c r="EQ5" s="26" t="s">
        <v>171</v>
      </c>
      <c r="ER5" s="23" t="s">
        <v>172</v>
      </c>
      <c r="ES5" s="23" t="s">
        <v>173</v>
      </c>
      <c r="ET5" s="26" t="s">
        <v>171</v>
      </c>
      <c r="EU5" s="23" t="s">
        <v>172</v>
      </c>
      <c r="EV5" s="23" t="s">
        <v>173</v>
      </c>
      <c r="EW5" s="26" t="s">
        <v>171</v>
      </c>
      <c r="EX5" s="25" t="s">
        <v>172</v>
      </c>
      <c r="EY5" s="25" t="s">
        <v>173</v>
      </c>
    </row>
    <row r="6" spans="1:155" ht="15.75" customHeight="1">
      <c r="A6" s="27" t="s">
        <v>262</v>
      </c>
      <c r="B6" s="15">
        <f>SUM(B7,B8,B9,B34:B46)</f>
        <v>77762</v>
      </c>
      <c r="C6" s="15">
        <f>SUM(C7,C8,C9,C34:C46)</f>
        <v>88592</v>
      </c>
      <c r="D6" s="15">
        <f>SUM(D7,D8,D9,D34:D46)</f>
        <v>29524</v>
      </c>
      <c r="E6" s="16">
        <f aca="true" t="shared" si="0" ref="E6:E46">IF(D6&gt;C6,999,IF(C6=0,0,D6/C6*100))</f>
        <v>33.325808199385946</v>
      </c>
      <c r="F6" s="15">
        <f>SUM(F7,F8,F9,F34:F46)</f>
        <v>60941</v>
      </c>
      <c r="G6" s="15">
        <f>SUM(G7,G8,G9,G34:G46)</f>
        <v>22266</v>
      </c>
      <c r="H6" s="16">
        <f aca="true" t="shared" si="1" ref="H6:H46">IF(G6&gt;F6,999,IF(F6=0,0,G6/F6*100))</f>
        <v>36.53697838893356</v>
      </c>
      <c r="I6" s="15">
        <f>SUM(I7,I8,I9,I34:I46)</f>
        <v>4073</v>
      </c>
      <c r="J6" s="15">
        <f>SUM(J7,J8,J9,J34:J46)</f>
        <v>549</v>
      </c>
      <c r="K6" s="16">
        <f aca="true" t="shared" si="2" ref="K6:K46">IF(J6&gt;I6,999,IF(I6=0,0,J6/I6*100))</f>
        <v>13.479008102136017</v>
      </c>
      <c r="L6" s="15">
        <f>SUM(L7,L8,L9,L34:L46)</f>
        <v>422</v>
      </c>
      <c r="M6" s="15">
        <f>SUM(M7,M8,M9,M34:M46)</f>
        <v>57</v>
      </c>
      <c r="N6" s="16">
        <f aca="true" t="shared" si="3" ref="N6:N46">IF(M6&gt;L6,999,IF(L6=0,0,M6/L6*100))</f>
        <v>13.507109004739338</v>
      </c>
      <c r="O6" s="15">
        <f>SUM(O7,O8,O9,O34:O46)</f>
        <v>44</v>
      </c>
      <c r="P6" s="15">
        <f>SUM(P7,P8,P9,P34:P46)</f>
        <v>2</v>
      </c>
      <c r="Q6" s="16">
        <f aca="true" t="shared" si="4" ref="Q6:Q46">IF(P6&gt;O6,999,IF(O6=0,0,P6/O6*100))</f>
        <v>4.545454545454546</v>
      </c>
      <c r="R6" s="15">
        <f>SUM(R7,R8,R9,R34:R46)</f>
        <v>915</v>
      </c>
      <c r="S6" s="15">
        <f>SUM(S7,S8,S9,S34:S46)</f>
        <v>127</v>
      </c>
      <c r="T6" s="16">
        <f aca="true" t="shared" si="5" ref="T6:T46">IF(S6&gt;R6,999,IF(R6=0,0,S6/R6*100))</f>
        <v>13.879781420765028</v>
      </c>
      <c r="U6" s="15">
        <f>SUM(U7,U8,U9,U34:U46)</f>
        <v>6445</v>
      </c>
      <c r="V6" s="15">
        <f>SUM(V7,V8,V9,V34:V46)</f>
        <v>1740</v>
      </c>
      <c r="W6" s="16">
        <f aca="true" t="shared" si="6" ref="W6:W46">IF(V6&gt;U6,999,IF(U6=0,0,V6/U6*100))</f>
        <v>26.997672614429792</v>
      </c>
      <c r="X6" s="27" t="s">
        <v>16</v>
      </c>
      <c r="Y6" s="15">
        <f>SUM(Y7,Y8,Y9,Y34:Y46)</f>
        <v>351</v>
      </c>
      <c r="Z6" s="15">
        <f>SUM(Z7,Z8,Z9,Z34:Z46)</f>
        <v>71</v>
      </c>
      <c r="AA6" s="16">
        <f aca="true" t="shared" si="7" ref="AA6:AA46">IF(Z6&gt;Y6,999,IF(Y6=0,0,Z6/Y6*100))</f>
        <v>20.22792022792023</v>
      </c>
      <c r="AB6" s="15">
        <f>SUM(AB7,AB8,AB9,AB34:AB46)</f>
        <v>257</v>
      </c>
      <c r="AC6" s="15">
        <f>SUM(AC7,AC8,AC9,AC34:AC46)</f>
        <v>52</v>
      </c>
      <c r="AD6" s="16">
        <f aca="true" t="shared" si="8" ref="AD6:AD46">IF(AC6&gt;AB6,999,IF(AB6=0,0,AC6/AB6*100))</f>
        <v>20.233463035019454</v>
      </c>
      <c r="AE6" s="15">
        <f>SUM(AE7,AE8,AE9,AE34:AE46)</f>
        <v>575</v>
      </c>
      <c r="AF6" s="15">
        <f>SUM(AF7,AF8,AF9,AF34:AF46)</f>
        <v>386</v>
      </c>
      <c r="AG6" s="16">
        <f aca="true" t="shared" si="9" ref="AG6:AG46">IF(AF6&gt;AE6,999,IF(AE6=0,0,AF6/AE6*100))</f>
        <v>67.13043478260869</v>
      </c>
      <c r="AH6" s="15">
        <f>SUM(AH7,AH8,AH9,AH34:AH46)</f>
        <v>1436</v>
      </c>
      <c r="AI6" s="15">
        <f>SUM(AI7,AI8,AI9,AI34:AI46)</f>
        <v>639</v>
      </c>
      <c r="AJ6" s="16">
        <f aca="true" t="shared" si="10" ref="AJ6:AJ46">IF(AI6&gt;AH6,999,IF(AH6=0,0,AI6/AH6*100))</f>
        <v>44.49860724233983</v>
      </c>
      <c r="AK6" s="15">
        <f>SUM(AK7,AK8,AK9,AK34:AK46)</f>
        <v>10260</v>
      </c>
      <c r="AL6" s="15">
        <f>SUM(AL7,AL8,AL9,AL34:AL46)</f>
        <v>5017</v>
      </c>
      <c r="AM6" s="16">
        <f aca="true" t="shared" si="11" ref="AM6:AM46">IF(AL6&gt;AK6,999,IF(AK6=0,0,AL6/AK6*100))</f>
        <v>48.89863547758285</v>
      </c>
      <c r="AN6" s="15">
        <f>SUM(AN7,AN8,AN9,AN34:AN46)</f>
        <v>4064</v>
      </c>
      <c r="AO6" s="15">
        <f>SUM(AO7,AO8,AO9,AO34:AO46)</f>
        <v>2265</v>
      </c>
      <c r="AP6" s="16">
        <f aca="true" t="shared" si="12" ref="AP6:AP46">IF(AO6&gt;AN6,999,IF(AN6=0,0,AO6/AN6*100))</f>
        <v>55.73326771653543</v>
      </c>
      <c r="AQ6" s="15">
        <f>SUM(AQ7,AQ8,AQ9,AQ34:AQ46)</f>
        <v>1387</v>
      </c>
      <c r="AR6" s="15">
        <f>SUM(AR7,AR8,AR9,AR34:AR46)</f>
        <v>706</v>
      </c>
      <c r="AS6" s="16">
        <f aca="true" t="shared" si="13" ref="AS6:AS46">IF(AR6&gt;AQ6,999,IF(AQ6=0,0,AR6/AQ6*100))</f>
        <v>50.90122566690699</v>
      </c>
      <c r="AT6" s="27" t="s">
        <v>16</v>
      </c>
      <c r="AU6" s="15">
        <f>SUM(AU7,AU8,AU9,AU34:AU46)</f>
        <v>543</v>
      </c>
      <c r="AV6" s="15">
        <f>SUM(AV7,AV8,AV9,AV34:AV46)</f>
        <v>324</v>
      </c>
      <c r="AW6" s="16">
        <f aca="true" t="shared" si="14" ref="AW6:AW46">IF(AV6&gt;AU6,999,IF(AU6=0,0,AV6/AU6*100))</f>
        <v>59.66850828729282</v>
      </c>
      <c r="AX6" s="15">
        <f>SUM(AX7,AX8,AX9,AX34:AX46)</f>
        <v>16696</v>
      </c>
      <c r="AY6" s="15">
        <f>SUM(AY7,AY8,AY9,AY34:AY46)</f>
        <v>6237</v>
      </c>
      <c r="AZ6" s="16">
        <f aca="true" t="shared" si="15" ref="AZ6:AZ46">IF(AY6&gt;AX6,999,IF(AX6=0,0,AY6/AX6*100))</f>
        <v>37.356252994729275</v>
      </c>
      <c r="BA6" s="15">
        <f>SUM(BA7,BA8,BA9,BA34:BA46)</f>
        <v>2668</v>
      </c>
      <c r="BB6" s="15">
        <f>SUM(BB7,BB8,BB9,BB34:BB46)</f>
        <v>1100</v>
      </c>
      <c r="BC6" s="16">
        <f aca="true" t="shared" si="16" ref="BC6:BC46">IF(BB6&gt;BA6,999,IF(BA6=0,0,BB6/BA6*100))</f>
        <v>41.22938530734633</v>
      </c>
      <c r="BD6" s="15">
        <f>SUM(BD7,BD8,BD9,BD34:BD46)</f>
        <v>31</v>
      </c>
      <c r="BE6" s="15">
        <f>SUM(BE7,BE8,BE9,BE34:BE46)</f>
        <v>8</v>
      </c>
      <c r="BF6" s="16">
        <f aca="true" t="shared" si="17" ref="BF6:BF46">IF(BE6&gt;BD6,999,IF(BD6=0,0,BE6/BD6*100))</f>
        <v>25.806451612903224</v>
      </c>
      <c r="BG6" s="15">
        <f>SUM(BG7,BG8,BG9,BG34:BG46)</f>
        <v>53</v>
      </c>
      <c r="BH6" s="15">
        <f>SUM(BH7,BH8,BH9,BH34:BH46)</f>
        <v>31</v>
      </c>
      <c r="BI6" s="16">
        <f aca="true" t="shared" si="18" ref="BI6:BI46">IF(BH6&gt;BG6,999,IF(BG6=0,0,BH6/BG6*100))</f>
        <v>58.490566037735846</v>
      </c>
      <c r="BJ6" s="15">
        <f>SUM(BJ7,BJ8,BJ9,BJ34:BJ46)</f>
        <v>237</v>
      </c>
      <c r="BK6" s="15">
        <f>SUM(BK7,BK8,BK9,BK34:BK46)</f>
        <v>45</v>
      </c>
      <c r="BL6" s="16">
        <f aca="true" t="shared" si="19" ref="BL6:BL46">IF(BK6&gt;BJ6,999,IF(BJ6=0,0,BK6/BJ6*100))</f>
        <v>18.9873417721519</v>
      </c>
      <c r="BM6" s="15">
        <f>SUM(BM7,BM8,BM9,BM34:BM46)</f>
        <v>0</v>
      </c>
      <c r="BN6" s="15">
        <f>SUM(BN7,BN8,BN9,BN34:BN46)</f>
        <v>0</v>
      </c>
      <c r="BO6" s="16">
        <f aca="true" t="shared" si="20" ref="BO6:BO46">IF(BN6&gt;BM6,999,IF(BM6=0,0,BN6/BM6*100))</f>
        <v>0</v>
      </c>
      <c r="BP6" s="27" t="s">
        <v>15</v>
      </c>
      <c r="BQ6" s="15">
        <f>SUM(BQ7,BQ8,BQ9,BQ34:BQ46)</f>
        <v>2</v>
      </c>
      <c r="BR6" s="15">
        <f>SUM(BR7,BR8,BR9,BR34:BR46)</f>
        <v>0</v>
      </c>
      <c r="BS6" s="16">
        <f aca="true" t="shared" si="21" ref="BS6:BS46">IF(BR6&gt;BQ6,999,IF(BQ6=0,0,BR6/BQ6*100))</f>
        <v>0</v>
      </c>
      <c r="BT6" s="15">
        <f>SUM(BT7,BT8,BT9,BT34:BT46)</f>
        <v>15</v>
      </c>
      <c r="BU6" s="15">
        <f>SUM(BU7,BU8,BU9,BU34:BU46)</f>
        <v>8</v>
      </c>
      <c r="BV6" s="16">
        <f aca="true" t="shared" si="22" ref="BV6:BV46">IF(BU6&gt;BT6,999,IF(BT6=0,0,BU6/BT6*100))</f>
        <v>53.333333333333336</v>
      </c>
      <c r="BW6" s="15">
        <f>SUM(BW7,BW8,BW9,BW34:BW46)</f>
        <v>2397</v>
      </c>
      <c r="BX6" s="15">
        <f>SUM(BX7,BX8,BX9,BX34:BX46)</f>
        <v>808</v>
      </c>
      <c r="BY6" s="16">
        <f aca="true" t="shared" si="23" ref="BY6:BY46">IF(BX6&gt;BW6,999,IF(BW6=0,0,BX6/BW6*100))</f>
        <v>33.708802670004175</v>
      </c>
      <c r="BZ6" s="15">
        <f>SUM(BZ7,BZ8,BZ9,BZ34:BZ46)</f>
        <v>3901</v>
      </c>
      <c r="CA6" s="15">
        <f>SUM(CA7,CA8,CA9,CA34:CA46)</f>
        <v>1771</v>
      </c>
      <c r="CB6" s="16">
        <f aca="true" t="shared" si="24" ref="CB6:CB46">IF(CA6&gt;BZ6,999,IF(BZ6=0,0,CA6/BZ6*100))</f>
        <v>45.39861573955396</v>
      </c>
      <c r="CC6" s="15">
        <f>SUM(CC7,CC8,CC9,CC34:CC46)</f>
        <v>222</v>
      </c>
      <c r="CD6" s="15">
        <f>SUM(CD7,CD8,CD9,CD34:CD46)</f>
        <v>149</v>
      </c>
      <c r="CE6" s="16">
        <f aca="true" t="shared" si="25" ref="CE6:CE46">IF(CD6&gt;CC6,999,IF(CC6=0,0,CD6/CC6*100))</f>
        <v>67.11711711711712</v>
      </c>
      <c r="CF6" s="15">
        <f>SUM(CF7,CF8,CF9,CF34:CF46)</f>
        <v>6</v>
      </c>
      <c r="CG6" s="15">
        <f>SUM(CG7,CG8,CG9,CG34:CG46)</f>
        <v>3</v>
      </c>
      <c r="CH6" s="16">
        <f aca="true" t="shared" si="26" ref="CH6:CH46">IF(CG6&gt;CF6,999,IF(CF6=0,0,CG6/CF6*100))</f>
        <v>50</v>
      </c>
      <c r="CI6" s="15">
        <f>SUM(CI7,CI8,CI9,CI34:CI46)</f>
        <v>2</v>
      </c>
      <c r="CJ6" s="15">
        <f>SUM(CJ7,CJ8,CJ9,CJ34:CJ46)</f>
        <v>0</v>
      </c>
      <c r="CK6" s="16">
        <f aca="true" t="shared" si="27" ref="CK6:CK46">IF(CJ6&gt;CI6,999,IF(CI6=0,0,CJ6/CI6*100))</f>
        <v>0</v>
      </c>
      <c r="CL6" s="27" t="s">
        <v>15</v>
      </c>
      <c r="CM6" s="15">
        <f>SUM(CM7,CM8,CM9,CM34:CM46)</f>
        <v>19</v>
      </c>
      <c r="CN6" s="15">
        <f>SUM(CN7,CN8,CN9,CN34:CN46)</f>
        <v>8</v>
      </c>
      <c r="CO6" s="16">
        <f aca="true" t="shared" si="28" ref="CO6:CO46">IF(CN6&gt;CM6,999,IF(CM6=0,0,CN6/CM6*100))</f>
        <v>42.10526315789473</v>
      </c>
      <c r="CP6" s="15">
        <f>SUM(CP7,CP8,CP9,CP34:CP46)</f>
        <v>3891</v>
      </c>
      <c r="CQ6" s="15">
        <f>SUM(CQ7,CQ8,CQ9,CQ34:CQ46)</f>
        <v>151</v>
      </c>
      <c r="CR6" s="16">
        <f aca="true" t="shared" si="29" ref="CR6:CR46">IF(CQ6&gt;CP6,999,IF(CP6=0,0,CQ6/CP6*100))</f>
        <v>3.8807504497558467</v>
      </c>
      <c r="CS6" s="15">
        <f>SUM(CS7,CS8,CS9,CS34:CS46)</f>
        <v>29</v>
      </c>
      <c r="CT6" s="15">
        <f>SUM(CT7,CT8,CT9,CT34:CT46)</f>
        <v>12</v>
      </c>
      <c r="CU6" s="16">
        <f aca="true" t="shared" si="30" ref="CU6:CU46">IF(CT6&gt;CS6,999,IF(CS6=0,0,CT6/CS6*100))</f>
        <v>41.37931034482759</v>
      </c>
      <c r="CV6" s="15">
        <f>SUM(CV7,CV8,CV9,CV34:CV46)</f>
        <v>0</v>
      </c>
      <c r="CW6" s="15">
        <f>SUM(CW7,CW8,CW9,CW34:CW46)</f>
        <v>0</v>
      </c>
      <c r="CX6" s="16">
        <f aca="true" t="shared" si="31" ref="CX6:CX46">IF(CW6&gt;CV6,999,IF(CV6=0,0,CW6/CV6*100))</f>
        <v>0</v>
      </c>
      <c r="CY6" s="15">
        <f>SUM(CY7,CY8,CY9,CY34:CY46)</f>
        <v>3639</v>
      </c>
      <c r="CZ6" s="15">
        <f>SUM(CZ7,CZ8,CZ9,CZ34:CZ46)</f>
        <v>734</v>
      </c>
      <c r="DA6" s="16">
        <f aca="true" t="shared" si="32" ref="DA6:DA46">IF(CZ6&gt;CY6,999,IF(CY6=0,0,CZ6/CY6*100))</f>
        <v>20.170376477054138</v>
      </c>
      <c r="DB6" s="15">
        <f>SUM(DB7,DB8,DB9,DB34:DB46)</f>
        <v>654</v>
      </c>
      <c r="DC6" s="15">
        <f>SUM(DC7,DC8,DC9,DC34:DC46)</f>
        <v>24</v>
      </c>
      <c r="DD6" s="16">
        <f aca="true" t="shared" si="33" ref="DD6:DD46">IF(DC6&gt;DB6,999,IF(DB6=0,0,DC6/DB6*100))</f>
        <v>3.669724770642202</v>
      </c>
      <c r="DE6" s="15">
        <f>SUM(DE7,DE8,DE9,DE34:DE46)</f>
        <v>0</v>
      </c>
      <c r="DF6" s="15">
        <f>SUM(DF7,DF8,DF9,DF34:DF46)</f>
        <v>0</v>
      </c>
      <c r="DG6" s="16">
        <f aca="true" t="shared" si="34" ref="DG6:DG46">IF(DF6&gt;DE6,999,IF(DE6=0,0,DF6/DE6*100))</f>
        <v>0</v>
      </c>
      <c r="DH6" s="27" t="s">
        <v>15</v>
      </c>
      <c r="DI6" s="15">
        <f>SUM(DI7,DI8,DI9,DI34:DI46)</f>
        <v>73</v>
      </c>
      <c r="DJ6" s="15">
        <f>SUM(DJ7,DJ8,DJ9,DJ34:DJ46)</f>
        <v>5</v>
      </c>
      <c r="DK6" s="16">
        <f aca="true" t="shared" si="35" ref="DK6:DK46">IF(DJ6&gt;DI6,999,IF(DI6=0,0,DJ6/DI6*100))</f>
        <v>6.8493150684931505</v>
      </c>
      <c r="DL6" s="15">
        <f>SUM(DL7,DL8,DL9,DL34:DL46)</f>
        <v>5585</v>
      </c>
      <c r="DM6" s="15">
        <f>SUM(DM7,DM8,DM9,DM34:DM46)</f>
        <v>1001</v>
      </c>
      <c r="DN6" s="16">
        <f aca="true" t="shared" si="36" ref="DN6:DN46">IF(DM6&gt;DL6,999,IF(DL6=0,0,DM6/DL6*100))</f>
        <v>17.92300805729633</v>
      </c>
      <c r="DO6" s="15">
        <f>SUM(DO7,DO8,DO9,DO34:DO46)</f>
        <v>6555</v>
      </c>
      <c r="DP6" s="15">
        <f>SUM(DP7,DP8,DP9,DP34:DP46)</f>
        <v>848</v>
      </c>
      <c r="DQ6" s="16">
        <f aca="true" t="shared" si="37" ref="DQ6:DQ46">IF(DP6&gt;DO6,999,IF(DO6=0,0,DP6/DO6*100))</f>
        <v>12.93668954996186</v>
      </c>
      <c r="DR6" s="15">
        <f>SUM(DR7,DR8,DR9,DR34:DR46)</f>
        <v>222</v>
      </c>
      <c r="DS6" s="15">
        <f>SUM(DS7,DS8,DS9,DS34:DS46)</f>
        <v>9</v>
      </c>
      <c r="DT6" s="16">
        <f aca="true" t="shared" si="38" ref="DT6:DT46">IF(DS6&gt;DR6,999,IF(DR6=0,0,DS6/DR6*100))</f>
        <v>4.054054054054054</v>
      </c>
      <c r="DU6" s="15">
        <f>SUM(DU7,DU8,DU9,DU34:DU46)</f>
        <v>78</v>
      </c>
      <c r="DV6" s="15">
        <f>SUM(DV7,DV8,DV9,DV34:DV46)</f>
        <v>31</v>
      </c>
      <c r="DW6" s="16">
        <f aca="true" t="shared" si="39" ref="DW6:DW46">IF(DV6&gt;DU6,999,IF(DU6=0,0,DV6/DU6*100))</f>
        <v>39.743589743589745</v>
      </c>
      <c r="DX6" s="15">
        <f>SUM(DX7,DX8,DX9,DX34:DX46)</f>
        <v>5404</v>
      </c>
      <c r="DY6" s="15">
        <f>SUM(DY7,DY8,DY9,DY34:DY46)</f>
        <v>4243</v>
      </c>
      <c r="DZ6" s="16">
        <f aca="true" t="shared" si="40" ref="DZ6:DZ46">IF(DY6&gt;DX6,999,IF(DX6=0,0,DY6/DX6*100))</f>
        <v>78.5159141376758</v>
      </c>
      <c r="EA6" s="15">
        <f>SUM(EA7,EA8,EA9,EA34:EA46)</f>
        <v>0</v>
      </c>
      <c r="EB6" s="15">
        <f>SUM(EB7,EB8,EB9,EB34:EB46)</f>
        <v>0</v>
      </c>
      <c r="EC6" s="16">
        <f aca="true" t="shared" si="41" ref="EC6:EC46">IF(EB6&gt;EA6,999,IF(EA6=0,0,EB6/EA6*100))</f>
        <v>0</v>
      </c>
      <c r="ED6" s="27" t="s">
        <v>15</v>
      </c>
      <c r="EE6" s="15">
        <f>SUM(EE7,EE8,EE9,EE34:EE46)</f>
        <v>0</v>
      </c>
      <c r="EF6" s="15">
        <f>SUM(EF7,EF8,EF9,EF34:EF46)</f>
        <v>0</v>
      </c>
      <c r="EG6" s="16">
        <f aca="true" t="shared" si="42" ref="EG6:EG46">IF(EF6&gt;EE6,999,IF(EE6=0,0,EF6/EE6*100))</f>
        <v>0</v>
      </c>
      <c r="EH6" s="15">
        <f>SUM(EH7,EH8,EH9,EH34:EH46)</f>
        <v>0</v>
      </c>
      <c r="EI6" s="15">
        <f>SUM(EI7,EI8,EI9,EI34:EI46)</f>
        <v>0</v>
      </c>
      <c r="EJ6" s="16">
        <f aca="true" t="shared" si="43" ref="EJ6:EJ46">IF(EI6&gt;EH6,999,IF(EH6=0,0,EI6/EH6*100))</f>
        <v>0</v>
      </c>
      <c r="EK6" s="15">
        <f>SUM(EK7,EK8,EK9,EK34:EK46)</f>
        <v>0</v>
      </c>
      <c r="EL6" s="15">
        <f>SUM(EL7,EL8,EL9,EL34:EL46)</f>
        <v>0</v>
      </c>
      <c r="EM6" s="16">
        <f aca="true" t="shared" si="44" ref="EM6:EM46">IF(EL6&gt;EK6,999,IF(EK6=0,0,EL6/EK6*100))</f>
        <v>0</v>
      </c>
      <c r="EN6" s="15">
        <f>SUM(EN7,EN8,EN9,EN34:EN46)</f>
        <v>1519</v>
      </c>
      <c r="EO6" s="15">
        <f>SUM(EO7,EO8,EO9,EO34:EO46)</f>
        <v>233</v>
      </c>
      <c r="EP6" s="16">
        <f aca="true" t="shared" si="45" ref="EP6:EP46">IF(EO6&gt;EN6,999,IF(EN6=0,0,EO6/EN6*100))</f>
        <v>15.339038841342989</v>
      </c>
      <c r="EQ6" s="15">
        <f>SUM(EQ7,EQ8,EQ9,EQ34:EQ46)</f>
        <v>0</v>
      </c>
      <c r="ER6" s="15">
        <f>SUM(ER7,ER8,ER9,ER34:ER46)</f>
        <v>0</v>
      </c>
      <c r="ES6" s="16">
        <f aca="true" t="shared" si="46" ref="ES6:ES46">IF(ER6&gt;EQ6,999,IF(EQ6=0,0,ER6/EQ6*100))</f>
        <v>0</v>
      </c>
      <c r="ET6" s="15">
        <f>SUM(ET7,ET8,ET9,ET34:ET46)</f>
        <v>3903</v>
      </c>
      <c r="EU6" s="15">
        <f>SUM(EU7,EU8,EU9,EU34:EU46)</f>
        <v>128</v>
      </c>
      <c r="EV6" s="16">
        <f aca="true" t="shared" si="47" ref="EV6:EV46">IF(EU6&gt;ET6,999,IF(ET6=0,0,EU6/ET6*100))</f>
        <v>3.2795285677683834</v>
      </c>
      <c r="EW6" s="15">
        <f>SUM(EW7,EW8,EW9,EW34:EW46)</f>
        <v>19</v>
      </c>
      <c r="EX6" s="15">
        <f>SUM(EX7,EX8,EX9,EX34:EX46)</f>
        <v>2</v>
      </c>
      <c r="EY6" s="16">
        <f aca="true" t="shared" si="48" ref="EY6:EY46">IF(EX6&gt;EW6,999,IF(EW6=0,0,EX6/EW6*100))</f>
        <v>10.526315789473683</v>
      </c>
    </row>
    <row r="7" spans="1:155" ht="11.25" customHeight="1">
      <c r="A7" s="27" t="s">
        <v>136</v>
      </c>
      <c r="B7" s="15">
        <v>40</v>
      </c>
      <c r="C7" s="15">
        <f>SUM(F7,CV7+CY7+DB7+DE7+DI7+DL7+DO7+DR7+DU7+DX7+EA7+EE7+EH7+EK7+EN7+EQ7+ET7+EW7)</f>
        <v>75</v>
      </c>
      <c r="D7" s="15">
        <f>SUM(G7,CW7+CZ7+DC7+DF7+DJ7+DM7+DP7+DS7+DV7+DY7+EB7+EF7+EI7+EL7+EO7+ER7+EU7+EX7)</f>
        <v>6</v>
      </c>
      <c r="E7" s="16">
        <f t="shared" si="0"/>
        <v>8</v>
      </c>
      <c r="F7" s="15">
        <f>SUM(I7+L7+O7+R7+U7+Y7+AB7+AE7+AH7+AK7+AN7+AQ7+AU7+AX7+BA7+BD7+BG7+BJ7+BM7+BQ7+BT7+BW7+BZ7+CC7+CF7+CI7+CM7+CP7+CS7)</f>
        <v>47</v>
      </c>
      <c r="G7" s="15">
        <f>SUM(J7+M7+P7+S7+V7+Z7+AC7+AF7+AI7+AL7+AO7+AR7+AV7+AY7+BB7+BE7+BH7+BK7+BN7+BR7+BU7+BX7+CA7+CD7+CG7+CJ7+CN7+CQ7+CT7)</f>
        <v>3</v>
      </c>
      <c r="H7" s="16">
        <f t="shared" si="1"/>
        <v>6.382978723404255</v>
      </c>
      <c r="I7" s="15">
        <v>5</v>
      </c>
      <c r="J7" s="15">
        <v>1</v>
      </c>
      <c r="K7" s="16">
        <f t="shared" si="2"/>
        <v>20</v>
      </c>
      <c r="L7" s="15">
        <v>0</v>
      </c>
      <c r="M7" s="15">
        <v>0</v>
      </c>
      <c r="N7" s="16">
        <f t="shared" si="3"/>
        <v>0</v>
      </c>
      <c r="O7" s="15">
        <v>0</v>
      </c>
      <c r="P7" s="15">
        <v>0</v>
      </c>
      <c r="Q7" s="16">
        <f t="shared" si="4"/>
        <v>0</v>
      </c>
      <c r="R7" s="15">
        <v>1</v>
      </c>
      <c r="S7" s="15">
        <v>0</v>
      </c>
      <c r="T7" s="16">
        <f t="shared" si="5"/>
        <v>0</v>
      </c>
      <c r="U7" s="15">
        <v>2</v>
      </c>
      <c r="V7" s="15">
        <v>0</v>
      </c>
      <c r="W7" s="16">
        <f t="shared" si="6"/>
        <v>0</v>
      </c>
      <c r="X7" s="27" t="str">
        <f>A7</f>
        <v>農、林、漁、牧業</v>
      </c>
      <c r="Y7" s="15">
        <v>0</v>
      </c>
      <c r="Z7" s="15">
        <v>0</v>
      </c>
      <c r="AA7" s="16">
        <f t="shared" si="7"/>
        <v>0</v>
      </c>
      <c r="AB7" s="15">
        <v>0</v>
      </c>
      <c r="AC7" s="15">
        <v>0</v>
      </c>
      <c r="AD7" s="16">
        <f t="shared" si="8"/>
        <v>0</v>
      </c>
      <c r="AE7" s="15">
        <v>1</v>
      </c>
      <c r="AF7" s="15">
        <v>1</v>
      </c>
      <c r="AG7" s="16">
        <f t="shared" si="9"/>
        <v>100</v>
      </c>
      <c r="AH7" s="15">
        <v>3</v>
      </c>
      <c r="AI7" s="15">
        <v>1</v>
      </c>
      <c r="AJ7" s="16">
        <f t="shared" si="10"/>
        <v>33.33333333333333</v>
      </c>
      <c r="AK7" s="15">
        <v>4</v>
      </c>
      <c r="AL7" s="15">
        <v>0</v>
      </c>
      <c r="AM7" s="16">
        <f t="shared" si="11"/>
        <v>0</v>
      </c>
      <c r="AN7" s="15">
        <v>0</v>
      </c>
      <c r="AO7" s="15">
        <v>0</v>
      </c>
      <c r="AP7" s="16">
        <f t="shared" si="12"/>
        <v>0</v>
      </c>
      <c r="AQ7" s="15">
        <v>0</v>
      </c>
      <c r="AR7" s="15">
        <v>0</v>
      </c>
      <c r="AS7" s="16">
        <f t="shared" si="13"/>
        <v>0</v>
      </c>
      <c r="AT7" s="27" t="str">
        <f>A7</f>
        <v>農、林、漁、牧業</v>
      </c>
      <c r="AU7" s="15">
        <v>0</v>
      </c>
      <c r="AV7" s="15">
        <v>0</v>
      </c>
      <c r="AW7" s="16">
        <f t="shared" si="14"/>
        <v>0</v>
      </c>
      <c r="AX7" s="15">
        <v>18</v>
      </c>
      <c r="AY7" s="15">
        <v>0</v>
      </c>
      <c r="AZ7" s="16">
        <f t="shared" si="15"/>
        <v>0</v>
      </c>
      <c r="BA7" s="15">
        <v>0</v>
      </c>
      <c r="BB7" s="15">
        <v>0</v>
      </c>
      <c r="BC7" s="16">
        <f t="shared" si="16"/>
        <v>0</v>
      </c>
      <c r="BD7" s="15">
        <v>0</v>
      </c>
      <c r="BE7" s="15">
        <v>0</v>
      </c>
      <c r="BF7" s="16">
        <f t="shared" si="17"/>
        <v>0</v>
      </c>
      <c r="BG7" s="15">
        <v>0</v>
      </c>
      <c r="BH7" s="15">
        <v>0</v>
      </c>
      <c r="BI7" s="16">
        <f t="shared" si="18"/>
        <v>0</v>
      </c>
      <c r="BJ7" s="15">
        <v>3</v>
      </c>
      <c r="BK7" s="15">
        <v>0</v>
      </c>
      <c r="BL7" s="16">
        <f t="shared" si="19"/>
        <v>0</v>
      </c>
      <c r="BM7" s="15">
        <v>0</v>
      </c>
      <c r="BN7" s="15">
        <v>0</v>
      </c>
      <c r="BO7" s="16">
        <f t="shared" si="20"/>
        <v>0</v>
      </c>
      <c r="BP7" s="27" t="str">
        <f>A7</f>
        <v>農、林、漁、牧業</v>
      </c>
      <c r="BQ7" s="15">
        <v>0</v>
      </c>
      <c r="BR7" s="15">
        <v>0</v>
      </c>
      <c r="BS7" s="16">
        <f t="shared" si="21"/>
        <v>0</v>
      </c>
      <c r="BT7" s="15">
        <v>0</v>
      </c>
      <c r="BU7" s="15">
        <v>0</v>
      </c>
      <c r="BV7" s="16">
        <f t="shared" si="22"/>
        <v>0</v>
      </c>
      <c r="BW7" s="15">
        <v>2</v>
      </c>
      <c r="BX7" s="15">
        <v>0</v>
      </c>
      <c r="BY7" s="16">
        <f t="shared" si="23"/>
        <v>0</v>
      </c>
      <c r="BZ7" s="15">
        <v>2</v>
      </c>
      <c r="CA7" s="15">
        <v>0</v>
      </c>
      <c r="CB7" s="16">
        <f t="shared" si="24"/>
        <v>0</v>
      </c>
      <c r="CC7" s="15">
        <v>0</v>
      </c>
      <c r="CD7" s="15">
        <v>0</v>
      </c>
      <c r="CE7" s="16">
        <f t="shared" si="25"/>
        <v>0</v>
      </c>
      <c r="CF7" s="15">
        <v>0</v>
      </c>
      <c r="CG7" s="15">
        <v>0</v>
      </c>
      <c r="CH7" s="16">
        <f t="shared" si="26"/>
        <v>0</v>
      </c>
      <c r="CI7" s="15">
        <v>0</v>
      </c>
      <c r="CJ7" s="15">
        <v>0</v>
      </c>
      <c r="CK7" s="16">
        <f t="shared" si="27"/>
        <v>0</v>
      </c>
      <c r="CL7" s="27" t="str">
        <f>A7</f>
        <v>農、林、漁、牧業</v>
      </c>
      <c r="CM7" s="15">
        <v>0</v>
      </c>
      <c r="CN7" s="15">
        <v>0</v>
      </c>
      <c r="CO7" s="16">
        <f t="shared" si="28"/>
        <v>0</v>
      </c>
      <c r="CP7" s="15">
        <v>6</v>
      </c>
      <c r="CQ7" s="15">
        <v>0</v>
      </c>
      <c r="CR7" s="16">
        <f t="shared" si="29"/>
        <v>0</v>
      </c>
      <c r="CS7" s="15">
        <v>0</v>
      </c>
      <c r="CT7" s="15">
        <v>0</v>
      </c>
      <c r="CU7" s="16">
        <f t="shared" si="30"/>
        <v>0</v>
      </c>
      <c r="CV7" s="15">
        <v>0</v>
      </c>
      <c r="CW7" s="15">
        <v>0</v>
      </c>
      <c r="CX7" s="16">
        <f t="shared" si="31"/>
        <v>0</v>
      </c>
      <c r="CY7" s="15">
        <v>8</v>
      </c>
      <c r="CZ7" s="15">
        <v>1</v>
      </c>
      <c r="DA7" s="16">
        <f t="shared" si="32"/>
        <v>12.5</v>
      </c>
      <c r="DB7" s="15">
        <v>0</v>
      </c>
      <c r="DC7" s="15">
        <v>0</v>
      </c>
      <c r="DD7" s="16">
        <f t="shared" si="33"/>
        <v>0</v>
      </c>
      <c r="DE7" s="15">
        <v>0</v>
      </c>
      <c r="DF7" s="15">
        <v>0</v>
      </c>
      <c r="DG7" s="16">
        <f t="shared" si="34"/>
        <v>0</v>
      </c>
      <c r="DH7" s="27" t="str">
        <f>A7</f>
        <v>農、林、漁、牧業</v>
      </c>
      <c r="DI7" s="15">
        <v>1</v>
      </c>
      <c r="DJ7" s="15">
        <v>0</v>
      </c>
      <c r="DK7" s="16">
        <f t="shared" si="35"/>
        <v>0</v>
      </c>
      <c r="DL7" s="15">
        <v>5</v>
      </c>
      <c r="DM7" s="15">
        <v>0</v>
      </c>
      <c r="DN7" s="16">
        <f t="shared" si="36"/>
        <v>0</v>
      </c>
      <c r="DO7" s="15">
        <v>5</v>
      </c>
      <c r="DP7" s="15">
        <v>2</v>
      </c>
      <c r="DQ7" s="16">
        <f t="shared" si="37"/>
        <v>40</v>
      </c>
      <c r="DR7" s="15">
        <v>0</v>
      </c>
      <c r="DS7" s="15">
        <v>0</v>
      </c>
      <c r="DT7" s="16">
        <f t="shared" si="38"/>
        <v>0</v>
      </c>
      <c r="DU7" s="15">
        <v>0</v>
      </c>
      <c r="DV7" s="15">
        <v>0</v>
      </c>
      <c r="DW7" s="16">
        <f t="shared" si="39"/>
        <v>0</v>
      </c>
      <c r="DX7" s="15">
        <v>0</v>
      </c>
      <c r="DY7" s="15">
        <v>0</v>
      </c>
      <c r="DZ7" s="16">
        <f t="shared" si="40"/>
        <v>0</v>
      </c>
      <c r="EA7" s="15">
        <v>0</v>
      </c>
      <c r="EB7" s="15">
        <v>0</v>
      </c>
      <c r="EC7" s="16">
        <f t="shared" si="41"/>
        <v>0</v>
      </c>
      <c r="ED7" s="27" t="str">
        <f>A7</f>
        <v>農、林、漁、牧業</v>
      </c>
      <c r="EE7" s="15">
        <v>0</v>
      </c>
      <c r="EF7" s="15">
        <v>0</v>
      </c>
      <c r="EG7" s="16">
        <f t="shared" si="42"/>
        <v>0</v>
      </c>
      <c r="EH7" s="15">
        <v>0</v>
      </c>
      <c r="EI7" s="15">
        <v>0</v>
      </c>
      <c r="EJ7" s="16">
        <f t="shared" si="43"/>
        <v>0</v>
      </c>
      <c r="EK7" s="15">
        <v>0</v>
      </c>
      <c r="EL7" s="15">
        <v>0</v>
      </c>
      <c r="EM7" s="16">
        <f t="shared" si="44"/>
        <v>0</v>
      </c>
      <c r="EN7" s="15">
        <v>4</v>
      </c>
      <c r="EO7" s="15">
        <v>0</v>
      </c>
      <c r="EP7" s="16">
        <f t="shared" si="45"/>
        <v>0</v>
      </c>
      <c r="EQ7" s="15">
        <v>0</v>
      </c>
      <c r="ER7" s="15">
        <v>0</v>
      </c>
      <c r="ES7" s="16">
        <f t="shared" si="46"/>
        <v>0</v>
      </c>
      <c r="ET7" s="15">
        <v>5</v>
      </c>
      <c r="EU7" s="15">
        <v>0</v>
      </c>
      <c r="EV7" s="16">
        <f t="shared" si="47"/>
        <v>0</v>
      </c>
      <c r="EW7" s="15">
        <v>0</v>
      </c>
      <c r="EX7" s="15">
        <v>0</v>
      </c>
      <c r="EY7" s="16">
        <f t="shared" si="48"/>
        <v>0</v>
      </c>
    </row>
    <row r="8" spans="1:155" ht="11.25" customHeight="1">
      <c r="A8" s="27" t="s">
        <v>137</v>
      </c>
      <c r="B8" s="15">
        <v>51</v>
      </c>
      <c r="C8" s="15">
        <f>SUM(F8,CV8+CY8+DB8+DE8+DI8+DL8+DO8+DR8+DU8+DX8+EA8+EE8+EH8+EK8+EN8+EQ8+ET8+EW8)</f>
        <v>57</v>
      </c>
      <c r="D8" s="15">
        <f>SUM(G8,CW8+CZ8+DC8+DF8+DJ8+DM8+DP8+DS8+DV8+DY8+EB8+EF8+EI8+EL8+EO8+ER8+EU8+EX8)</f>
        <v>13</v>
      </c>
      <c r="E8" s="16">
        <f t="shared" si="0"/>
        <v>22.807017543859647</v>
      </c>
      <c r="F8" s="15">
        <f>SUM(I8+L8+O8+R8+U8+Y8+AB8+AE8+AH8+AK8+AN8+AQ8+AU8+AX8+BA8+BD8+BG8+BJ8+BM8+BQ8+BT8+BW8+BZ8+CC8+CF8+CI8+CM8+CP8+CS8)</f>
        <v>44</v>
      </c>
      <c r="G8" s="15">
        <f>SUM(J8+M8+P8+S8+V8+Z8+AC8+AF8+AI8+AL8+AO8+AR8+AV8+AY8+BB8+BE8+BH8+BK8+BN8+BR8+BU8+BX8+CA8+CD8+CG8+CJ8+CN8+CQ8+CT8)</f>
        <v>12</v>
      </c>
      <c r="H8" s="16">
        <f t="shared" si="1"/>
        <v>27.27272727272727</v>
      </c>
      <c r="I8" s="15">
        <v>7</v>
      </c>
      <c r="J8" s="15">
        <v>2</v>
      </c>
      <c r="K8" s="16">
        <f t="shared" si="2"/>
        <v>28.57142857142857</v>
      </c>
      <c r="L8" s="15">
        <v>1</v>
      </c>
      <c r="M8" s="15">
        <v>1</v>
      </c>
      <c r="N8" s="16">
        <f t="shared" si="3"/>
        <v>100</v>
      </c>
      <c r="O8" s="15">
        <v>0</v>
      </c>
      <c r="P8" s="15">
        <v>0</v>
      </c>
      <c r="Q8" s="16">
        <f t="shared" si="4"/>
        <v>0</v>
      </c>
      <c r="R8" s="15">
        <v>0</v>
      </c>
      <c r="S8" s="15">
        <v>0</v>
      </c>
      <c r="T8" s="16">
        <f t="shared" si="5"/>
        <v>0</v>
      </c>
      <c r="U8" s="15">
        <v>4</v>
      </c>
      <c r="V8" s="15">
        <v>3</v>
      </c>
      <c r="W8" s="16">
        <f t="shared" si="6"/>
        <v>75</v>
      </c>
      <c r="X8" s="27" t="str">
        <f aca="true" t="shared" si="49" ref="X8:X46">A8</f>
        <v>礦業及土石採取業</v>
      </c>
      <c r="Y8" s="15">
        <v>0</v>
      </c>
      <c r="Z8" s="15">
        <v>0</v>
      </c>
      <c r="AA8" s="16">
        <f t="shared" si="7"/>
        <v>0</v>
      </c>
      <c r="AB8" s="15">
        <v>0</v>
      </c>
      <c r="AC8" s="15">
        <v>0</v>
      </c>
      <c r="AD8" s="16">
        <f t="shared" si="8"/>
        <v>0</v>
      </c>
      <c r="AE8" s="15">
        <v>0</v>
      </c>
      <c r="AF8" s="15">
        <v>0</v>
      </c>
      <c r="AG8" s="16">
        <f t="shared" si="9"/>
        <v>0</v>
      </c>
      <c r="AH8" s="15">
        <v>2</v>
      </c>
      <c r="AI8" s="15">
        <v>0</v>
      </c>
      <c r="AJ8" s="16">
        <f t="shared" si="10"/>
        <v>0</v>
      </c>
      <c r="AK8" s="15">
        <v>3</v>
      </c>
      <c r="AL8" s="15">
        <v>1</v>
      </c>
      <c r="AM8" s="16">
        <f t="shared" si="11"/>
        <v>33.33333333333333</v>
      </c>
      <c r="AN8" s="15">
        <v>1</v>
      </c>
      <c r="AO8" s="15">
        <v>0</v>
      </c>
      <c r="AP8" s="16">
        <f t="shared" si="12"/>
        <v>0</v>
      </c>
      <c r="AQ8" s="15">
        <v>0</v>
      </c>
      <c r="AR8" s="15">
        <v>0</v>
      </c>
      <c r="AS8" s="16">
        <f t="shared" si="13"/>
        <v>0</v>
      </c>
      <c r="AT8" s="27" t="str">
        <f aca="true" t="shared" si="50" ref="AT8:AT46">A8</f>
        <v>礦業及土石採取業</v>
      </c>
      <c r="AU8" s="15">
        <v>0</v>
      </c>
      <c r="AV8" s="15">
        <v>0</v>
      </c>
      <c r="AW8" s="16">
        <f t="shared" si="14"/>
        <v>0</v>
      </c>
      <c r="AX8" s="15">
        <v>15</v>
      </c>
      <c r="AY8" s="15">
        <v>4</v>
      </c>
      <c r="AZ8" s="16">
        <f t="shared" si="15"/>
        <v>26.666666666666668</v>
      </c>
      <c r="BA8" s="15">
        <v>0</v>
      </c>
      <c r="BB8" s="15">
        <v>0</v>
      </c>
      <c r="BC8" s="16">
        <f t="shared" si="16"/>
        <v>0</v>
      </c>
      <c r="BD8" s="15">
        <v>0</v>
      </c>
      <c r="BE8" s="15">
        <v>0</v>
      </c>
      <c r="BF8" s="16">
        <f t="shared" si="17"/>
        <v>0</v>
      </c>
      <c r="BG8" s="15">
        <v>0</v>
      </c>
      <c r="BH8" s="15">
        <v>0</v>
      </c>
      <c r="BI8" s="16">
        <f t="shared" si="18"/>
        <v>0</v>
      </c>
      <c r="BJ8" s="15">
        <v>0</v>
      </c>
      <c r="BK8" s="15">
        <v>0</v>
      </c>
      <c r="BL8" s="16">
        <f t="shared" si="19"/>
        <v>0</v>
      </c>
      <c r="BM8" s="15">
        <v>0</v>
      </c>
      <c r="BN8" s="15">
        <v>0</v>
      </c>
      <c r="BO8" s="16">
        <f t="shared" si="20"/>
        <v>0</v>
      </c>
      <c r="BP8" s="27" t="str">
        <f aca="true" t="shared" si="51" ref="BP8:BP46">A8</f>
        <v>礦業及土石採取業</v>
      </c>
      <c r="BQ8" s="15">
        <v>0</v>
      </c>
      <c r="BR8" s="15">
        <v>0</v>
      </c>
      <c r="BS8" s="16">
        <f t="shared" si="21"/>
        <v>0</v>
      </c>
      <c r="BT8" s="15">
        <v>0</v>
      </c>
      <c r="BU8" s="15">
        <v>0</v>
      </c>
      <c r="BV8" s="16">
        <f t="shared" si="22"/>
        <v>0</v>
      </c>
      <c r="BW8" s="15">
        <v>3</v>
      </c>
      <c r="BX8" s="15">
        <v>0</v>
      </c>
      <c r="BY8" s="16">
        <f t="shared" si="23"/>
        <v>0</v>
      </c>
      <c r="BZ8" s="15">
        <v>5</v>
      </c>
      <c r="CA8" s="15">
        <v>1</v>
      </c>
      <c r="CB8" s="16">
        <f t="shared" si="24"/>
        <v>20</v>
      </c>
      <c r="CC8" s="15">
        <v>0</v>
      </c>
      <c r="CD8" s="15">
        <v>0</v>
      </c>
      <c r="CE8" s="16">
        <f t="shared" si="25"/>
        <v>0</v>
      </c>
      <c r="CF8" s="15">
        <v>0</v>
      </c>
      <c r="CG8" s="15">
        <v>0</v>
      </c>
      <c r="CH8" s="16">
        <f t="shared" si="26"/>
        <v>0</v>
      </c>
      <c r="CI8" s="15">
        <v>0</v>
      </c>
      <c r="CJ8" s="15">
        <v>0</v>
      </c>
      <c r="CK8" s="16">
        <f t="shared" si="27"/>
        <v>0</v>
      </c>
      <c r="CL8" s="27" t="str">
        <f aca="true" t="shared" si="52" ref="CL8:CL46">A8</f>
        <v>礦業及土石採取業</v>
      </c>
      <c r="CM8" s="15">
        <v>0</v>
      </c>
      <c r="CN8" s="15">
        <v>0</v>
      </c>
      <c r="CO8" s="16">
        <f t="shared" si="28"/>
        <v>0</v>
      </c>
      <c r="CP8" s="15">
        <v>3</v>
      </c>
      <c r="CQ8" s="15">
        <v>0</v>
      </c>
      <c r="CR8" s="16">
        <f t="shared" si="29"/>
        <v>0</v>
      </c>
      <c r="CS8" s="15">
        <v>0</v>
      </c>
      <c r="CT8" s="15">
        <v>0</v>
      </c>
      <c r="CU8" s="16">
        <f t="shared" si="30"/>
        <v>0</v>
      </c>
      <c r="CV8" s="15">
        <v>0</v>
      </c>
      <c r="CW8" s="15">
        <v>0</v>
      </c>
      <c r="CX8" s="16">
        <f t="shared" si="31"/>
        <v>0</v>
      </c>
      <c r="CY8" s="15">
        <v>5</v>
      </c>
      <c r="CZ8" s="15">
        <v>0</v>
      </c>
      <c r="DA8" s="16">
        <f t="shared" si="32"/>
        <v>0</v>
      </c>
      <c r="DB8" s="15">
        <v>0</v>
      </c>
      <c r="DC8" s="15">
        <v>0</v>
      </c>
      <c r="DD8" s="16">
        <f t="shared" si="33"/>
        <v>0</v>
      </c>
      <c r="DE8" s="15">
        <v>0</v>
      </c>
      <c r="DF8" s="15">
        <v>0</v>
      </c>
      <c r="DG8" s="16">
        <f t="shared" si="34"/>
        <v>0</v>
      </c>
      <c r="DH8" s="27" t="str">
        <f aca="true" t="shared" si="53" ref="DH8:DH46">A8</f>
        <v>礦業及土石採取業</v>
      </c>
      <c r="DI8" s="15">
        <v>0</v>
      </c>
      <c r="DJ8" s="15">
        <v>0</v>
      </c>
      <c r="DK8" s="16">
        <f t="shared" si="35"/>
        <v>0</v>
      </c>
      <c r="DL8" s="15">
        <v>4</v>
      </c>
      <c r="DM8" s="15">
        <v>0</v>
      </c>
      <c r="DN8" s="16">
        <f t="shared" si="36"/>
        <v>0</v>
      </c>
      <c r="DO8" s="15">
        <v>3</v>
      </c>
      <c r="DP8" s="15">
        <v>1</v>
      </c>
      <c r="DQ8" s="16">
        <f t="shared" si="37"/>
        <v>33.33333333333333</v>
      </c>
      <c r="DR8" s="15">
        <v>0</v>
      </c>
      <c r="DS8" s="15">
        <v>0</v>
      </c>
      <c r="DT8" s="16">
        <f t="shared" si="38"/>
        <v>0</v>
      </c>
      <c r="DU8" s="15">
        <v>0</v>
      </c>
      <c r="DV8" s="15">
        <v>0</v>
      </c>
      <c r="DW8" s="16">
        <f t="shared" si="39"/>
        <v>0</v>
      </c>
      <c r="DX8" s="15">
        <v>0</v>
      </c>
      <c r="DY8" s="15">
        <v>0</v>
      </c>
      <c r="DZ8" s="16">
        <f t="shared" si="40"/>
        <v>0</v>
      </c>
      <c r="EA8" s="15">
        <v>0</v>
      </c>
      <c r="EB8" s="15">
        <v>0</v>
      </c>
      <c r="EC8" s="16">
        <f t="shared" si="41"/>
        <v>0</v>
      </c>
      <c r="ED8" s="27" t="str">
        <f aca="true" t="shared" si="54" ref="ED8:ED46">A8</f>
        <v>礦業及土石採取業</v>
      </c>
      <c r="EE8" s="15">
        <v>0</v>
      </c>
      <c r="EF8" s="15">
        <v>0</v>
      </c>
      <c r="EG8" s="16">
        <f t="shared" si="42"/>
        <v>0</v>
      </c>
      <c r="EH8" s="15">
        <v>0</v>
      </c>
      <c r="EI8" s="15">
        <v>0</v>
      </c>
      <c r="EJ8" s="16">
        <f t="shared" si="43"/>
        <v>0</v>
      </c>
      <c r="EK8" s="15">
        <v>0</v>
      </c>
      <c r="EL8" s="15">
        <v>0</v>
      </c>
      <c r="EM8" s="16">
        <f t="shared" si="44"/>
        <v>0</v>
      </c>
      <c r="EN8" s="15">
        <v>0</v>
      </c>
      <c r="EO8" s="15">
        <v>0</v>
      </c>
      <c r="EP8" s="16">
        <f t="shared" si="45"/>
        <v>0</v>
      </c>
      <c r="EQ8" s="15">
        <v>0</v>
      </c>
      <c r="ER8" s="15">
        <v>0</v>
      </c>
      <c r="ES8" s="16">
        <f t="shared" si="46"/>
        <v>0</v>
      </c>
      <c r="ET8" s="15">
        <v>1</v>
      </c>
      <c r="EU8" s="15">
        <v>0</v>
      </c>
      <c r="EV8" s="16">
        <f t="shared" si="47"/>
        <v>0</v>
      </c>
      <c r="EW8" s="15">
        <v>0</v>
      </c>
      <c r="EX8" s="15">
        <v>0</v>
      </c>
      <c r="EY8" s="16">
        <f t="shared" si="48"/>
        <v>0</v>
      </c>
    </row>
    <row r="9" spans="1:155" ht="18" customHeight="1">
      <c r="A9" s="27" t="s">
        <v>138</v>
      </c>
      <c r="B9" s="15">
        <f>SUM(B10:B33)</f>
        <v>22560</v>
      </c>
      <c r="C9" s="15">
        <f>SUM(C10:C33)</f>
        <v>44668</v>
      </c>
      <c r="D9" s="15">
        <f>SUM(D10:D33)</f>
        <v>5171</v>
      </c>
      <c r="E9" s="16">
        <f t="shared" si="0"/>
        <v>11.576520103877497</v>
      </c>
      <c r="F9" s="15">
        <f>SUM(F10:F33)</f>
        <v>27334</v>
      </c>
      <c r="G9" s="15">
        <f>SUM(G10:G33)</f>
        <v>3976</v>
      </c>
      <c r="H9" s="16">
        <f t="shared" si="1"/>
        <v>14.545986683251627</v>
      </c>
      <c r="I9" s="15">
        <f>SUM(I10:I33)</f>
        <v>3511</v>
      </c>
      <c r="J9" s="15">
        <f>SUM(J10:J33)</f>
        <v>265</v>
      </c>
      <c r="K9" s="16">
        <f t="shared" si="2"/>
        <v>7.5477072059242385</v>
      </c>
      <c r="L9" s="15">
        <f>SUM(L10:L33)</f>
        <v>398</v>
      </c>
      <c r="M9" s="15">
        <f>SUM(M10:M33)</f>
        <v>44</v>
      </c>
      <c r="N9" s="16">
        <f t="shared" si="3"/>
        <v>11.055276381909549</v>
      </c>
      <c r="O9" s="15">
        <f>SUM(O10:O33)</f>
        <v>44</v>
      </c>
      <c r="P9" s="15">
        <f>SUM(P10:P33)</f>
        <v>2</v>
      </c>
      <c r="Q9" s="16">
        <f t="shared" si="4"/>
        <v>4.545454545454546</v>
      </c>
      <c r="R9" s="15">
        <f>SUM(R10:R33)</f>
        <v>853</v>
      </c>
      <c r="S9" s="15">
        <f>SUM(S10:S33)</f>
        <v>101</v>
      </c>
      <c r="T9" s="16">
        <f t="shared" si="5"/>
        <v>11.840562719812427</v>
      </c>
      <c r="U9" s="15">
        <f>SUM(U10:U33)</f>
        <v>4127</v>
      </c>
      <c r="V9" s="15">
        <f>SUM(V10:V33)</f>
        <v>351</v>
      </c>
      <c r="W9" s="16">
        <f t="shared" si="6"/>
        <v>8.504967288587352</v>
      </c>
      <c r="X9" s="27" t="str">
        <f t="shared" si="49"/>
        <v>製      造      業</v>
      </c>
      <c r="Y9" s="15">
        <f>SUM(Y10:Y33)</f>
        <v>305</v>
      </c>
      <c r="Z9" s="15">
        <f>SUM(Z10:Z33)</f>
        <v>56</v>
      </c>
      <c r="AA9" s="16">
        <f t="shared" si="7"/>
        <v>18.360655737704917</v>
      </c>
      <c r="AB9" s="15">
        <f>SUM(AB10:AB33)</f>
        <v>183</v>
      </c>
      <c r="AC9" s="15">
        <f>SUM(AC10:AC33)</f>
        <v>14</v>
      </c>
      <c r="AD9" s="16">
        <f t="shared" si="8"/>
        <v>7.650273224043716</v>
      </c>
      <c r="AE9" s="15">
        <f>SUM(AE10:AE33)</f>
        <v>302</v>
      </c>
      <c r="AF9" s="15">
        <f>SUM(AF10:AF33)</f>
        <v>180</v>
      </c>
      <c r="AG9" s="16">
        <f t="shared" si="9"/>
        <v>59.60264900662252</v>
      </c>
      <c r="AH9" s="15">
        <f>SUM(AH10:AH33)</f>
        <v>1198</v>
      </c>
      <c r="AI9" s="15">
        <f>SUM(AI10:AI33)</f>
        <v>511</v>
      </c>
      <c r="AJ9" s="16">
        <f t="shared" si="10"/>
        <v>42.65442404006678</v>
      </c>
      <c r="AK9" s="15">
        <f>SUM(AK10:AK33)</f>
        <v>2306</v>
      </c>
      <c r="AL9" s="15">
        <f>SUM(AL10:AL33)</f>
        <v>459</v>
      </c>
      <c r="AM9" s="16">
        <f t="shared" si="11"/>
        <v>19.904596704249784</v>
      </c>
      <c r="AN9" s="15">
        <f>SUM(AN10:AN33)</f>
        <v>30</v>
      </c>
      <c r="AO9" s="15">
        <f>SUM(AO10:AO33)</f>
        <v>8</v>
      </c>
      <c r="AP9" s="16">
        <f t="shared" si="12"/>
        <v>26.666666666666668</v>
      </c>
      <c r="AQ9" s="15">
        <f>SUM(AQ10:AQ33)</f>
        <v>16</v>
      </c>
      <c r="AR9" s="15">
        <f>SUM(AR10:AR33)</f>
        <v>5</v>
      </c>
      <c r="AS9" s="16">
        <f t="shared" si="13"/>
        <v>31.25</v>
      </c>
      <c r="AT9" s="27" t="str">
        <f t="shared" si="50"/>
        <v>製      造      業</v>
      </c>
      <c r="AU9" s="15">
        <f>SUM(AU10:AU33)</f>
        <v>0</v>
      </c>
      <c r="AV9" s="15">
        <f>SUM(AV10:AV33)</f>
        <v>0</v>
      </c>
      <c r="AW9" s="16">
        <f t="shared" si="14"/>
        <v>0</v>
      </c>
      <c r="AX9" s="15">
        <f>SUM(AX10:AX33)</f>
        <v>6697</v>
      </c>
      <c r="AY9" s="15">
        <f>SUM(AY10:AY33)</f>
        <v>939</v>
      </c>
      <c r="AZ9" s="16">
        <f t="shared" si="15"/>
        <v>14.021203523965955</v>
      </c>
      <c r="BA9" s="15">
        <f>SUM(BA10:BA33)</f>
        <v>701</v>
      </c>
      <c r="BB9" s="15">
        <f>SUM(BB10:BB33)</f>
        <v>108</v>
      </c>
      <c r="BC9" s="16">
        <f t="shared" si="16"/>
        <v>15.406562054208273</v>
      </c>
      <c r="BD9" s="15">
        <f>SUM(BD10:BD33)</f>
        <v>26</v>
      </c>
      <c r="BE9" s="15">
        <f>SUM(BE10:BE33)</f>
        <v>5</v>
      </c>
      <c r="BF9" s="16">
        <f t="shared" si="17"/>
        <v>19.230769230769234</v>
      </c>
      <c r="BG9" s="15">
        <f>SUM(BG10:BG33)</f>
        <v>17</v>
      </c>
      <c r="BH9" s="15">
        <f>SUM(BH10:BH33)</f>
        <v>9</v>
      </c>
      <c r="BI9" s="16">
        <f t="shared" si="18"/>
        <v>52.94117647058824</v>
      </c>
      <c r="BJ9" s="15">
        <f>SUM(BJ10:BJ33)</f>
        <v>207</v>
      </c>
      <c r="BK9" s="15">
        <f>SUM(BK10:BK33)</f>
        <v>31</v>
      </c>
      <c r="BL9" s="16">
        <f t="shared" si="19"/>
        <v>14.975845410628018</v>
      </c>
      <c r="BM9" s="15">
        <f>SUM(BM10:BM33)</f>
        <v>0</v>
      </c>
      <c r="BN9" s="15">
        <f>SUM(BN10:BN33)</f>
        <v>0</v>
      </c>
      <c r="BO9" s="16">
        <f t="shared" si="20"/>
        <v>0</v>
      </c>
      <c r="BP9" s="27" t="str">
        <f t="shared" si="51"/>
        <v>製      造      業</v>
      </c>
      <c r="BQ9" s="15">
        <f>SUM(BQ10:BQ33)</f>
        <v>1</v>
      </c>
      <c r="BR9" s="15">
        <f>SUM(BR10:BR33)</f>
        <v>0</v>
      </c>
      <c r="BS9" s="16">
        <f t="shared" si="21"/>
        <v>0</v>
      </c>
      <c r="BT9" s="15">
        <f>SUM(BT10:BT33)</f>
        <v>4</v>
      </c>
      <c r="BU9" s="15">
        <f>SUM(BU10:BU33)</f>
        <v>1</v>
      </c>
      <c r="BV9" s="16">
        <f t="shared" si="22"/>
        <v>25</v>
      </c>
      <c r="BW9" s="15">
        <f>SUM(BW10:BW33)</f>
        <v>1308</v>
      </c>
      <c r="BX9" s="15">
        <f>SUM(BX10:BX33)</f>
        <v>228</v>
      </c>
      <c r="BY9" s="16">
        <f t="shared" si="23"/>
        <v>17.431192660550458</v>
      </c>
      <c r="BZ9" s="15">
        <f>SUM(BZ10:BZ33)</f>
        <v>1408</v>
      </c>
      <c r="CA9" s="15">
        <f>SUM(CA10:CA33)</f>
        <v>536</v>
      </c>
      <c r="CB9" s="16">
        <f t="shared" si="24"/>
        <v>38.06818181818182</v>
      </c>
      <c r="CC9" s="15">
        <f>SUM(CC10:CC33)</f>
        <v>26</v>
      </c>
      <c r="CD9" s="15">
        <f>SUM(CD10:CD33)</f>
        <v>14</v>
      </c>
      <c r="CE9" s="16">
        <f t="shared" si="25"/>
        <v>53.84615384615385</v>
      </c>
      <c r="CF9" s="15">
        <f>SUM(CF10:CF33)</f>
        <v>2</v>
      </c>
      <c r="CG9" s="15">
        <f>SUM(CG10:CG33)</f>
        <v>0</v>
      </c>
      <c r="CH9" s="16">
        <f t="shared" si="26"/>
        <v>0</v>
      </c>
      <c r="CI9" s="15">
        <f>SUM(CI10:CI33)</f>
        <v>1</v>
      </c>
      <c r="CJ9" s="15">
        <f>SUM(CJ10:CJ33)</f>
        <v>0</v>
      </c>
      <c r="CK9" s="16">
        <f t="shared" si="27"/>
        <v>0</v>
      </c>
      <c r="CL9" s="27" t="str">
        <f t="shared" si="52"/>
        <v>製      造      業</v>
      </c>
      <c r="CM9" s="15">
        <f>SUM(CM10:CM33)</f>
        <v>2</v>
      </c>
      <c r="CN9" s="15">
        <f>SUM(CN10:CN33)</f>
        <v>1</v>
      </c>
      <c r="CO9" s="16">
        <f t="shared" si="28"/>
        <v>50</v>
      </c>
      <c r="CP9" s="15">
        <f>SUM(CP10:CP33)</f>
        <v>3657</v>
      </c>
      <c r="CQ9" s="15">
        <f>SUM(CQ10:CQ33)</f>
        <v>108</v>
      </c>
      <c r="CR9" s="16">
        <f t="shared" si="29"/>
        <v>2.9532403609515994</v>
      </c>
      <c r="CS9" s="15">
        <f>SUM(CS10:CS33)</f>
        <v>4</v>
      </c>
      <c r="CT9" s="15">
        <f>SUM(CT10:CT33)</f>
        <v>0</v>
      </c>
      <c r="CU9" s="16">
        <f t="shared" si="30"/>
        <v>0</v>
      </c>
      <c r="CV9" s="15">
        <f>SUM(CV10:CV33)</f>
        <v>0</v>
      </c>
      <c r="CW9" s="15">
        <f>SUM(CW10:CW33)</f>
        <v>0</v>
      </c>
      <c r="CX9" s="16">
        <f t="shared" si="31"/>
        <v>0</v>
      </c>
      <c r="CY9" s="15">
        <f>SUM(CY10:CY33)</f>
        <v>2892</v>
      </c>
      <c r="CZ9" s="15">
        <f>SUM(CZ10:CZ33)</f>
        <v>501</v>
      </c>
      <c r="DA9" s="16">
        <f t="shared" si="32"/>
        <v>17.323651452282157</v>
      </c>
      <c r="DB9" s="15">
        <f>SUM(DB10:DB33)</f>
        <v>639</v>
      </c>
      <c r="DC9" s="15">
        <f>SUM(DC10:DC33)</f>
        <v>24</v>
      </c>
      <c r="DD9" s="16">
        <f t="shared" si="33"/>
        <v>3.755868544600939</v>
      </c>
      <c r="DE9" s="15">
        <f>SUM(DE10:DE33)</f>
        <v>0</v>
      </c>
      <c r="DF9" s="15">
        <f>SUM(DF10:DF33)</f>
        <v>0</v>
      </c>
      <c r="DG9" s="16">
        <f t="shared" si="34"/>
        <v>0</v>
      </c>
      <c r="DH9" s="27" t="str">
        <f t="shared" si="53"/>
        <v>製      造      業</v>
      </c>
      <c r="DI9" s="15">
        <f>SUM(DI10:DI33)</f>
        <v>24</v>
      </c>
      <c r="DJ9" s="15">
        <f>SUM(DJ10:DJ33)</f>
        <v>1</v>
      </c>
      <c r="DK9" s="16">
        <f t="shared" si="35"/>
        <v>4.166666666666666</v>
      </c>
      <c r="DL9" s="15">
        <f>SUM(DL10:DL33)</f>
        <v>3576</v>
      </c>
      <c r="DM9" s="15">
        <f>SUM(DM10:DM33)</f>
        <v>181</v>
      </c>
      <c r="DN9" s="16">
        <f t="shared" si="36"/>
        <v>5.061521252796421</v>
      </c>
      <c r="DO9" s="15">
        <f>SUM(DO10:DO33)</f>
        <v>5171</v>
      </c>
      <c r="DP9" s="15">
        <f>SUM(DP10:DP33)</f>
        <v>300</v>
      </c>
      <c r="DQ9" s="16">
        <f t="shared" si="37"/>
        <v>5.8015857667762525</v>
      </c>
      <c r="DR9" s="15">
        <f>SUM(DR10:DR33)</f>
        <v>215</v>
      </c>
      <c r="DS9" s="15">
        <f>SUM(DS10:DS33)</f>
        <v>8</v>
      </c>
      <c r="DT9" s="16">
        <f t="shared" si="38"/>
        <v>3.7209302325581395</v>
      </c>
      <c r="DU9" s="15">
        <f>SUM(DU10:DU33)</f>
        <v>21</v>
      </c>
      <c r="DV9" s="15">
        <f>SUM(DV10:DV33)</f>
        <v>1</v>
      </c>
      <c r="DW9" s="16">
        <f t="shared" si="39"/>
        <v>4.761904761904762</v>
      </c>
      <c r="DX9" s="15">
        <f>SUM(DX10:DX33)</f>
        <v>213</v>
      </c>
      <c r="DY9" s="15">
        <f>SUM(DY10:DY33)</f>
        <v>98</v>
      </c>
      <c r="DZ9" s="16">
        <f t="shared" si="40"/>
        <v>46.009389671361504</v>
      </c>
      <c r="EA9" s="15">
        <f>SUM(EA10:EA33)</f>
        <v>0</v>
      </c>
      <c r="EB9" s="15">
        <f>SUM(EB10:EB33)</f>
        <v>0</v>
      </c>
      <c r="EC9" s="16">
        <f t="shared" si="41"/>
        <v>0</v>
      </c>
      <c r="ED9" s="27" t="str">
        <f t="shared" si="54"/>
        <v>製      造      業</v>
      </c>
      <c r="EE9" s="15">
        <f>SUM(EE10:EE33)</f>
        <v>0</v>
      </c>
      <c r="EF9" s="15">
        <f>SUM(EF10:EF33)</f>
        <v>0</v>
      </c>
      <c r="EG9" s="16">
        <f t="shared" si="42"/>
        <v>0</v>
      </c>
      <c r="EH9" s="15">
        <f>SUM(EH10:EH33)</f>
        <v>0</v>
      </c>
      <c r="EI9" s="15">
        <f>SUM(EI10:EI33)</f>
        <v>0</v>
      </c>
      <c r="EJ9" s="16">
        <f t="shared" si="43"/>
        <v>0</v>
      </c>
      <c r="EK9" s="15">
        <f>SUM(EK10:EK33)</f>
        <v>0</v>
      </c>
      <c r="EL9" s="15">
        <f>SUM(EL10:EL33)</f>
        <v>0</v>
      </c>
      <c r="EM9" s="16">
        <f t="shared" si="44"/>
        <v>0</v>
      </c>
      <c r="EN9" s="15">
        <f>SUM(EN10:EN33)</f>
        <v>975</v>
      </c>
      <c r="EO9" s="15">
        <f>SUM(EO10:EO33)</f>
        <v>25</v>
      </c>
      <c r="EP9" s="16">
        <f t="shared" si="45"/>
        <v>2.564102564102564</v>
      </c>
      <c r="EQ9" s="15">
        <f>SUM(EQ10:EQ33)</f>
        <v>0</v>
      </c>
      <c r="ER9" s="15">
        <f>SUM(ER10:ER33)</f>
        <v>0</v>
      </c>
      <c r="ES9" s="16">
        <f t="shared" si="46"/>
        <v>0</v>
      </c>
      <c r="ET9" s="15">
        <f>SUM(ET10:ET33)</f>
        <v>3590</v>
      </c>
      <c r="EU9" s="15">
        <f>SUM(EU10:EU33)</f>
        <v>54</v>
      </c>
      <c r="EV9" s="16">
        <f t="shared" si="47"/>
        <v>1.5041782729805013</v>
      </c>
      <c r="EW9" s="15">
        <f>SUM(EW10:EW33)</f>
        <v>18</v>
      </c>
      <c r="EX9" s="15">
        <f>SUM(EX10:EX33)</f>
        <v>2</v>
      </c>
      <c r="EY9" s="16">
        <f t="shared" si="48"/>
        <v>11.11111111111111</v>
      </c>
    </row>
    <row r="10" spans="1:155" ht="11.25" customHeight="1">
      <c r="A10" s="27" t="s">
        <v>263</v>
      </c>
      <c r="B10" s="15">
        <v>904</v>
      </c>
      <c r="C10" s="15">
        <f aca="true" t="shared" si="55" ref="C10:C44">SUM(F10,CV10+CY10+DB10+DE10+DI10+DL10+DO10+DR10+DU10+DX10+EA10+EE10+EH10+EK10+EN10+EQ10+ET10+EW10)</f>
        <v>1476</v>
      </c>
      <c r="D10" s="15">
        <f aca="true" t="shared" si="56" ref="D10:D44">SUM(G10,CW10+CZ10+DC10+DF10+DJ10+DM10+DP10+DS10+DV10+DY10+EB10+EF10+EI10+EL10+EO10+ER10+EU10+EX10)</f>
        <v>128</v>
      </c>
      <c r="E10" s="16">
        <f t="shared" si="0"/>
        <v>8.672086720867208</v>
      </c>
      <c r="F10" s="15">
        <f aca="true" t="shared" si="57" ref="F10:F43">SUM(I10+L10+O10+R10+U10+Y10+AB10+AE10+AH10+AK10+AN10+AQ10+AU10+AX10+BA10+BD10+BG10+BJ10+BM10+BQ10+BT10+BW10+BZ10+CC10+CF10+CI10+CM10+CP10+CS10)</f>
        <v>860</v>
      </c>
      <c r="G10" s="15">
        <f aca="true" t="shared" si="58" ref="G10:G43">SUM(J10+M10+P10+S10+V10+Z10+AC10+AF10+AI10+AL10+AO10+AR10+AV10+AY10+BB10+BE10+BH10+BK10+BN10+BR10+BU10+BX10+CA10+CD10+CG10+CJ10+CN10+CQ10+CT10)</f>
        <v>102</v>
      </c>
      <c r="H10" s="16">
        <f t="shared" si="1"/>
        <v>11.86046511627907</v>
      </c>
      <c r="I10" s="15">
        <v>57</v>
      </c>
      <c r="J10" s="15">
        <v>6</v>
      </c>
      <c r="K10" s="16">
        <f t="shared" si="2"/>
        <v>10.526315789473683</v>
      </c>
      <c r="L10" s="15">
        <v>6</v>
      </c>
      <c r="M10" s="15">
        <v>1</v>
      </c>
      <c r="N10" s="16">
        <f t="shared" si="3"/>
        <v>16.666666666666664</v>
      </c>
      <c r="O10" s="15">
        <v>0</v>
      </c>
      <c r="P10" s="15">
        <v>0</v>
      </c>
      <c r="Q10" s="16">
        <f t="shared" si="4"/>
        <v>0</v>
      </c>
      <c r="R10" s="15">
        <v>44</v>
      </c>
      <c r="S10" s="15">
        <v>5</v>
      </c>
      <c r="T10" s="16">
        <f t="shared" si="5"/>
        <v>11.363636363636363</v>
      </c>
      <c r="U10" s="15">
        <v>147</v>
      </c>
      <c r="V10" s="15">
        <v>8</v>
      </c>
      <c r="W10" s="16">
        <f t="shared" si="6"/>
        <v>5.442176870748299</v>
      </c>
      <c r="X10" s="27" t="str">
        <f t="shared" si="49"/>
        <v>    食品及飲料製造業</v>
      </c>
      <c r="Y10" s="15">
        <v>50</v>
      </c>
      <c r="Z10" s="15">
        <v>2</v>
      </c>
      <c r="AA10" s="16">
        <f t="shared" si="7"/>
        <v>4</v>
      </c>
      <c r="AB10" s="15">
        <v>2</v>
      </c>
      <c r="AC10" s="15">
        <v>0</v>
      </c>
      <c r="AD10" s="16">
        <f t="shared" si="8"/>
        <v>0</v>
      </c>
      <c r="AE10" s="15">
        <v>9</v>
      </c>
      <c r="AF10" s="15">
        <v>4</v>
      </c>
      <c r="AG10" s="16">
        <f t="shared" si="9"/>
        <v>44.44444444444444</v>
      </c>
      <c r="AH10" s="15">
        <v>20</v>
      </c>
      <c r="AI10" s="15">
        <v>2</v>
      </c>
      <c r="AJ10" s="16">
        <f t="shared" si="10"/>
        <v>10</v>
      </c>
      <c r="AK10" s="15">
        <v>93</v>
      </c>
      <c r="AL10" s="15">
        <v>17</v>
      </c>
      <c r="AM10" s="16">
        <f t="shared" si="11"/>
        <v>18.27956989247312</v>
      </c>
      <c r="AN10" s="15">
        <v>0</v>
      </c>
      <c r="AO10" s="15">
        <v>0</v>
      </c>
      <c r="AP10" s="16">
        <f t="shared" si="12"/>
        <v>0</v>
      </c>
      <c r="AQ10" s="15">
        <v>0</v>
      </c>
      <c r="AR10" s="15">
        <v>0</v>
      </c>
      <c r="AS10" s="16">
        <f t="shared" si="13"/>
        <v>0</v>
      </c>
      <c r="AT10" s="27" t="str">
        <f t="shared" si="50"/>
        <v>    食品及飲料製造業</v>
      </c>
      <c r="AU10" s="15">
        <v>0</v>
      </c>
      <c r="AV10" s="15">
        <v>0</v>
      </c>
      <c r="AW10" s="16">
        <f t="shared" si="14"/>
        <v>0</v>
      </c>
      <c r="AX10" s="15">
        <v>232</v>
      </c>
      <c r="AY10" s="15">
        <v>33</v>
      </c>
      <c r="AZ10" s="16">
        <f t="shared" si="15"/>
        <v>14.224137931034484</v>
      </c>
      <c r="BA10" s="15">
        <v>11</v>
      </c>
      <c r="BB10" s="15">
        <v>0</v>
      </c>
      <c r="BC10" s="16">
        <f t="shared" si="16"/>
        <v>0</v>
      </c>
      <c r="BD10" s="15">
        <v>0</v>
      </c>
      <c r="BE10" s="15">
        <v>0</v>
      </c>
      <c r="BF10" s="16">
        <f t="shared" si="17"/>
        <v>0</v>
      </c>
      <c r="BG10" s="15">
        <v>4</v>
      </c>
      <c r="BH10" s="15">
        <v>3</v>
      </c>
      <c r="BI10" s="16">
        <f t="shared" si="18"/>
        <v>75</v>
      </c>
      <c r="BJ10" s="15">
        <v>6</v>
      </c>
      <c r="BK10" s="15">
        <v>0</v>
      </c>
      <c r="BL10" s="16">
        <f t="shared" si="19"/>
        <v>0</v>
      </c>
      <c r="BM10" s="15">
        <v>0</v>
      </c>
      <c r="BN10" s="15">
        <v>0</v>
      </c>
      <c r="BO10" s="16">
        <f t="shared" si="20"/>
        <v>0</v>
      </c>
      <c r="BP10" s="27" t="str">
        <f t="shared" si="51"/>
        <v>    食品及飲料製造業</v>
      </c>
      <c r="BQ10" s="15">
        <v>0</v>
      </c>
      <c r="BR10" s="15">
        <v>0</v>
      </c>
      <c r="BS10" s="16">
        <f t="shared" si="21"/>
        <v>0</v>
      </c>
      <c r="BT10" s="15">
        <v>0</v>
      </c>
      <c r="BU10" s="15">
        <v>0</v>
      </c>
      <c r="BV10" s="16">
        <f t="shared" si="22"/>
        <v>0</v>
      </c>
      <c r="BW10" s="15">
        <v>40</v>
      </c>
      <c r="BX10" s="15">
        <v>7</v>
      </c>
      <c r="BY10" s="16">
        <f t="shared" si="23"/>
        <v>17.5</v>
      </c>
      <c r="BZ10" s="15">
        <v>41</v>
      </c>
      <c r="CA10" s="15">
        <v>13</v>
      </c>
      <c r="CB10" s="16">
        <f t="shared" si="24"/>
        <v>31.70731707317073</v>
      </c>
      <c r="CC10" s="15">
        <v>0</v>
      </c>
      <c r="CD10" s="15">
        <v>0</v>
      </c>
      <c r="CE10" s="16">
        <f t="shared" si="25"/>
        <v>0</v>
      </c>
      <c r="CF10" s="15">
        <v>1</v>
      </c>
      <c r="CG10" s="15">
        <v>0</v>
      </c>
      <c r="CH10" s="16">
        <f t="shared" si="26"/>
        <v>0</v>
      </c>
      <c r="CI10" s="15">
        <v>0</v>
      </c>
      <c r="CJ10" s="15">
        <v>0</v>
      </c>
      <c r="CK10" s="16">
        <f t="shared" si="27"/>
        <v>0</v>
      </c>
      <c r="CL10" s="27" t="str">
        <f t="shared" si="52"/>
        <v>    食品及飲料製造業</v>
      </c>
      <c r="CM10" s="15">
        <v>0</v>
      </c>
      <c r="CN10" s="15">
        <v>0</v>
      </c>
      <c r="CO10" s="16">
        <f t="shared" si="28"/>
        <v>0</v>
      </c>
      <c r="CP10" s="15">
        <v>97</v>
      </c>
      <c r="CQ10" s="15">
        <v>1</v>
      </c>
      <c r="CR10" s="16">
        <f t="shared" si="29"/>
        <v>1.0309278350515463</v>
      </c>
      <c r="CS10" s="15">
        <v>0</v>
      </c>
      <c r="CT10" s="15">
        <v>0</v>
      </c>
      <c r="CU10" s="16">
        <f t="shared" si="30"/>
        <v>0</v>
      </c>
      <c r="CV10" s="15">
        <v>0</v>
      </c>
      <c r="CW10" s="15">
        <v>0</v>
      </c>
      <c r="CX10" s="16">
        <f t="shared" si="31"/>
        <v>0</v>
      </c>
      <c r="CY10" s="15">
        <v>84</v>
      </c>
      <c r="CZ10" s="15">
        <v>11</v>
      </c>
      <c r="DA10" s="16">
        <f t="shared" si="32"/>
        <v>13.095238095238097</v>
      </c>
      <c r="DB10" s="15">
        <v>10</v>
      </c>
      <c r="DC10" s="15">
        <v>0</v>
      </c>
      <c r="DD10" s="16">
        <f t="shared" si="33"/>
        <v>0</v>
      </c>
      <c r="DE10" s="15">
        <v>0</v>
      </c>
      <c r="DF10" s="15">
        <v>0</v>
      </c>
      <c r="DG10" s="16">
        <f t="shared" si="34"/>
        <v>0</v>
      </c>
      <c r="DH10" s="27" t="str">
        <f t="shared" si="53"/>
        <v>    食品及飲料製造業</v>
      </c>
      <c r="DI10" s="15">
        <v>4</v>
      </c>
      <c r="DJ10" s="15">
        <v>0</v>
      </c>
      <c r="DK10" s="16">
        <f t="shared" si="35"/>
        <v>0</v>
      </c>
      <c r="DL10" s="15">
        <v>136</v>
      </c>
      <c r="DM10" s="15">
        <v>5</v>
      </c>
      <c r="DN10" s="16">
        <f t="shared" si="36"/>
        <v>3.6764705882352944</v>
      </c>
      <c r="DO10" s="15">
        <v>207</v>
      </c>
      <c r="DP10" s="15">
        <v>9</v>
      </c>
      <c r="DQ10" s="16">
        <f t="shared" si="37"/>
        <v>4.3478260869565215</v>
      </c>
      <c r="DR10" s="15">
        <v>0</v>
      </c>
      <c r="DS10" s="15">
        <v>0</v>
      </c>
      <c r="DT10" s="16">
        <f t="shared" si="38"/>
        <v>0</v>
      </c>
      <c r="DU10" s="15">
        <v>0</v>
      </c>
      <c r="DV10" s="15">
        <v>0</v>
      </c>
      <c r="DW10" s="16">
        <f t="shared" si="39"/>
        <v>0</v>
      </c>
      <c r="DX10" s="15">
        <v>0</v>
      </c>
      <c r="DY10" s="15">
        <v>0</v>
      </c>
      <c r="DZ10" s="16">
        <f t="shared" si="40"/>
        <v>0</v>
      </c>
      <c r="EA10" s="15">
        <v>0</v>
      </c>
      <c r="EB10" s="15">
        <v>0</v>
      </c>
      <c r="EC10" s="16">
        <f t="shared" si="41"/>
        <v>0</v>
      </c>
      <c r="ED10" s="27" t="str">
        <f t="shared" si="54"/>
        <v>    食品及飲料製造業</v>
      </c>
      <c r="EE10" s="15">
        <v>0</v>
      </c>
      <c r="EF10" s="15">
        <v>0</v>
      </c>
      <c r="EG10" s="16">
        <f t="shared" si="42"/>
        <v>0</v>
      </c>
      <c r="EH10" s="15">
        <v>0</v>
      </c>
      <c r="EI10" s="15">
        <v>0</v>
      </c>
      <c r="EJ10" s="16">
        <f t="shared" si="43"/>
        <v>0</v>
      </c>
      <c r="EK10" s="15">
        <v>0</v>
      </c>
      <c r="EL10" s="15">
        <v>0</v>
      </c>
      <c r="EM10" s="16">
        <f t="shared" si="44"/>
        <v>0</v>
      </c>
      <c r="EN10" s="15">
        <v>22</v>
      </c>
      <c r="EO10" s="15">
        <v>0</v>
      </c>
      <c r="EP10" s="16">
        <f t="shared" si="45"/>
        <v>0</v>
      </c>
      <c r="EQ10" s="15">
        <v>0</v>
      </c>
      <c r="ER10" s="15">
        <v>0</v>
      </c>
      <c r="ES10" s="16">
        <f t="shared" si="46"/>
        <v>0</v>
      </c>
      <c r="ET10" s="15">
        <v>153</v>
      </c>
      <c r="EU10" s="15">
        <v>1</v>
      </c>
      <c r="EV10" s="16">
        <f t="shared" si="47"/>
        <v>0.6535947712418301</v>
      </c>
      <c r="EW10" s="15">
        <v>0</v>
      </c>
      <c r="EX10" s="15">
        <v>0</v>
      </c>
      <c r="EY10" s="16">
        <f t="shared" si="48"/>
        <v>0</v>
      </c>
    </row>
    <row r="11" spans="1:155" ht="11.25" customHeight="1">
      <c r="A11" s="27" t="s">
        <v>264</v>
      </c>
      <c r="B11" s="15">
        <v>4</v>
      </c>
      <c r="C11" s="15">
        <f t="shared" si="55"/>
        <v>4</v>
      </c>
      <c r="D11" s="15">
        <f t="shared" si="56"/>
        <v>0</v>
      </c>
      <c r="E11" s="16">
        <f t="shared" si="0"/>
        <v>0</v>
      </c>
      <c r="F11" s="15">
        <f t="shared" si="57"/>
        <v>2</v>
      </c>
      <c r="G11" s="15">
        <f t="shared" si="58"/>
        <v>0</v>
      </c>
      <c r="H11" s="16">
        <f t="shared" si="1"/>
        <v>0</v>
      </c>
      <c r="I11" s="15">
        <v>0</v>
      </c>
      <c r="J11" s="15">
        <v>0</v>
      </c>
      <c r="K11" s="16">
        <f t="shared" si="2"/>
        <v>0</v>
      </c>
      <c r="L11" s="15">
        <v>0</v>
      </c>
      <c r="M11" s="15">
        <v>0</v>
      </c>
      <c r="N11" s="16">
        <f t="shared" si="3"/>
        <v>0</v>
      </c>
      <c r="O11" s="15">
        <v>0</v>
      </c>
      <c r="P11" s="15">
        <v>0</v>
      </c>
      <c r="Q11" s="16">
        <f t="shared" si="4"/>
        <v>0</v>
      </c>
      <c r="R11" s="15">
        <v>0</v>
      </c>
      <c r="S11" s="15">
        <v>0</v>
      </c>
      <c r="T11" s="16">
        <f t="shared" si="5"/>
        <v>0</v>
      </c>
      <c r="U11" s="15">
        <v>0</v>
      </c>
      <c r="V11" s="15">
        <v>0</v>
      </c>
      <c r="W11" s="16">
        <f t="shared" si="6"/>
        <v>0</v>
      </c>
      <c r="X11" s="27" t="str">
        <f t="shared" si="49"/>
        <v>    菸草製造業</v>
      </c>
      <c r="Y11" s="15">
        <v>0</v>
      </c>
      <c r="Z11" s="15">
        <v>0</v>
      </c>
      <c r="AA11" s="16">
        <f t="shared" si="7"/>
        <v>0</v>
      </c>
      <c r="AB11" s="15">
        <v>0</v>
      </c>
      <c r="AC11" s="15">
        <v>0</v>
      </c>
      <c r="AD11" s="16">
        <f t="shared" si="8"/>
        <v>0</v>
      </c>
      <c r="AE11" s="15">
        <v>0</v>
      </c>
      <c r="AF11" s="15">
        <v>0</v>
      </c>
      <c r="AG11" s="16">
        <f t="shared" si="9"/>
        <v>0</v>
      </c>
      <c r="AH11" s="15">
        <v>0</v>
      </c>
      <c r="AI11" s="15">
        <v>0</v>
      </c>
      <c r="AJ11" s="16">
        <f t="shared" si="10"/>
        <v>0</v>
      </c>
      <c r="AK11" s="15">
        <v>1</v>
      </c>
      <c r="AL11" s="15">
        <v>0</v>
      </c>
      <c r="AM11" s="16">
        <f t="shared" si="11"/>
        <v>0</v>
      </c>
      <c r="AN11" s="15">
        <v>0</v>
      </c>
      <c r="AO11" s="15">
        <v>0</v>
      </c>
      <c r="AP11" s="16">
        <f t="shared" si="12"/>
        <v>0</v>
      </c>
      <c r="AQ11" s="15">
        <v>0</v>
      </c>
      <c r="AR11" s="15">
        <v>0</v>
      </c>
      <c r="AS11" s="16">
        <f t="shared" si="13"/>
        <v>0</v>
      </c>
      <c r="AT11" s="27" t="str">
        <f t="shared" si="50"/>
        <v>    菸草製造業</v>
      </c>
      <c r="AU11" s="15">
        <v>0</v>
      </c>
      <c r="AV11" s="15">
        <v>0</v>
      </c>
      <c r="AW11" s="16">
        <f t="shared" si="14"/>
        <v>0</v>
      </c>
      <c r="AX11" s="15">
        <v>0</v>
      </c>
      <c r="AY11" s="15">
        <v>0</v>
      </c>
      <c r="AZ11" s="16">
        <f t="shared" si="15"/>
        <v>0</v>
      </c>
      <c r="BA11" s="15">
        <v>0</v>
      </c>
      <c r="BB11" s="15">
        <v>0</v>
      </c>
      <c r="BC11" s="16">
        <f t="shared" si="16"/>
        <v>0</v>
      </c>
      <c r="BD11" s="15">
        <v>0</v>
      </c>
      <c r="BE11" s="15">
        <v>0</v>
      </c>
      <c r="BF11" s="16">
        <f t="shared" si="17"/>
        <v>0</v>
      </c>
      <c r="BG11" s="15">
        <v>0</v>
      </c>
      <c r="BH11" s="15">
        <v>0</v>
      </c>
      <c r="BI11" s="16">
        <f t="shared" si="18"/>
        <v>0</v>
      </c>
      <c r="BJ11" s="15">
        <v>0</v>
      </c>
      <c r="BK11" s="15">
        <v>0</v>
      </c>
      <c r="BL11" s="16">
        <f t="shared" si="19"/>
        <v>0</v>
      </c>
      <c r="BM11" s="15">
        <v>0</v>
      </c>
      <c r="BN11" s="15">
        <v>0</v>
      </c>
      <c r="BO11" s="16">
        <f t="shared" si="20"/>
        <v>0</v>
      </c>
      <c r="BP11" s="27" t="str">
        <f t="shared" si="51"/>
        <v>    菸草製造業</v>
      </c>
      <c r="BQ11" s="15">
        <v>0</v>
      </c>
      <c r="BR11" s="15">
        <v>0</v>
      </c>
      <c r="BS11" s="16">
        <f t="shared" si="21"/>
        <v>0</v>
      </c>
      <c r="BT11" s="15">
        <v>0</v>
      </c>
      <c r="BU11" s="15">
        <v>0</v>
      </c>
      <c r="BV11" s="16">
        <f t="shared" si="22"/>
        <v>0</v>
      </c>
      <c r="BW11" s="15">
        <v>0</v>
      </c>
      <c r="BX11" s="15">
        <v>0</v>
      </c>
      <c r="BY11" s="16">
        <f t="shared" si="23"/>
        <v>0</v>
      </c>
      <c r="BZ11" s="15">
        <v>1</v>
      </c>
      <c r="CA11" s="15">
        <v>0</v>
      </c>
      <c r="CB11" s="16">
        <f t="shared" si="24"/>
        <v>0</v>
      </c>
      <c r="CC11" s="15">
        <v>0</v>
      </c>
      <c r="CD11" s="15">
        <v>0</v>
      </c>
      <c r="CE11" s="16">
        <f t="shared" si="25"/>
        <v>0</v>
      </c>
      <c r="CF11" s="15">
        <v>0</v>
      </c>
      <c r="CG11" s="15">
        <v>0</v>
      </c>
      <c r="CH11" s="16">
        <f t="shared" si="26"/>
        <v>0</v>
      </c>
      <c r="CI11" s="15">
        <v>0</v>
      </c>
      <c r="CJ11" s="15">
        <v>0</v>
      </c>
      <c r="CK11" s="16">
        <f t="shared" si="27"/>
        <v>0</v>
      </c>
      <c r="CL11" s="27" t="str">
        <f t="shared" si="52"/>
        <v>    菸草製造業</v>
      </c>
      <c r="CM11" s="15">
        <v>0</v>
      </c>
      <c r="CN11" s="15">
        <v>0</v>
      </c>
      <c r="CO11" s="16">
        <f t="shared" si="28"/>
        <v>0</v>
      </c>
      <c r="CP11" s="15">
        <v>0</v>
      </c>
      <c r="CQ11" s="15">
        <v>0</v>
      </c>
      <c r="CR11" s="16">
        <f t="shared" si="29"/>
        <v>0</v>
      </c>
      <c r="CS11" s="15">
        <v>0</v>
      </c>
      <c r="CT11" s="15">
        <v>0</v>
      </c>
      <c r="CU11" s="16">
        <f t="shared" si="30"/>
        <v>0</v>
      </c>
      <c r="CV11" s="15">
        <v>0</v>
      </c>
      <c r="CW11" s="15">
        <v>0</v>
      </c>
      <c r="CX11" s="16">
        <f t="shared" si="31"/>
        <v>0</v>
      </c>
      <c r="CY11" s="15">
        <v>1</v>
      </c>
      <c r="CZ11" s="15">
        <v>0</v>
      </c>
      <c r="DA11" s="16">
        <f t="shared" si="32"/>
        <v>0</v>
      </c>
      <c r="DB11" s="15">
        <v>0</v>
      </c>
      <c r="DC11" s="15">
        <v>0</v>
      </c>
      <c r="DD11" s="16">
        <f t="shared" si="33"/>
        <v>0</v>
      </c>
      <c r="DE11" s="15">
        <v>0</v>
      </c>
      <c r="DF11" s="15">
        <v>0</v>
      </c>
      <c r="DG11" s="16">
        <f t="shared" si="34"/>
        <v>0</v>
      </c>
      <c r="DH11" s="27" t="str">
        <f t="shared" si="53"/>
        <v>    菸草製造業</v>
      </c>
      <c r="DI11" s="15">
        <v>0</v>
      </c>
      <c r="DJ11" s="15">
        <v>0</v>
      </c>
      <c r="DK11" s="16">
        <f t="shared" si="35"/>
        <v>0</v>
      </c>
      <c r="DL11" s="15">
        <v>0</v>
      </c>
      <c r="DM11" s="15">
        <v>0</v>
      </c>
      <c r="DN11" s="16">
        <f t="shared" si="36"/>
        <v>0</v>
      </c>
      <c r="DO11" s="15">
        <v>1</v>
      </c>
      <c r="DP11" s="15">
        <v>0</v>
      </c>
      <c r="DQ11" s="16">
        <f t="shared" si="37"/>
        <v>0</v>
      </c>
      <c r="DR11" s="15">
        <v>0</v>
      </c>
      <c r="DS11" s="15">
        <v>0</v>
      </c>
      <c r="DT11" s="16">
        <f t="shared" si="38"/>
        <v>0</v>
      </c>
      <c r="DU11" s="15">
        <v>0</v>
      </c>
      <c r="DV11" s="15">
        <v>0</v>
      </c>
      <c r="DW11" s="16">
        <f t="shared" si="39"/>
        <v>0</v>
      </c>
      <c r="DX11" s="15">
        <v>0</v>
      </c>
      <c r="DY11" s="15">
        <v>0</v>
      </c>
      <c r="DZ11" s="16">
        <f t="shared" si="40"/>
        <v>0</v>
      </c>
      <c r="EA11" s="15">
        <v>0</v>
      </c>
      <c r="EB11" s="15">
        <v>0</v>
      </c>
      <c r="EC11" s="16">
        <f t="shared" si="41"/>
        <v>0</v>
      </c>
      <c r="ED11" s="27" t="str">
        <f t="shared" si="54"/>
        <v>    菸草製造業</v>
      </c>
      <c r="EE11" s="15">
        <v>0</v>
      </c>
      <c r="EF11" s="15">
        <v>0</v>
      </c>
      <c r="EG11" s="16">
        <f t="shared" si="42"/>
        <v>0</v>
      </c>
      <c r="EH11" s="15">
        <v>0</v>
      </c>
      <c r="EI11" s="15">
        <v>0</v>
      </c>
      <c r="EJ11" s="16">
        <f t="shared" si="43"/>
        <v>0</v>
      </c>
      <c r="EK11" s="15">
        <v>0</v>
      </c>
      <c r="EL11" s="15">
        <v>0</v>
      </c>
      <c r="EM11" s="16">
        <f t="shared" si="44"/>
        <v>0</v>
      </c>
      <c r="EN11" s="15">
        <v>0</v>
      </c>
      <c r="EO11" s="15">
        <v>0</v>
      </c>
      <c r="EP11" s="16">
        <f t="shared" si="45"/>
        <v>0</v>
      </c>
      <c r="EQ11" s="15">
        <v>0</v>
      </c>
      <c r="ER11" s="15">
        <v>0</v>
      </c>
      <c r="ES11" s="16">
        <f t="shared" si="46"/>
        <v>0</v>
      </c>
      <c r="ET11" s="15">
        <v>0</v>
      </c>
      <c r="EU11" s="15">
        <v>0</v>
      </c>
      <c r="EV11" s="16">
        <f t="shared" si="47"/>
        <v>0</v>
      </c>
      <c r="EW11" s="15">
        <v>0</v>
      </c>
      <c r="EX11" s="15">
        <v>0</v>
      </c>
      <c r="EY11" s="16">
        <f t="shared" si="48"/>
        <v>0</v>
      </c>
    </row>
    <row r="12" spans="1:155" ht="11.25" customHeight="1">
      <c r="A12" s="27" t="s">
        <v>265</v>
      </c>
      <c r="B12" s="15">
        <v>673</v>
      </c>
      <c r="C12" s="15">
        <f t="shared" si="55"/>
        <v>1377</v>
      </c>
      <c r="D12" s="15">
        <f t="shared" si="56"/>
        <v>110</v>
      </c>
      <c r="E12" s="16">
        <f t="shared" si="0"/>
        <v>7.988380537400146</v>
      </c>
      <c r="F12" s="15">
        <f t="shared" si="57"/>
        <v>917</v>
      </c>
      <c r="G12" s="15">
        <f t="shared" si="58"/>
        <v>95</v>
      </c>
      <c r="H12" s="16">
        <f t="shared" si="1"/>
        <v>10.359869138495092</v>
      </c>
      <c r="I12" s="15">
        <v>70</v>
      </c>
      <c r="J12" s="15">
        <v>6</v>
      </c>
      <c r="K12" s="16">
        <f t="shared" si="2"/>
        <v>8.571428571428571</v>
      </c>
      <c r="L12" s="15">
        <v>5</v>
      </c>
      <c r="M12" s="15">
        <v>1</v>
      </c>
      <c r="N12" s="16">
        <f t="shared" si="3"/>
        <v>20</v>
      </c>
      <c r="O12" s="15">
        <v>0</v>
      </c>
      <c r="P12" s="15">
        <v>0</v>
      </c>
      <c r="Q12" s="16">
        <f t="shared" si="4"/>
        <v>0</v>
      </c>
      <c r="R12" s="15">
        <v>43</v>
      </c>
      <c r="S12" s="15">
        <v>5</v>
      </c>
      <c r="T12" s="16">
        <f t="shared" si="5"/>
        <v>11.627906976744185</v>
      </c>
      <c r="U12" s="15">
        <v>86</v>
      </c>
      <c r="V12" s="15">
        <v>6</v>
      </c>
      <c r="W12" s="16">
        <f t="shared" si="6"/>
        <v>6.976744186046512</v>
      </c>
      <c r="X12" s="27" t="str">
        <f t="shared" si="49"/>
        <v>    紡    織    業</v>
      </c>
      <c r="Y12" s="15">
        <v>34</v>
      </c>
      <c r="Z12" s="15">
        <v>3</v>
      </c>
      <c r="AA12" s="16">
        <f t="shared" si="7"/>
        <v>8.823529411764707</v>
      </c>
      <c r="AB12" s="15">
        <v>0</v>
      </c>
      <c r="AC12" s="15">
        <v>0</v>
      </c>
      <c r="AD12" s="16">
        <f t="shared" si="8"/>
        <v>0</v>
      </c>
      <c r="AE12" s="15">
        <v>7</v>
      </c>
      <c r="AF12" s="15">
        <v>4</v>
      </c>
      <c r="AG12" s="16">
        <f t="shared" si="9"/>
        <v>57.14285714285714</v>
      </c>
      <c r="AH12" s="15">
        <v>18</v>
      </c>
      <c r="AI12" s="15">
        <v>7</v>
      </c>
      <c r="AJ12" s="16">
        <f t="shared" si="10"/>
        <v>38.88888888888889</v>
      </c>
      <c r="AK12" s="15">
        <v>68</v>
      </c>
      <c r="AL12" s="15">
        <v>15</v>
      </c>
      <c r="AM12" s="16">
        <f t="shared" si="11"/>
        <v>22.058823529411764</v>
      </c>
      <c r="AN12" s="15">
        <v>0</v>
      </c>
      <c r="AO12" s="15">
        <v>0</v>
      </c>
      <c r="AP12" s="16">
        <f t="shared" si="12"/>
        <v>0</v>
      </c>
      <c r="AQ12" s="15">
        <v>0</v>
      </c>
      <c r="AR12" s="15">
        <v>0</v>
      </c>
      <c r="AS12" s="16">
        <f t="shared" si="13"/>
        <v>0</v>
      </c>
      <c r="AT12" s="27" t="str">
        <f t="shared" si="50"/>
        <v>    紡    織    業</v>
      </c>
      <c r="AU12" s="15">
        <v>0</v>
      </c>
      <c r="AV12" s="15">
        <v>0</v>
      </c>
      <c r="AW12" s="16">
        <f t="shared" si="14"/>
        <v>0</v>
      </c>
      <c r="AX12" s="15">
        <v>201</v>
      </c>
      <c r="AY12" s="15">
        <v>19</v>
      </c>
      <c r="AZ12" s="16">
        <f t="shared" si="15"/>
        <v>9.45273631840796</v>
      </c>
      <c r="BA12" s="15">
        <v>51</v>
      </c>
      <c r="BB12" s="15">
        <v>1</v>
      </c>
      <c r="BC12" s="16">
        <f t="shared" si="16"/>
        <v>1.9607843137254901</v>
      </c>
      <c r="BD12" s="15">
        <v>0</v>
      </c>
      <c r="BE12" s="15">
        <v>0</v>
      </c>
      <c r="BF12" s="16">
        <f t="shared" si="17"/>
        <v>0</v>
      </c>
      <c r="BG12" s="15">
        <v>0</v>
      </c>
      <c r="BH12" s="15">
        <v>0</v>
      </c>
      <c r="BI12" s="16">
        <f t="shared" si="18"/>
        <v>0</v>
      </c>
      <c r="BJ12" s="15">
        <v>45</v>
      </c>
      <c r="BK12" s="15">
        <v>8</v>
      </c>
      <c r="BL12" s="16">
        <f t="shared" si="19"/>
        <v>17.77777777777778</v>
      </c>
      <c r="BM12" s="15">
        <v>0</v>
      </c>
      <c r="BN12" s="15">
        <v>0</v>
      </c>
      <c r="BO12" s="16">
        <f t="shared" si="20"/>
        <v>0</v>
      </c>
      <c r="BP12" s="27" t="str">
        <f t="shared" si="51"/>
        <v>    紡    織    業</v>
      </c>
      <c r="BQ12" s="15">
        <v>0</v>
      </c>
      <c r="BR12" s="15">
        <v>0</v>
      </c>
      <c r="BS12" s="16">
        <f t="shared" si="21"/>
        <v>0</v>
      </c>
      <c r="BT12" s="15">
        <v>1</v>
      </c>
      <c r="BU12" s="15">
        <v>0</v>
      </c>
      <c r="BV12" s="16">
        <f t="shared" si="22"/>
        <v>0</v>
      </c>
      <c r="BW12" s="15">
        <v>65</v>
      </c>
      <c r="BX12" s="15">
        <v>7</v>
      </c>
      <c r="BY12" s="16">
        <f t="shared" si="23"/>
        <v>10.76923076923077</v>
      </c>
      <c r="BZ12" s="15">
        <v>64</v>
      </c>
      <c r="CA12" s="15">
        <v>10</v>
      </c>
      <c r="CB12" s="16">
        <f t="shared" si="24"/>
        <v>15.625</v>
      </c>
      <c r="CC12" s="15">
        <v>1</v>
      </c>
      <c r="CD12" s="15">
        <v>0</v>
      </c>
      <c r="CE12" s="16">
        <f t="shared" si="25"/>
        <v>0</v>
      </c>
      <c r="CF12" s="15">
        <v>0</v>
      </c>
      <c r="CG12" s="15">
        <v>0</v>
      </c>
      <c r="CH12" s="16">
        <f t="shared" si="26"/>
        <v>0</v>
      </c>
      <c r="CI12" s="15">
        <v>0</v>
      </c>
      <c r="CJ12" s="15">
        <v>0</v>
      </c>
      <c r="CK12" s="16">
        <f t="shared" si="27"/>
        <v>0</v>
      </c>
      <c r="CL12" s="27" t="str">
        <f t="shared" si="52"/>
        <v>    紡    織    業</v>
      </c>
      <c r="CM12" s="15">
        <v>0</v>
      </c>
      <c r="CN12" s="15">
        <v>0</v>
      </c>
      <c r="CO12" s="16">
        <f t="shared" si="28"/>
        <v>0</v>
      </c>
      <c r="CP12" s="15">
        <v>157</v>
      </c>
      <c r="CQ12" s="15">
        <v>3</v>
      </c>
      <c r="CR12" s="16">
        <f t="shared" si="29"/>
        <v>1.910828025477707</v>
      </c>
      <c r="CS12" s="15">
        <v>1</v>
      </c>
      <c r="CT12" s="15">
        <v>0</v>
      </c>
      <c r="CU12" s="16">
        <f t="shared" si="30"/>
        <v>0</v>
      </c>
      <c r="CV12" s="15">
        <v>0</v>
      </c>
      <c r="CW12" s="15">
        <v>0</v>
      </c>
      <c r="CX12" s="16">
        <f t="shared" si="31"/>
        <v>0</v>
      </c>
      <c r="CY12" s="15">
        <v>71</v>
      </c>
      <c r="CZ12" s="15">
        <v>8</v>
      </c>
      <c r="DA12" s="16">
        <f t="shared" si="32"/>
        <v>11.267605633802818</v>
      </c>
      <c r="DB12" s="15">
        <v>21</v>
      </c>
      <c r="DC12" s="15">
        <v>0</v>
      </c>
      <c r="DD12" s="16">
        <f t="shared" si="33"/>
        <v>0</v>
      </c>
      <c r="DE12" s="15">
        <v>0</v>
      </c>
      <c r="DF12" s="15">
        <v>0</v>
      </c>
      <c r="DG12" s="16">
        <f t="shared" si="34"/>
        <v>0</v>
      </c>
      <c r="DH12" s="27" t="str">
        <f t="shared" si="53"/>
        <v>    紡    織    業</v>
      </c>
      <c r="DI12" s="15">
        <v>0</v>
      </c>
      <c r="DJ12" s="15">
        <v>0</v>
      </c>
      <c r="DK12" s="16">
        <f t="shared" si="35"/>
        <v>0</v>
      </c>
      <c r="DL12" s="15">
        <v>109</v>
      </c>
      <c r="DM12" s="15">
        <v>1</v>
      </c>
      <c r="DN12" s="16">
        <f t="shared" si="36"/>
        <v>0.9174311926605505</v>
      </c>
      <c r="DO12" s="15">
        <v>138</v>
      </c>
      <c r="DP12" s="15">
        <v>5</v>
      </c>
      <c r="DQ12" s="16">
        <f t="shared" si="37"/>
        <v>3.6231884057971016</v>
      </c>
      <c r="DR12" s="15">
        <v>5</v>
      </c>
      <c r="DS12" s="15">
        <v>0</v>
      </c>
      <c r="DT12" s="16">
        <f t="shared" si="38"/>
        <v>0</v>
      </c>
      <c r="DU12" s="15">
        <v>0</v>
      </c>
      <c r="DV12" s="15">
        <v>0</v>
      </c>
      <c r="DW12" s="16">
        <f t="shared" si="39"/>
        <v>0</v>
      </c>
      <c r="DX12" s="15">
        <v>0</v>
      </c>
      <c r="DY12" s="15">
        <v>0</v>
      </c>
      <c r="DZ12" s="16">
        <f t="shared" si="40"/>
        <v>0</v>
      </c>
      <c r="EA12" s="15">
        <v>0</v>
      </c>
      <c r="EB12" s="15">
        <v>0</v>
      </c>
      <c r="EC12" s="16">
        <f t="shared" si="41"/>
        <v>0</v>
      </c>
      <c r="ED12" s="27" t="str">
        <f t="shared" si="54"/>
        <v>    紡    織    業</v>
      </c>
      <c r="EE12" s="15">
        <v>0</v>
      </c>
      <c r="EF12" s="15">
        <v>0</v>
      </c>
      <c r="EG12" s="16">
        <f t="shared" si="42"/>
        <v>0</v>
      </c>
      <c r="EH12" s="15">
        <v>0</v>
      </c>
      <c r="EI12" s="15">
        <v>0</v>
      </c>
      <c r="EJ12" s="16">
        <f t="shared" si="43"/>
        <v>0</v>
      </c>
      <c r="EK12" s="15">
        <v>0</v>
      </c>
      <c r="EL12" s="15">
        <v>0</v>
      </c>
      <c r="EM12" s="16">
        <f t="shared" si="44"/>
        <v>0</v>
      </c>
      <c r="EN12" s="15">
        <v>43</v>
      </c>
      <c r="EO12" s="15">
        <v>1</v>
      </c>
      <c r="EP12" s="16">
        <f t="shared" si="45"/>
        <v>2.3255813953488373</v>
      </c>
      <c r="EQ12" s="15">
        <v>0</v>
      </c>
      <c r="ER12" s="15">
        <v>0</v>
      </c>
      <c r="ES12" s="16">
        <f t="shared" si="46"/>
        <v>0</v>
      </c>
      <c r="ET12" s="15">
        <v>73</v>
      </c>
      <c r="EU12" s="15">
        <v>0</v>
      </c>
      <c r="EV12" s="16">
        <f t="shared" si="47"/>
        <v>0</v>
      </c>
      <c r="EW12" s="15">
        <v>0</v>
      </c>
      <c r="EX12" s="15">
        <v>0</v>
      </c>
      <c r="EY12" s="16">
        <f t="shared" si="48"/>
        <v>0</v>
      </c>
    </row>
    <row r="13" spans="1:155" ht="11.25" customHeight="1">
      <c r="A13" s="27" t="s">
        <v>266</v>
      </c>
      <c r="B13" s="15">
        <v>239</v>
      </c>
      <c r="C13" s="15">
        <f t="shared" si="55"/>
        <v>550</v>
      </c>
      <c r="D13" s="15">
        <f t="shared" si="56"/>
        <v>31</v>
      </c>
      <c r="E13" s="16">
        <f t="shared" si="0"/>
        <v>5.636363636363637</v>
      </c>
      <c r="F13" s="15">
        <f t="shared" si="57"/>
        <v>294</v>
      </c>
      <c r="G13" s="15">
        <f t="shared" si="58"/>
        <v>23</v>
      </c>
      <c r="H13" s="16">
        <f t="shared" si="1"/>
        <v>7.8231292517006805</v>
      </c>
      <c r="I13" s="15">
        <v>23</v>
      </c>
      <c r="J13" s="15">
        <v>2</v>
      </c>
      <c r="K13" s="16">
        <f t="shared" si="2"/>
        <v>8.695652173913043</v>
      </c>
      <c r="L13" s="15">
        <v>10</v>
      </c>
      <c r="M13" s="15">
        <v>1</v>
      </c>
      <c r="N13" s="16">
        <f t="shared" si="3"/>
        <v>10</v>
      </c>
      <c r="O13" s="15">
        <v>0</v>
      </c>
      <c r="P13" s="15">
        <v>0</v>
      </c>
      <c r="Q13" s="16">
        <f t="shared" si="4"/>
        <v>0</v>
      </c>
      <c r="R13" s="15">
        <v>8</v>
      </c>
      <c r="S13" s="15">
        <v>1</v>
      </c>
      <c r="T13" s="16">
        <f t="shared" si="5"/>
        <v>12.5</v>
      </c>
      <c r="U13" s="15">
        <v>30</v>
      </c>
      <c r="V13" s="15">
        <v>0</v>
      </c>
      <c r="W13" s="16">
        <f t="shared" si="6"/>
        <v>0</v>
      </c>
      <c r="X13" s="27" t="str">
        <f t="shared" si="49"/>
        <v>    成衣、服飾品及其他紡織製品製造業</v>
      </c>
      <c r="Y13" s="15">
        <v>11</v>
      </c>
      <c r="Z13" s="15">
        <v>1</v>
      </c>
      <c r="AA13" s="16">
        <f t="shared" si="7"/>
        <v>9.090909090909092</v>
      </c>
      <c r="AB13" s="15">
        <v>0</v>
      </c>
      <c r="AC13" s="15">
        <v>0</v>
      </c>
      <c r="AD13" s="16">
        <f t="shared" si="8"/>
        <v>0</v>
      </c>
      <c r="AE13" s="15">
        <v>1</v>
      </c>
      <c r="AF13" s="15">
        <v>0</v>
      </c>
      <c r="AG13" s="16">
        <f t="shared" si="9"/>
        <v>0</v>
      </c>
      <c r="AH13" s="15">
        <v>3</v>
      </c>
      <c r="AI13" s="15">
        <v>0</v>
      </c>
      <c r="AJ13" s="16">
        <f t="shared" si="10"/>
        <v>0</v>
      </c>
      <c r="AK13" s="15">
        <v>24</v>
      </c>
      <c r="AL13" s="15">
        <v>2</v>
      </c>
      <c r="AM13" s="16">
        <f t="shared" si="11"/>
        <v>8.333333333333332</v>
      </c>
      <c r="AN13" s="15">
        <v>0</v>
      </c>
      <c r="AO13" s="15">
        <v>0</v>
      </c>
      <c r="AP13" s="16">
        <f t="shared" si="12"/>
        <v>0</v>
      </c>
      <c r="AQ13" s="15">
        <v>0</v>
      </c>
      <c r="AR13" s="15">
        <v>0</v>
      </c>
      <c r="AS13" s="16">
        <f t="shared" si="13"/>
        <v>0</v>
      </c>
      <c r="AT13" s="27" t="str">
        <f t="shared" si="50"/>
        <v>    成衣、服飾品及其他紡織製品製造業</v>
      </c>
      <c r="AU13" s="15">
        <v>0</v>
      </c>
      <c r="AV13" s="15">
        <v>0</v>
      </c>
      <c r="AW13" s="16">
        <f t="shared" si="14"/>
        <v>0</v>
      </c>
      <c r="AX13" s="15">
        <v>77</v>
      </c>
      <c r="AY13" s="15">
        <v>8</v>
      </c>
      <c r="AZ13" s="16">
        <f t="shared" si="15"/>
        <v>10.38961038961039</v>
      </c>
      <c r="BA13" s="15">
        <v>12</v>
      </c>
      <c r="BB13" s="15">
        <v>3</v>
      </c>
      <c r="BC13" s="16">
        <f t="shared" si="16"/>
        <v>25</v>
      </c>
      <c r="BD13" s="15">
        <v>0</v>
      </c>
      <c r="BE13" s="15">
        <v>0</v>
      </c>
      <c r="BF13" s="16">
        <f t="shared" si="17"/>
        <v>0</v>
      </c>
      <c r="BG13" s="15">
        <v>0</v>
      </c>
      <c r="BH13" s="15">
        <v>0</v>
      </c>
      <c r="BI13" s="16">
        <f t="shared" si="18"/>
        <v>0</v>
      </c>
      <c r="BJ13" s="15">
        <v>3</v>
      </c>
      <c r="BK13" s="15">
        <v>0</v>
      </c>
      <c r="BL13" s="16">
        <f t="shared" si="19"/>
        <v>0</v>
      </c>
      <c r="BM13" s="15">
        <v>0</v>
      </c>
      <c r="BN13" s="15">
        <v>0</v>
      </c>
      <c r="BO13" s="16">
        <f t="shared" si="20"/>
        <v>0</v>
      </c>
      <c r="BP13" s="27" t="str">
        <f t="shared" si="51"/>
        <v>    成衣、服飾品及其他紡織製品製造業</v>
      </c>
      <c r="BQ13" s="15">
        <v>0</v>
      </c>
      <c r="BR13" s="15">
        <v>0</v>
      </c>
      <c r="BS13" s="16">
        <f t="shared" si="21"/>
        <v>0</v>
      </c>
      <c r="BT13" s="15">
        <v>0</v>
      </c>
      <c r="BU13" s="15">
        <v>0</v>
      </c>
      <c r="BV13" s="16">
        <f t="shared" si="22"/>
        <v>0</v>
      </c>
      <c r="BW13" s="15">
        <v>27</v>
      </c>
      <c r="BX13" s="15">
        <v>2</v>
      </c>
      <c r="BY13" s="16">
        <f t="shared" si="23"/>
        <v>7.4074074074074066</v>
      </c>
      <c r="BZ13" s="15">
        <v>14</v>
      </c>
      <c r="CA13" s="15">
        <v>3</v>
      </c>
      <c r="CB13" s="16">
        <f t="shared" si="24"/>
        <v>21.428571428571427</v>
      </c>
      <c r="CC13" s="15">
        <v>0</v>
      </c>
      <c r="CD13" s="15">
        <v>0</v>
      </c>
      <c r="CE13" s="16">
        <f t="shared" si="25"/>
        <v>0</v>
      </c>
      <c r="CF13" s="15">
        <v>0</v>
      </c>
      <c r="CG13" s="15">
        <v>0</v>
      </c>
      <c r="CH13" s="16">
        <f t="shared" si="26"/>
        <v>0</v>
      </c>
      <c r="CI13" s="15">
        <v>0</v>
      </c>
      <c r="CJ13" s="15">
        <v>0</v>
      </c>
      <c r="CK13" s="16">
        <f t="shared" si="27"/>
        <v>0</v>
      </c>
      <c r="CL13" s="27" t="str">
        <f t="shared" si="52"/>
        <v>    成衣、服飾品及其他紡織製品製造業</v>
      </c>
      <c r="CM13" s="15">
        <v>0</v>
      </c>
      <c r="CN13" s="15">
        <v>0</v>
      </c>
      <c r="CO13" s="16">
        <f t="shared" si="28"/>
        <v>0</v>
      </c>
      <c r="CP13" s="15">
        <v>51</v>
      </c>
      <c r="CQ13" s="15">
        <v>0</v>
      </c>
      <c r="CR13" s="16">
        <f t="shared" si="29"/>
        <v>0</v>
      </c>
      <c r="CS13" s="15">
        <v>0</v>
      </c>
      <c r="CT13" s="15">
        <v>0</v>
      </c>
      <c r="CU13" s="16">
        <f t="shared" si="30"/>
        <v>0</v>
      </c>
      <c r="CV13" s="15">
        <v>0</v>
      </c>
      <c r="CW13" s="15">
        <v>0</v>
      </c>
      <c r="CX13" s="16">
        <f t="shared" si="31"/>
        <v>0</v>
      </c>
      <c r="CY13" s="15">
        <v>12</v>
      </c>
      <c r="CZ13" s="15">
        <v>1</v>
      </c>
      <c r="DA13" s="16">
        <f t="shared" si="32"/>
        <v>8.333333333333332</v>
      </c>
      <c r="DB13" s="15">
        <v>4</v>
      </c>
      <c r="DC13" s="15">
        <v>1</v>
      </c>
      <c r="DD13" s="16">
        <f t="shared" si="33"/>
        <v>25</v>
      </c>
      <c r="DE13" s="15">
        <v>0</v>
      </c>
      <c r="DF13" s="15">
        <v>0</v>
      </c>
      <c r="DG13" s="16">
        <f t="shared" si="34"/>
        <v>0</v>
      </c>
      <c r="DH13" s="27" t="str">
        <f t="shared" si="53"/>
        <v>    成衣、服飾品及其他紡織製品製造業</v>
      </c>
      <c r="DI13" s="15">
        <v>0</v>
      </c>
      <c r="DJ13" s="15">
        <v>0</v>
      </c>
      <c r="DK13" s="16">
        <f t="shared" si="35"/>
        <v>0</v>
      </c>
      <c r="DL13" s="15">
        <v>89</v>
      </c>
      <c r="DM13" s="15">
        <v>4</v>
      </c>
      <c r="DN13" s="16">
        <f t="shared" si="36"/>
        <v>4.49438202247191</v>
      </c>
      <c r="DO13" s="15">
        <v>69</v>
      </c>
      <c r="DP13" s="15">
        <v>2</v>
      </c>
      <c r="DQ13" s="16">
        <f t="shared" si="37"/>
        <v>2.898550724637681</v>
      </c>
      <c r="DR13" s="15">
        <v>0</v>
      </c>
      <c r="DS13" s="15">
        <v>0</v>
      </c>
      <c r="DT13" s="16">
        <f t="shared" si="38"/>
        <v>0</v>
      </c>
      <c r="DU13" s="15">
        <v>0</v>
      </c>
      <c r="DV13" s="15">
        <v>0</v>
      </c>
      <c r="DW13" s="16">
        <f t="shared" si="39"/>
        <v>0</v>
      </c>
      <c r="DX13" s="15">
        <v>0</v>
      </c>
      <c r="DY13" s="15">
        <v>0</v>
      </c>
      <c r="DZ13" s="16">
        <f t="shared" si="40"/>
        <v>0</v>
      </c>
      <c r="EA13" s="15">
        <v>0</v>
      </c>
      <c r="EB13" s="15">
        <v>0</v>
      </c>
      <c r="EC13" s="16">
        <f t="shared" si="41"/>
        <v>0</v>
      </c>
      <c r="ED13" s="27" t="str">
        <f t="shared" si="54"/>
        <v>    成衣、服飾品及其他紡織製品製造業</v>
      </c>
      <c r="EE13" s="15">
        <v>0</v>
      </c>
      <c r="EF13" s="15">
        <v>0</v>
      </c>
      <c r="EG13" s="16">
        <f t="shared" si="42"/>
        <v>0</v>
      </c>
      <c r="EH13" s="15">
        <v>0</v>
      </c>
      <c r="EI13" s="15">
        <v>0</v>
      </c>
      <c r="EJ13" s="16">
        <f t="shared" si="43"/>
        <v>0</v>
      </c>
      <c r="EK13" s="15">
        <v>0</v>
      </c>
      <c r="EL13" s="15">
        <v>0</v>
      </c>
      <c r="EM13" s="16">
        <f t="shared" si="44"/>
        <v>0</v>
      </c>
      <c r="EN13" s="15">
        <v>18</v>
      </c>
      <c r="EO13" s="15">
        <v>0</v>
      </c>
      <c r="EP13" s="16">
        <f t="shared" si="45"/>
        <v>0</v>
      </c>
      <c r="EQ13" s="15">
        <v>0</v>
      </c>
      <c r="ER13" s="15">
        <v>0</v>
      </c>
      <c r="ES13" s="16">
        <f t="shared" si="46"/>
        <v>0</v>
      </c>
      <c r="ET13" s="15">
        <v>64</v>
      </c>
      <c r="EU13" s="15">
        <v>0</v>
      </c>
      <c r="EV13" s="16">
        <f t="shared" si="47"/>
        <v>0</v>
      </c>
      <c r="EW13" s="15">
        <v>0</v>
      </c>
      <c r="EX13" s="15">
        <v>0</v>
      </c>
      <c r="EY13" s="16">
        <f t="shared" si="48"/>
        <v>0</v>
      </c>
    </row>
    <row r="14" spans="1:155" ht="11.25" customHeight="1">
      <c r="A14" s="27" t="s">
        <v>267</v>
      </c>
      <c r="B14" s="15">
        <v>130</v>
      </c>
      <c r="C14" s="15">
        <f t="shared" si="55"/>
        <v>179</v>
      </c>
      <c r="D14" s="15">
        <f t="shared" si="56"/>
        <v>28</v>
      </c>
      <c r="E14" s="16">
        <f t="shared" si="0"/>
        <v>15.64245810055866</v>
      </c>
      <c r="F14" s="15">
        <f t="shared" si="57"/>
        <v>105</v>
      </c>
      <c r="G14" s="15">
        <f t="shared" si="58"/>
        <v>12</v>
      </c>
      <c r="H14" s="16">
        <f t="shared" si="1"/>
        <v>11.428571428571429</v>
      </c>
      <c r="I14" s="15">
        <v>10</v>
      </c>
      <c r="J14" s="15">
        <v>0</v>
      </c>
      <c r="K14" s="16">
        <f t="shared" si="2"/>
        <v>0</v>
      </c>
      <c r="L14" s="15">
        <v>0</v>
      </c>
      <c r="M14" s="15">
        <v>0</v>
      </c>
      <c r="N14" s="16">
        <f t="shared" si="3"/>
        <v>0</v>
      </c>
      <c r="O14" s="15">
        <v>0</v>
      </c>
      <c r="P14" s="15">
        <v>0</v>
      </c>
      <c r="Q14" s="16">
        <f t="shared" si="4"/>
        <v>0</v>
      </c>
      <c r="R14" s="15">
        <v>3</v>
      </c>
      <c r="S14" s="15">
        <v>0</v>
      </c>
      <c r="T14" s="16">
        <f t="shared" si="5"/>
        <v>0</v>
      </c>
      <c r="U14" s="15">
        <v>12</v>
      </c>
      <c r="V14" s="15">
        <v>1</v>
      </c>
      <c r="W14" s="16">
        <f t="shared" si="6"/>
        <v>8.333333333333332</v>
      </c>
      <c r="X14" s="27" t="str">
        <f t="shared" si="49"/>
        <v>    皮革、毛皮及其製品製造業</v>
      </c>
      <c r="Y14" s="15">
        <v>5</v>
      </c>
      <c r="Z14" s="15">
        <v>1</v>
      </c>
      <c r="AA14" s="16">
        <f t="shared" si="7"/>
        <v>20</v>
      </c>
      <c r="AB14" s="15">
        <v>0</v>
      </c>
      <c r="AC14" s="15">
        <v>0</v>
      </c>
      <c r="AD14" s="16">
        <f t="shared" si="8"/>
        <v>0</v>
      </c>
      <c r="AE14" s="15">
        <v>0</v>
      </c>
      <c r="AF14" s="15">
        <v>0</v>
      </c>
      <c r="AG14" s="16">
        <f t="shared" si="9"/>
        <v>0</v>
      </c>
      <c r="AH14" s="15">
        <v>8</v>
      </c>
      <c r="AI14" s="15">
        <v>1</v>
      </c>
      <c r="AJ14" s="16">
        <f t="shared" si="10"/>
        <v>12.5</v>
      </c>
      <c r="AK14" s="15">
        <v>2</v>
      </c>
      <c r="AL14" s="15">
        <v>1</v>
      </c>
      <c r="AM14" s="16">
        <f t="shared" si="11"/>
        <v>50</v>
      </c>
      <c r="AN14" s="15">
        <v>0</v>
      </c>
      <c r="AO14" s="15">
        <v>0</v>
      </c>
      <c r="AP14" s="16">
        <f t="shared" si="12"/>
        <v>0</v>
      </c>
      <c r="AQ14" s="15">
        <v>0</v>
      </c>
      <c r="AR14" s="15">
        <v>0</v>
      </c>
      <c r="AS14" s="16">
        <f t="shared" si="13"/>
        <v>0</v>
      </c>
      <c r="AT14" s="27" t="str">
        <f t="shared" si="50"/>
        <v>    皮革、毛皮及其製品製造業</v>
      </c>
      <c r="AU14" s="15">
        <v>0</v>
      </c>
      <c r="AV14" s="15">
        <v>0</v>
      </c>
      <c r="AW14" s="16">
        <f t="shared" si="14"/>
        <v>0</v>
      </c>
      <c r="AX14" s="15">
        <v>29</v>
      </c>
      <c r="AY14" s="15">
        <v>3</v>
      </c>
      <c r="AZ14" s="16">
        <f t="shared" si="15"/>
        <v>10.344827586206897</v>
      </c>
      <c r="BA14" s="15">
        <v>5</v>
      </c>
      <c r="BB14" s="15">
        <v>0</v>
      </c>
      <c r="BC14" s="16">
        <f t="shared" si="16"/>
        <v>0</v>
      </c>
      <c r="BD14" s="15">
        <v>4</v>
      </c>
      <c r="BE14" s="15">
        <v>0</v>
      </c>
      <c r="BF14" s="16">
        <f t="shared" si="17"/>
        <v>0</v>
      </c>
      <c r="BG14" s="15">
        <v>0</v>
      </c>
      <c r="BH14" s="15">
        <v>0</v>
      </c>
      <c r="BI14" s="16">
        <f t="shared" si="18"/>
        <v>0</v>
      </c>
      <c r="BJ14" s="15">
        <v>1</v>
      </c>
      <c r="BK14" s="15">
        <v>1</v>
      </c>
      <c r="BL14" s="16">
        <f t="shared" si="19"/>
        <v>100</v>
      </c>
      <c r="BM14" s="15">
        <v>0</v>
      </c>
      <c r="BN14" s="15">
        <v>0</v>
      </c>
      <c r="BO14" s="16">
        <f t="shared" si="20"/>
        <v>0</v>
      </c>
      <c r="BP14" s="27" t="str">
        <f t="shared" si="51"/>
        <v>    皮革、毛皮及其製品製造業</v>
      </c>
      <c r="BQ14" s="15">
        <v>0</v>
      </c>
      <c r="BR14" s="15">
        <v>0</v>
      </c>
      <c r="BS14" s="16">
        <f t="shared" si="21"/>
        <v>0</v>
      </c>
      <c r="BT14" s="15">
        <v>0</v>
      </c>
      <c r="BU14" s="15">
        <v>0</v>
      </c>
      <c r="BV14" s="16">
        <f t="shared" si="22"/>
        <v>0</v>
      </c>
      <c r="BW14" s="15">
        <v>9</v>
      </c>
      <c r="BX14" s="15">
        <v>1</v>
      </c>
      <c r="BY14" s="16">
        <f t="shared" si="23"/>
        <v>11.11111111111111</v>
      </c>
      <c r="BZ14" s="15">
        <v>2</v>
      </c>
      <c r="CA14" s="15">
        <v>1</v>
      </c>
      <c r="CB14" s="16">
        <f t="shared" si="24"/>
        <v>50</v>
      </c>
      <c r="CC14" s="15">
        <v>1</v>
      </c>
      <c r="CD14" s="15">
        <v>1</v>
      </c>
      <c r="CE14" s="16">
        <f t="shared" si="25"/>
        <v>100</v>
      </c>
      <c r="CF14" s="15">
        <v>0</v>
      </c>
      <c r="CG14" s="15">
        <v>0</v>
      </c>
      <c r="CH14" s="16">
        <f t="shared" si="26"/>
        <v>0</v>
      </c>
      <c r="CI14" s="15">
        <v>0</v>
      </c>
      <c r="CJ14" s="15">
        <v>0</v>
      </c>
      <c r="CK14" s="16">
        <f t="shared" si="27"/>
        <v>0</v>
      </c>
      <c r="CL14" s="27" t="str">
        <f t="shared" si="52"/>
        <v>    皮革、毛皮及其製品製造業</v>
      </c>
      <c r="CM14" s="15">
        <v>0</v>
      </c>
      <c r="CN14" s="15">
        <v>0</v>
      </c>
      <c r="CO14" s="16">
        <f t="shared" si="28"/>
        <v>0</v>
      </c>
      <c r="CP14" s="15">
        <v>14</v>
      </c>
      <c r="CQ14" s="15">
        <v>1</v>
      </c>
      <c r="CR14" s="16">
        <f t="shared" si="29"/>
        <v>7.142857142857142</v>
      </c>
      <c r="CS14" s="15">
        <v>0</v>
      </c>
      <c r="CT14" s="15">
        <v>0</v>
      </c>
      <c r="CU14" s="16">
        <f t="shared" si="30"/>
        <v>0</v>
      </c>
      <c r="CV14" s="15">
        <v>0</v>
      </c>
      <c r="CW14" s="15">
        <v>0</v>
      </c>
      <c r="CX14" s="16">
        <f t="shared" si="31"/>
        <v>0</v>
      </c>
      <c r="CY14" s="15">
        <v>27</v>
      </c>
      <c r="CZ14" s="15">
        <v>11</v>
      </c>
      <c r="DA14" s="16">
        <f t="shared" si="32"/>
        <v>40.74074074074074</v>
      </c>
      <c r="DB14" s="15">
        <v>1</v>
      </c>
      <c r="DC14" s="15">
        <v>1</v>
      </c>
      <c r="DD14" s="16">
        <f t="shared" si="33"/>
        <v>100</v>
      </c>
      <c r="DE14" s="15">
        <v>0</v>
      </c>
      <c r="DF14" s="15">
        <v>0</v>
      </c>
      <c r="DG14" s="16">
        <f t="shared" si="34"/>
        <v>0</v>
      </c>
      <c r="DH14" s="27" t="str">
        <f t="shared" si="53"/>
        <v>    皮革、毛皮及其製品製造業</v>
      </c>
      <c r="DI14" s="15">
        <v>1</v>
      </c>
      <c r="DJ14" s="15">
        <v>0</v>
      </c>
      <c r="DK14" s="16">
        <f t="shared" si="35"/>
        <v>0</v>
      </c>
      <c r="DL14" s="15">
        <v>15</v>
      </c>
      <c r="DM14" s="15">
        <v>0</v>
      </c>
      <c r="DN14" s="16">
        <f t="shared" si="36"/>
        <v>0</v>
      </c>
      <c r="DO14" s="15">
        <v>12</v>
      </c>
      <c r="DP14" s="15">
        <v>3</v>
      </c>
      <c r="DQ14" s="16">
        <f t="shared" si="37"/>
        <v>25</v>
      </c>
      <c r="DR14" s="15">
        <v>2</v>
      </c>
      <c r="DS14" s="15">
        <v>1</v>
      </c>
      <c r="DT14" s="16">
        <f t="shared" si="38"/>
        <v>50</v>
      </c>
      <c r="DU14" s="15">
        <v>1</v>
      </c>
      <c r="DV14" s="15">
        <v>0</v>
      </c>
      <c r="DW14" s="16">
        <f t="shared" si="39"/>
        <v>0</v>
      </c>
      <c r="DX14" s="15">
        <v>1</v>
      </c>
      <c r="DY14" s="15">
        <v>0</v>
      </c>
      <c r="DZ14" s="16">
        <f t="shared" si="40"/>
        <v>0</v>
      </c>
      <c r="EA14" s="15">
        <v>0</v>
      </c>
      <c r="EB14" s="15">
        <v>0</v>
      </c>
      <c r="EC14" s="16">
        <f t="shared" si="41"/>
        <v>0</v>
      </c>
      <c r="ED14" s="27" t="str">
        <f t="shared" si="54"/>
        <v>    皮革、毛皮及其製品製造業</v>
      </c>
      <c r="EE14" s="15">
        <v>0</v>
      </c>
      <c r="EF14" s="15">
        <v>0</v>
      </c>
      <c r="EG14" s="16">
        <f t="shared" si="42"/>
        <v>0</v>
      </c>
      <c r="EH14" s="15">
        <v>0</v>
      </c>
      <c r="EI14" s="15">
        <v>0</v>
      </c>
      <c r="EJ14" s="16">
        <f t="shared" si="43"/>
        <v>0</v>
      </c>
      <c r="EK14" s="15">
        <v>0</v>
      </c>
      <c r="EL14" s="15">
        <v>0</v>
      </c>
      <c r="EM14" s="16">
        <f t="shared" si="44"/>
        <v>0</v>
      </c>
      <c r="EN14" s="15">
        <v>5</v>
      </c>
      <c r="EO14" s="15">
        <v>0</v>
      </c>
      <c r="EP14" s="16">
        <f t="shared" si="45"/>
        <v>0</v>
      </c>
      <c r="EQ14" s="15">
        <v>0</v>
      </c>
      <c r="ER14" s="15">
        <v>0</v>
      </c>
      <c r="ES14" s="16">
        <f t="shared" si="46"/>
        <v>0</v>
      </c>
      <c r="ET14" s="15">
        <v>9</v>
      </c>
      <c r="EU14" s="15">
        <v>0</v>
      </c>
      <c r="EV14" s="16">
        <f t="shared" si="47"/>
        <v>0</v>
      </c>
      <c r="EW14" s="15">
        <v>0</v>
      </c>
      <c r="EX14" s="15">
        <v>0</v>
      </c>
      <c r="EY14" s="16">
        <f t="shared" si="48"/>
        <v>0</v>
      </c>
    </row>
    <row r="15" spans="1:155" ht="11.25" customHeight="1">
      <c r="A15" s="27" t="s">
        <v>268</v>
      </c>
      <c r="B15" s="15">
        <v>70</v>
      </c>
      <c r="C15" s="15">
        <f t="shared" si="55"/>
        <v>198</v>
      </c>
      <c r="D15" s="15">
        <f t="shared" si="56"/>
        <v>0</v>
      </c>
      <c r="E15" s="16">
        <f t="shared" si="0"/>
        <v>0</v>
      </c>
      <c r="F15" s="15">
        <f t="shared" si="57"/>
        <v>107</v>
      </c>
      <c r="G15" s="15">
        <f t="shared" si="58"/>
        <v>0</v>
      </c>
      <c r="H15" s="16">
        <f t="shared" si="1"/>
        <v>0</v>
      </c>
      <c r="I15" s="15">
        <v>21</v>
      </c>
      <c r="J15" s="15">
        <v>0</v>
      </c>
      <c r="K15" s="16">
        <f t="shared" si="2"/>
        <v>0</v>
      </c>
      <c r="L15" s="15">
        <v>4</v>
      </c>
      <c r="M15" s="15">
        <v>0</v>
      </c>
      <c r="N15" s="16">
        <f t="shared" si="3"/>
        <v>0</v>
      </c>
      <c r="O15" s="15">
        <v>0</v>
      </c>
      <c r="P15" s="15">
        <v>0</v>
      </c>
      <c r="Q15" s="16">
        <f t="shared" si="4"/>
        <v>0</v>
      </c>
      <c r="R15" s="15">
        <v>2</v>
      </c>
      <c r="S15" s="15">
        <v>0</v>
      </c>
      <c r="T15" s="16">
        <f t="shared" si="5"/>
        <v>0</v>
      </c>
      <c r="U15" s="15">
        <v>10</v>
      </c>
      <c r="V15" s="15">
        <v>0</v>
      </c>
      <c r="W15" s="16">
        <f t="shared" si="6"/>
        <v>0</v>
      </c>
      <c r="X15" s="27" t="str">
        <f t="shared" si="49"/>
        <v>    木竹製品製造業</v>
      </c>
      <c r="Y15" s="15">
        <v>2</v>
      </c>
      <c r="Z15" s="15">
        <v>0</v>
      </c>
      <c r="AA15" s="16">
        <f t="shared" si="7"/>
        <v>0</v>
      </c>
      <c r="AB15" s="15">
        <v>0</v>
      </c>
      <c r="AC15" s="15">
        <v>0</v>
      </c>
      <c r="AD15" s="16">
        <f t="shared" si="8"/>
        <v>0</v>
      </c>
      <c r="AE15" s="15">
        <v>0</v>
      </c>
      <c r="AF15" s="15">
        <v>0</v>
      </c>
      <c r="AG15" s="16">
        <f t="shared" si="9"/>
        <v>0</v>
      </c>
      <c r="AH15" s="15">
        <v>3</v>
      </c>
      <c r="AI15" s="15">
        <v>0</v>
      </c>
      <c r="AJ15" s="16">
        <f t="shared" si="10"/>
        <v>0</v>
      </c>
      <c r="AK15" s="15">
        <v>17</v>
      </c>
      <c r="AL15" s="15">
        <v>0</v>
      </c>
      <c r="AM15" s="16">
        <f t="shared" si="11"/>
        <v>0</v>
      </c>
      <c r="AN15" s="15">
        <v>0</v>
      </c>
      <c r="AO15" s="15">
        <v>0</v>
      </c>
      <c r="AP15" s="16">
        <f t="shared" si="12"/>
        <v>0</v>
      </c>
      <c r="AQ15" s="15">
        <v>0</v>
      </c>
      <c r="AR15" s="15">
        <v>0</v>
      </c>
      <c r="AS15" s="16">
        <f t="shared" si="13"/>
        <v>0</v>
      </c>
      <c r="AT15" s="27" t="str">
        <f t="shared" si="50"/>
        <v>    木竹製品製造業</v>
      </c>
      <c r="AU15" s="15">
        <v>0</v>
      </c>
      <c r="AV15" s="15">
        <v>0</v>
      </c>
      <c r="AW15" s="16">
        <f t="shared" si="14"/>
        <v>0</v>
      </c>
      <c r="AX15" s="15">
        <v>26</v>
      </c>
      <c r="AY15" s="15">
        <v>0</v>
      </c>
      <c r="AZ15" s="16">
        <f t="shared" si="15"/>
        <v>0</v>
      </c>
      <c r="BA15" s="15">
        <v>1</v>
      </c>
      <c r="BB15" s="15">
        <v>0</v>
      </c>
      <c r="BC15" s="16">
        <f t="shared" si="16"/>
        <v>0</v>
      </c>
      <c r="BD15" s="15">
        <v>0</v>
      </c>
      <c r="BE15" s="15">
        <v>0</v>
      </c>
      <c r="BF15" s="16">
        <f t="shared" si="17"/>
        <v>0</v>
      </c>
      <c r="BG15" s="15">
        <v>0</v>
      </c>
      <c r="BH15" s="15">
        <v>0</v>
      </c>
      <c r="BI15" s="16">
        <f t="shared" si="18"/>
        <v>0</v>
      </c>
      <c r="BJ15" s="15">
        <v>1</v>
      </c>
      <c r="BK15" s="15">
        <v>0</v>
      </c>
      <c r="BL15" s="16">
        <f t="shared" si="19"/>
        <v>0</v>
      </c>
      <c r="BM15" s="15">
        <v>0</v>
      </c>
      <c r="BN15" s="15">
        <v>0</v>
      </c>
      <c r="BO15" s="16">
        <f t="shared" si="20"/>
        <v>0</v>
      </c>
      <c r="BP15" s="27" t="str">
        <f t="shared" si="51"/>
        <v>    木竹製品製造業</v>
      </c>
      <c r="BQ15" s="15">
        <v>0</v>
      </c>
      <c r="BR15" s="15">
        <v>0</v>
      </c>
      <c r="BS15" s="16">
        <f t="shared" si="21"/>
        <v>0</v>
      </c>
      <c r="BT15" s="15">
        <v>0</v>
      </c>
      <c r="BU15" s="15">
        <v>0</v>
      </c>
      <c r="BV15" s="16">
        <f t="shared" si="22"/>
        <v>0</v>
      </c>
      <c r="BW15" s="15">
        <v>10</v>
      </c>
      <c r="BX15" s="15">
        <v>0</v>
      </c>
      <c r="BY15" s="16">
        <f t="shared" si="23"/>
        <v>0</v>
      </c>
      <c r="BZ15" s="15">
        <v>2</v>
      </c>
      <c r="CA15" s="15">
        <v>0</v>
      </c>
      <c r="CB15" s="16">
        <f t="shared" si="24"/>
        <v>0</v>
      </c>
      <c r="CC15" s="15">
        <v>0</v>
      </c>
      <c r="CD15" s="15">
        <v>0</v>
      </c>
      <c r="CE15" s="16">
        <f t="shared" si="25"/>
        <v>0</v>
      </c>
      <c r="CF15" s="15">
        <v>0</v>
      </c>
      <c r="CG15" s="15">
        <v>0</v>
      </c>
      <c r="CH15" s="16">
        <f t="shared" si="26"/>
        <v>0</v>
      </c>
      <c r="CI15" s="15">
        <v>0</v>
      </c>
      <c r="CJ15" s="15">
        <v>0</v>
      </c>
      <c r="CK15" s="16">
        <f t="shared" si="27"/>
        <v>0</v>
      </c>
      <c r="CL15" s="27" t="str">
        <f t="shared" si="52"/>
        <v>    木竹製品製造業</v>
      </c>
      <c r="CM15" s="15">
        <v>0</v>
      </c>
      <c r="CN15" s="15">
        <v>0</v>
      </c>
      <c r="CO15" s="16">
        <f t="shared" si="28"/>
        <v>0</v>
      </c>
      <c r="CP15" s="15">
        <v>8</v>
      </c>
      <c r="CQ15" s="15">
        <v>0</v>
      </c>
      <c r="CR15" s="16">
        <f t="shared" si="29"/>
        <v>0</v>
      </c>
      <c r="CS15" s="15">
        <v>0</v>
      </c>
      <c r="CT15" s="15">
        <v>0</v>
      </c>
      <c r="CU15" s="16">
        <f t="shared" si="30"/>
        <v>0</v>
      </c>
      <c r="CV15" s="15">
        <v>0</v>
      </c>
      <c r="CW15" s="15">
        <v>0</v>
      </c>
      <c r="CX15" s="16">
        <f t="shared" si="31"/>
        <v>0</v>
      </c>
      <c r="CY15" s="15">
        <v>19</v>
      </c>
      <c r="CZ15" s="15">
        <v>0</v>
      </c>
      <c r="DA15" s="16">
        <f t="shared" si="32"/>
        <v>0</v>
      </c>
      <c r="DB15" s="15">
        <v>0</v>
      </c>
      <c r="DC15" s="15">
        <v>0</v>
      </c>
      <c r="DD15" s="16">
        <f t="shared" si="33"/>
        <v>0</v>
      </c>
      <c r="DE15" s="15">
        <v>0</v>
      </c>
      <c r="DF15" s="15">
        <v>0</v>
      </c>
      <c r="DG15" s="16">
        <f t="shared" si="34"/>
        <v>0</v>
      </c>
      <c r="DH15" s="27" t="str">
        <f t="shared" si="53"/>
        <v>    木竹製品製造業</v>
      </c>
      <c r="DI15" s="15">
        <v>0</v>
      </c>
      <c r="DJ15" s="15">
        <v>0</v>
      </c>
      <c r="DK15" s="16">
        <f t="shared" si="35"/>
        <v>0</v>
      </c>
      <c r="DL15" s="15">
        <v>13</v>
      </c>
      <c r="DM15" s="15">
        <v>0</v>
      </c>
      <c r="DN15" s="16">
        <f t="shared" si="36"/>
        <v>0</v>
      </c>
      <c r="DO15" s="15">
        <v>18</v>
      </c>
      <c r="DP15" s="15">
        <v>0</v>
      </c>
      <c r="DQ15" s="16">
        <f t="shared" si="37"/>
        <v>0</v>
      </c>
      <c r="DR15" s="15">
        <v>1</v>
      </c>
      <c r="DS15" s="15">
        <v>0</v>
      </c>
      <c r="DT15" s="16">
        <f t="shared" si="38"/>
        <v>0</v>
      </c>
      <c r="DU15" s="15">
        <v>0</v>
      </c>
      <c r="DV15" s="15">
        <v>0</v>
      </c>
      <c r="DW15" s="16">
        <f t="shared" si="39"/>
        <v>0</v>
      </c>
      <c r="DX15" s="15">
        <v>0</v>
      </c>
      <c r="DY15" s="15">
        <v>0</v>
      </c>
      <c r="DZ15" s="16">
        <f t="shared" si="40"/>
        <v>0</v>
      </c>
      <c r="EA15" s="15">
        <v>0</v>
      </c>
      <c r="EB15" s="15">
        <v>0</v>
      </c>
      <c r="EC15" s="16">
        <f t="shared" si="41"/>
        <v>0</v>
      </c>
      <c r="ED15" s="27" t="str">
        <f t="shared" si="54"/>
        <v>    木竹製品製造業</v>
      </c>
      <c r="EE15" s="15">
        <v>0</v>
      </c>
      <c r="EF15" s="15">
        <v>0</v>
      </c>
      <c r="EG15" s="16">
        <f t="shared" si="42"/>
        <v>0</v>
      </c>
      <c r="EH15" s="15">
        <v>0</v>
      </c>
      <c r="EI15" s="15">
        <v>0</v>
      </c>
      <c r="EJ15" s="16">
        <f t="shared" si="43"/>
        <v>0</v>
      </c>
      <c r="EK15" s="15">
        <v>0</v>
      </c>
      <c r="EL15" s="15">
        <v>0</v>
      </c>
      <c r="EM15" s="16">
        <f t="shared" si="44"/>
        <v>0</v>
      </c>
      <c r="EN15" s="15">
        <v>11</v>
      </c>
      <c r="EO15" s="15">
        <v>0</v>
      </c>
      <c r="EP15" s="16">
        <f t="shared" si="45"/>
        <v>0</v>
      </c>
      <c r="EQ15" s="15">
        <v>0</v>
      </c>
      <c r="ER15" s="15">
        <v>0</v>
      </c>
      <c r="ES15" s="16">
        <f t="shared" si="46"/>
        <v>0</v>
      </c>
      <c r="ET15" s="15">
        <v>29</v>
      </c>
      <c r="EU15" s="15">
        <v>0</v>
      </c>
      <c r="EV15" s="16">
        <f t="shared" si="47"/>
        <v>0</v>
      </c>
      <c r="EW15" s="15">
        <v>0</v>
      </c>
      <c r="EX15" s="15">
        <v>0</v>
      </c>
      <c r="EY15" s="16">
        <f t="shared" si="48"/>
        <v>0</v>
      </c>
    </row>
    <row r="16" spans="1:155" ht="11.25" customHeight="1">
      <c r="A16" s="27" t="s">
        <v>269</v>
      </c>
      <c r="B16" s="15">
        <v>258</v>
      </c>
      <c r="C16" s="15">
        <f t="shared" si="55"/>
        <v>752</v>
      </c>
      <c r="D16" s="15">
        <f t="shared" si="56"/>
        <v>16</v>
      </c>
      <c r="E16" s="16">
        <f t="shared" si="0"/>
        <v>2.127659574468085</v>
      </c>
      <c r="F16" s="15">
        <f t="shared" si="57"/>
        <v>398</v>
      </c>
      <c r="G16" s="15">
        <f t="shared" si="58"/>
        <v>15</v>
      </c>
      <c r="H16" s="16">
        <f t="shared" si="1"/>
        <v>3.7688442211055273</v>
      </c>
      <c r="I16" s="15">
        <v>64</v>
      </c>
      <c r="J16" s="15">
        <v>1</v>
      </c>
      <c r="K16" s="16">
        <f t="shared" si="2"/>
        <v>1.5625</v>
      </c>
      <c r="L16" s="15">
        <v>2</v>
      </c>
      <c r="M16" s="15">
        <v>1</v>
      </c>
      <c r="N16" s="16">
        <f t="shared" si="3"/>
        <v>50</v>
      </c>
      <c r="O16" s="15">
        <v>0</v>
      </c>
      <c r="P16" s="15">
        <v>0</v>
      </c>
      <c r="Q16" s="16">
        <f t="shared" si="4"/>
        <v>0</v>
      </c>
      <c r="R16" s="15">
        <v>11</v>
      </c>
      <c r="S16" s="15">
        <v>0</v>
      </c>
      <c r="T16" s="16">
        <f t="shared" si="5"/>
        <v>0</v>
      </c>
      <c r="U16" s="15">
        <v>74</v>
      </c>
      <c r="V16" s="15">
        <v>4</v>
      </c>
      <c r="W16" s="16">
        <f t="shared" si="6"/>
        <v>5.405405405405405</v>
      </c>
      <c r="X16" s="27" t="str">
        <f t="shared" si="49"/>
        <v>    家具及裝設品製造業</v>
      </c>
      <c r="Y16" s="15">
        <v>2</v>
      </c>
      <c r="Z16" s="15">
        <v>0</v>
      </c>
      <c r="AA16" s="16">
        <f t="shared" si="7"/>
        <v>0</v>
      </c>
      <c r="AB16" s="15">
        <v>1</v>
      </c>
      <c r="AC16" s="15">
        <v>0</v>
      </c>
      <c r="AD16" s="16">
        <f t="shared" si="8"/>
        <v>0</v>
      </c>
      <c r="AE16" s="15">
        <v>8</v>
      </c>
      <c r="AF16" s="15">
        <v>0</v>
      </c>
      <c r="AG16" s="16">
        <f t="shared" si="9"/>
        <v>0</v>
      </c>
      <c r="AH16" s="15">
        <v>11</v>
      </c>
      <c r="AI16" s="15">
        <v>1</v>
      </c>
      <c r="AJ16" s="16">
        <f t="shared" si="10"/>
        <v>9.090909090909092</v>
      </c>
      <c r="AK16" s="15">
        <v>46</v>
      </c>
      <c r="AL16" s="15">
        <v>1</v>
      </c>
      <c r="AM16" s="16">
        <f t="shared" si="11"/>
        <v>2.1739130434782608</v>
      </c>
      <c r="AN16" s="15">
        <v>0</v>
      </c>
      <c r="AO16" s="15">
        <v>0</v>
      </c>
      <c r="AP16" s="16">
        <f t="shared" si="12"/>
        <v>0</v>
      </c>
      <c r="AQ16" s="15">
        <v>0</v>
      </c>
      <c r="AR16" s="15">
        <v>0</v>
      </c>
      <c r="AS16" s="16">
        <f t="shared" si="13"/>
        <v>0</v>
      </c>
      <c r="AT16" s="27" t="str">
        <f t="shared" si="50"/>
        <v>    家具及裝設品製造業</v>
      </c>
      <c r="AU16" s="15">
        <v>0</v>
      </c>
      <c r="AV16" s="15">
        <v>0</v>
      </c>
      <c r="AW16" s="16">
        <f t="shared" si="14"/>
        <v>0</v>
      </c>
      <c r="AX16" s="15">
        <v>111</v>
      </c>
      <c r="AY16" s="15">
        <v>4</v>
      </c>
      <c r="AZ16" s="16">
        <f t="shared" si="15"/>
        <v>3.6036036036036037</v>
      </c>
      <c r="BA16" s="15">
        <v>9</v>
      </c>
      <c r="BB16" s="15">
        <v>1</v>
      </c>
      <c r="BC16" s="16">
        <f t="shared" si="16"/>
        <v>11.11111111111111</v>
      </c>
      <c r="BD16" s="15">
        <v>0</v>
      </c>
      <c r="BE16" s="15">
        <v>0</v>
      </c>
      <c r="BF16" s="16">
        <f t="shared" si="17"/>
        <v>0</v>
      </c>
      <c r="BG16" s="15">
        <v>0</v>
      </c>
      <c r="BH16" s="15">
        <v>0</v>
      </c>
      <c r="BI16" s="16">
        <f t="shared" si="18"/>
        <v>0</v>
      </c>
      <c r="BJ16" s="15">
        <v>1</v>
      </c>
      <c r="BK16" s="15">
        <v>0</v>
      </c>
      <c r="BL16" s="16">
        <f t="shared" si="19"/>
        <v>0</v>
      </c>
      <c r="BM16" s="15">
        <v>0</v>
      </c>
      <c r="BN16" s="15">
        <v>0</v>
      </c>
      <c r="BO16" s="16">
        <f t="shared" si="20"/>
        <v>0</v>
      </c>
      <c r="BP16" s="27" t="str">
        <f t="shared" si="51"/>
        <v>    家具及裝設品製造業</v>
      </c>
      <c r="BQ16" s="15">
        <v>0</v>
      </c>
      <c r="BR16" s="15">
        <v>0</v>
      </c>
      <c r="BS16" s="16">
        <f t="shared" si="21"/>
        <v>0</v>
      </c>
      <c r="BT16" s="15">
        <v>0</v>
      </c>
      <c r="BU16" s="15">
        <v>0</v>
      </c>
      <c r="BV16" s="16">
        <f t="shared" si="22"/>
        <v>0</v>
      </c>
      <c r="BW16" s="15">
        <v>20</v>
      </c>
      <c r="BX16" s="15">
        <v>2</v>
      </c>
      <c r="BY16" s="16">
        <f t="shared" si="23"/>
        <v>10</v>
      </c>
      <c r="BZ16" s="15">
        <v>4</v>
      </c>
      <c r="CA16" s="15">
        <v>0</v>
      </c>
      <c r="CB16" s="16">
        <f t="shared" si="24"/>
        <v>0</v>
      </c>
      <c r="CC16" s="15">
        <v>0</v>
      </c>
      <c r="CD16" s="15">
        <v>0</v>
      </c>
      <c r="CE16" s="16">
        <f t="shared" si="25"/>
        <v>0</v>
      </c>
      <c r="CF16" s="15">
        <v>0</v>
      </c>
      <c r="CG16" s="15">
        <v>0</v>
      </c>
      <c r="CH16" s="16">
        <f t="shared" si="26"/>
        <v>0</v>
      </c>
      <c r="CI16" s="15">
        <v>0</v>
      </c>
      <c r="CJ16" s="15">
        <v>0</v>
      </c>
      <c r="CK16" s="16">
        <f t="shared" si="27"/>
        <v>0</v>
      </c>
      <c r="CL16" s="27" t="str">
        <f t="shared" si="52"/>
        <v>    家具及裝設品製造業</v>
      </c>
      <c r="CM16" s="15">
        <v>0</v>
      </c>
      <c r="CN16" s="15">
        <v>0</v>
      </c>
      <c r="CO16" s="16">
        <f t="shared" si="28"/>
        <v>0</v>
      </c>
      <c r="CP16" s="15">
        <v>33</v>
      </c>
      <c r="CQ16" s="15">
        <v>0</v>
      </c>
      <c r="CR16" s="16">
        <f t="shared" si="29"/>
        <v>0</v>
      </c>
      <c r="CS16" s="15">
        <v>1</v>
      </c>
      <c r="CT16" s="15">
        <v>0</v>
      </c>
      <c r="CU16" s="16">
        <f t="shared" si="30"/>
        <v>0</v>
      </c>
      <c r="CV16" s="15">
        <v>0</v>
      </c>
      <c r="CW16" s="15">
        <v>0</v>
      </c>
      <c r="CX16" s="16">
        <f t="shared" si="31"/>
        <v>0</v>
      </c>
      <c r="CY16" s="15">
        <v>44</v>
      </c>
      <c r="CZ16" s="15">
        <v>1</v>
      </c>
      <c r="DA16" s="16">
        <f t="shared" si="32"/>
        <v>2.272727272727273</v>
      </c>
      <c r="DB16" s="15">
        <v>12</v>
      </c>
      <c r="DC16" s="15">
        <v>0</v>
      </c>
      <c r="DD16" s="16">
        <f t="shared" si="33"/>
        <v>0</v>
      </c>
      <c r="DE16" s="15">
        <v>0</v>
      </c>
      <c r="DF16" s="15">
        <v>0</v>
      </c>
      <c r="DG16" s="16">
        <f t="shared" si="34"/>
        <v>0</v>
      </c>
      <c r="DH16" s="27" t="str">
        <f t="shared" si="53"/>
        <v>    家具及裝設品製造業</v>
      </c>
      <c r="DI16" s="15">
        <v>0</v>
      </c>
      <c r="DJ16" s="15">
        <v>0</v>
      </c>
      <c r="DK16" s="16">
        <f t="shared" si="35"/>
        <v>0</v>
      </c>
      <c r="DL16" s="15">
        <v>97</v>
      </c>
      <c r="DM16" s="15">
        <v>0</v>
      </c>
      <c r="DN16" s="16">
        <f t="shared" si="36"/>
        <v>0</v>
      </c>
      <c r="DO16" s="15">
        <v>94</v>
      </c>
      <c r="DP16" s="15">
        <v>0</v>
      </c>
      <c r="DQ16" s="16">
        <f t="shared" si="37"/>
        <v>0</v>
      </c>
      <c r="DR16" s="15">
        <v>5</v>
      </c>
      <c r="DS16" s="15">
        <v>0</v>
      </c>
      <c r="DT16" s="16">
        <f t="shared" si="38"/>
        <v>0</v>
      </c>
      <c r="DU16" s="15">
        <v>0</v>
      </c>
      <c r="DV16" s="15">
        <v>0</v>
      </c>
      <c r="DW16" s="16">
        <f t="shared" si="39"/>
        <v>0</v>
      </c>
      <c r="DX16" s="15">
        <v>0</v>
      </c>
      <c r="DY16" s="15">
        <v>0</v>
      </c>
      <c r="DZ16" s="16">
        <f t="shared" si="40"/>
        <v>0</v>
      </c>
      <c r="EA16" s="15">
        <v>0</v>
      </c>
      <c r="EB16" s="15">
        <v>0</v>
      </c>
      <c r="EC16" s="16">
        <f t="shared" si="41"/>
        <v>0</v>
      </c>
      <c r="ED16" s="27" t="str">
        <f t="shared" si="54"/>
        <v>    家具及裝設品製造業</v>
      </c>
      <c r="EE16" s="15">
        <v>0</v>
      </c>
      <c r="EF16" s="15">
        <v>0</v>
      </c>
      <c r="EG16" s="16">
        <f t="shared" si="42"/>
        <v>0</v>
      </c>
      <c r="EH16" s="15">
        <v>0</v>
      </c>
      <c r="EI16" s="15">
        <v>0</v>
      </c>
      <c r="EJ16" s="16">
        <f t="shared" si="43"/>
        <v>0</v>
      </c>
      <c r="EK16" s="15">
        <v>0</v>
      </c>
      <c r="EL16" s="15">
        <v>0</v>
      </c>
      <c r="EM16" s="16">
        <f t="shared" si="44"/>
        <v>0</v>
      </c>
      <c r="EN16" s="15">
        <v>23</v>
      </c>
      <c r="EO16" s="15">
        <v>0</v>
      </c>
      <c r="EP16" s="16">
        <f t="shared" si="45"/>
        <v>0</v>
      </c>
      <c r="EQ16" s="15">
        <v>0</v>
      </c>
      <c r="ER16" s="15">
        <v>0</v>
      </c>
      <c r="ES16" s="16">
        <f t="shared" si="46"/>
        <v>0</v>
      </c>
      <c r="ET16" s="15">
        <v>78</v>
      </c>
      <c r="EU16" s="15">
        <v>0</v>
      </c>
      <c r="EV16" s="16">
        <f t="shared" si="47"/>
        <v>0</v>
      </c>
      <c r="EW16" s="15">
        <v>1</v>
      </c>
      <c r="EX16" s="15">
        <v>0</v>
      </c>
      <c r="EY16" s="16">
        <f t="shared" si="48"/>
        <v>0</v>
      </c>
    </row>
    <row r="17" spans="1:155" ht="11.25" customHeight="1">
      <c r="A17" s="27" t="s">
        <v>270</v>
      </c>
      <c r="B17" s="15">
        <v>635</v>
      </c>
      <c r="C17" s="15">
        <f t="shared" si="55"/>
        <v>1692</v>
      </c>
      <c r="D17" s="15">
        <f t="shared" si="56"/>
        <v>134</v>
      </c>
      <c r="E17" s="16">
        <f t="shared" si="0"/>
        <v>7.919621749408984</v>
      </c>
      <c r="F17" s="15">
        <f t="shared" si="57"/>
        <v>922</v>
      </c>
      <c r="G17" s="15">
        <f t="shared" si="58"/>
        <v>115</v>
      </c>
      <c r="H17" s="16">
        <f t="shared" si="1"/>
        <v>12.472885032537961</v>
      </c>
      <c r="I17" s="15">
        <v>150</v>
      </c>
      <c r="J17" s="15">
        <v>15</v>
      </c>
      <c r="K17" s="16">
        <f t="shared" si="2"/>
        <v>10</v>
      </c>
      <c r="L17" s="15">
        <v>7</v>
      </c>
      <c r="M17" s="15">
        <v>2</v>
      </c>
      <c r="N17" s="16">
        <f t="shared" si="3"/>
        <v>28.57142857142857</v>
      </c>
      <c r="O17" s="15">
        <v>0</v>
      </c>
      <c r="P17" s="15">
        <v>0</v>
      </c>
      <c r="Q17" s="16">
        <f t="shared" si="4"/>
        <v>0</v>
      </c>
      <c r="R17" s="15">
        <v>33</v>
      </c>
      <c r="S17" s="15">
        <v>5</v>
      </c>
      <c r="T17" s="16">
        <f t="shared" si="5"/>
        <v>15.151515151515152</v>
      </c>
      <c r="U17" s="15">
        <v>101</v>
      </c>
      <c r="V17" s="15">
        <v>7</v>
      </c>
      <c r="W17" s="16">
        <f t="shared" si="6"/>
        <v>6.9306930693069315</v>
      </c>
      <c r="X17" s="27" t="str">
        <f t="shared" si="49"/>
        <v>    紙漿、紙及紙製品製造業</v>
      </c>
      <c r="Y17" s="15">
        <v>15</v>
      </c>
      <c r="Z17" s="15">
        <v>1</v>
      </c>
      <c r="AA17" s="16">
        <f t="shared" si="7"/>
        <v>6.666666666666667</v>
      </c>
      <c r="AB17" s="15">
        <v>11</v>
      </c>
      <c r="AC17" s="15">
        <v>2</v>
      </c>
      <c r="AD17" s="16">
        <f t="shared" si="8"/>
        <v>18.181818181818183</v>
      </c>
      <c r="AE17" s="15">
        <v>7</v>
      </c>
      <c r="AF17" s="15">
        <v>3</v>
      </c>
      <c r="AG17" s="16">
        <f t="shared" si="9"/>
        <v>42.857142857142854</v>
      </c>
      <c r="AH17" s="15">
        <v>28</v>
      </c>
      <c r="AI17" s="15">
        <v>6</v>
      </c>
      <c r="AJ17" s="16">
        <f t="shared" si="10"/>
        <v>21.428571428571427</v>
      </c>
      <c r="AK17" s="15">
        <v>97</v>
      </c>
      <c r="AL17" s="15">
        <v>21</v>
      </c>
      <c r="AM17" s="16">
        <f t="shared" si="11"/>
        <v>21.649484536082475</v>
      </c>
      <c r="AN17" s="15">
        <v>0</v>
      </c>
      <c r="AO17" s="15">
        <v>0</v>
      </c>
      <c r="AP17" s="16">
        <f t="shared" si="12"/>
        <v>0</v>
      </c>
      <c r="AQ17" s="15">
        <v>0</v>
      </c>
      <c r="AR17" s="15">
        <v>0</v>
      </c>
      <c r="AS17" s="16">
        <f t="shared" si="13"/>
        <v>0</v>
      </c>
      <c r="AT17" s="27" t="str">
        <f t="shared" si="50"/>
        <v>    紙漿、紙及紙製品製造業</v>
      </c>
      <c r="AU17" s="15">
        <v>0</v>
      </c>
      <c r="AV17" s="15">
        <v>0</v>
      </c>
      <c r="AW17" s="16">
        <f t="shared" si="14"/>
        <v>0</v>
      </c>
      <c r="AX17" s="15">
        <v>237</v>
      </c>
      <c r="AY17" s="15">
        <v>25</v>
      </c>
      <c r="AZ17" s="16">
        <f t="shared" si="15"/>
        <v>10.548523206751055</v>
      </c>
      <c r="BA17" s="15">
        <v>12</v>
      </c>
      <c r="BB17" s="15">
        <v>1</v>
      </c>
      <c r="BC17" s="16">
        <f t="shared" si="16"/>
        <v>8.333333333333332</v>
      </c>
      <c r="BD17" s="15">
        <v>0</v>
      </c>
      <c r="BE17" s="15">
        <v>0</v>
      </c>
      <c r="BF17" s="16">
        <f t="shared" si="17"/>
        <v>0</v>
      </c>
      <c r="BG17" s="15">
        <v>1</v>
      </c>
      <c r="BH17" s="15">
        <v>0</v>
      </c>
      <c r="BI17" s="16">
        <f t="shared" si="18"/>
        <v>0</v>
      </c>
      <c r="BJ17" s="15">
        <v>6</v>
      </c>
      <c r="BK17" s="15">
        <v>1</v>
      </c>
      <c r="BL17" s="16">
        <f t="shared" si="19"/>
        <v>16.666666666666664</v>
      </c>
      <c r="BM17" s="15">
        <v>0</v>
      </c>
      <c r="BN17" s="15">
        <v>0</v>
      </c>
      <c r="BO17" s="16">
        <f t="shared" si="20"/>
        <v>0</v>
      </c>
      <c r="BP17" s="27" t="str">
        <f t="shared" si="51"/>
        <v>    紙漿、紙及紙製品製造業</v>
      </c>
      <c r="BQ17" s="15">
        <v>0</v>
      </c>
      <c r="BR17" s="15">
        <v>0</v>
      </c>
      <c r="BS17" s="16">
        <f t="shared" si="21"/>
        <v>0</v>
      </c>
      <c r="BT17" s="15">
        <v>0</v>
      </c>
      <c r="BU17" s="15">
        <v>0</v>
      </c>
      <c r="BV17" s="16">
        <f t="shared" si="22"/>
        <v>0</v>
      </c>
      <c r="BW17" s="15">
        <v>78</v>
      </c>
      <c r="BX17" s="15">
        <v>6</v>
      </c>
      <c r="BY17" s="16">
        <f t="shared" si="23"/>
        <v>7.6923076923076925</v>
      </c>
      <c r="BZ17" s="15">
        <v>47</v>
      </c>
      <c r="CA17" s="15">
        <v>17</v>
      </c>
      <c r="CB17" s="16">
        <f t="shared" si="24"/>
        <v>36.17021276595745</v>
      </c>
      <c r="CC17" s="15">
        <v>0</v>
      </c>
      <c r="CD17" s="15">
        <v>0</v>
      </c>
      <c r="CE17" s="16">
        <f t="shared" si="25"/>
        <v>0</v>
      </c>
      <c r="CF17" s="15">
        <v>0</v>
      </c>
      <c r="CG17" s="15">
        <v>0</v>
      </c>
      <c r="CH17" s="16">
        <f t="shared" si="26"/>
        <v>0</v>
      </c>
      <c r="CI17" s="15">
        <v>0</v>
      </c>
      <c r="CJ17" s="15">
        <v>0</v>
      </c>
      <c r="CK17" s="16">
        <f t="shared" si="27"/>
        <v>0</v>
      </c>
      <c r="CL17" s="27" t="str">
        <f t="shared" si="52"/>
        <v>    紙漿、紙及紙製品製造業</v>
      </c>
      <c r="CM17" s="15">
        <v>0</v>
      </c>
      <c r="CN17" s="15">
        <v>0</v>
      </c>
      <c r="CO17" s="16">
        <f t="shared" si="28"/>
        <v>0</v>
      </c>
      <c r="CP17" s="15">
        <v>92</v>
      </c>
      <c r="CQ17" s="15">
        <v>3</v>
      </c>
      <c r="CR17" s="16">
        <f t="shared" si="29"/>
        <v>3.260869565217391</v>
      </c>
      <c r="CS17" s="15">
        <v>0</v>
      </c>
      <c r="CT17" s="15">
        <v>0</v>
      </c>
      <c r="CU17" s="16">
        <f t="shared" si="30"/>
        <v>0</v>
      </c>
      <c r="CV17" s="15">
        <v>0</v>
      </c>
      <c r="CW17" s="15">
        <v>0</v>
      </c>
      <c r="CX17" s="16">
        <f t="shared" si="31"/>
        <v>0</v>
      </c>
      <c r="CY17" s="15">
        <v>77</v>
      </c>
      <c r="CZ17" s="15">
        <v>9</v>
      </c>
      <c r="DA17" s="16">
        <f t="shared" si="32"/>
        <v>11.688311688311687</v>
      </c>
      <c r="DB17" s="15">
        <v>19</v>
      </c>
      <c r="DC17" s="15">
        <v>0</v>
      </c>
      <c r="DD17" s="16">
        <f t="shared" si="33"/>
        <v>0</v>
      </c>
      <c r="DE17" s="15">
        <v>0</v>
      </c>
      <c r="DF17" s="15">
        <v>0</v>
      </c>
      <c r="DG17" s="16">
        <f t="shared" si="34"/>
        <v>0</v>
      </c>
      <c r="DH17" s="27" t="str">
        <f t="shared" si="53"/>
        <v>    紙漿、紙及紙製品製造業</v>
      </c>
      <c r="DI17" s="15">
        <v>4</v>
      </c>
      <c r="DJ17" s="15">
        <v>0</v>
      </c>
      <c r="DK17" s="16">
        <f t="shared" si="35"/>
        <v>0</v>
      </c>
      <c r="DL17" s="15">
        <v>214</v>
      </c>
      <c r="DM17" s="15">
        <v>1</v>
      </c>
      <c r="DN17" s="16">
        <f t="shared" si="36"/>
        <v>0.46728971962616817</v>
      </c>
      <c r="DO17" s="15">
        <v>229</v>
      </c>
      <c r="DP17" s="15">
        <v>3</v>
      </c>
      <c r="DQ17" s="16">
        <f t="shared" si="37"/>
        <v>1.3100436681222707</v>
      </c>
      <c r="DR17" s="15">
        <v>3</v>
      </c>
      <c r="DS17" s="15">
        <v>0</v>
      </c>
      <c r="DT17" s="16">
        <f t="shared" si="38"/>
        <v>0</v>
      </c>
      <c r="DU17" s="15">
        <v>1</v>
      </c>
      <c r="DV17" s="15">
        <v>0</v>
      </c>
      <c r="DW17" s="16">
        <f t="shared" si="39"/>
        <v>0</v>
      </c>
      <c r="DX17" s="15">
        <v>5</v>
      </c>
      <c r="DY17" s="15">
        <v>2</v>
      </c>
      <c r="DZ17" s="16">
        <f t="shared" si="40"/>
        <v>40</v>
      </c>
      <c r="EA17" s="15">
        <v>0</v>
      </c>
      <c r="EB17" s="15">
        <v>0</v>
      </c>
      <c r="EC17" s="16">
        <f t="shared" si="41"/>
        <v>0</v>
      </c>
      <c r="ED17" s="27" t="str">
        <f t="shared" si="54"/>
        <v>    紙漿、紙及紙製品製造業</v>
      </c>
      <c r="EE17" s="15">
        <v>0</v>
      </c>
      <c r="EF17" s="15">
        <v>0</v>
      </c>
      <c r="EG17" s="16">
        <f t="shared" si="42"/>
        <v>0</v>
      </c>
      <c r="EH17" s="15">
        <v>0</v>
      </c>
      <c r="EI17" s="15">
        <v>0</v>
      </c>
      <c r="EJ17" s="16">
        <f t="shared" si="43"/>
        <v>0</v>
      </c>
      <c r="EK17" s="15">
        <v>0</v>
      </c>
      <c r="EL17" s="15">
        <v>0</v>
      </c>
      <c r="EM17" s="16">
        <f t="shared" si="44"/>
        <v>0</v>
      </c>
      <c r="EN17" s="15">
        <v>45</v>
      </c>
      <c r="EO17" s="15">
        <v>0</v>
      </c>
      <c r="EP17" s="16">
        <f t="shared" si="45"/>
        <v>0</v>
      </c>
      <c r="EQ17" s="15">
        <v>0</v>
      </c>
      <c r="ER17" s="15">
        <v>0</v>
      </c>
      <c r="ES17" s="16">
        <f t="shared" si="46"/>
        <v>0</v>
      </c>
      <c r="ET17" s="15">
        <v>172</v>
      </c>
      <c r="EU17" s="15">
        <v>4</v>
      </c>
      <c r="EV17" s="16">
        <f t="shared" si="47"/>
        <v>2.3255813953488373</v>
      </c>
      <c r="EW17" s="15">
        <v>1</v>
      </c>
      <c r="EX17" s="15">
        <v>0</v>
      </c>
      <c r="EY17" s="16">
        <f t="shared" si="48"/>
        <v>0</v>
      </c>
    </row>
    <row r="18" spans="1:155" ht="11.25" customHeight="1">
      <c r="A18" s="27" t="s">
        <v>271</v>
      </c>
      <c r="B18" s="15">
        <v>196</v>
      </c>
      <c r="C18" s="15">
        <f t="shared" si="55"/>
        <v>299</v>
      </c>
      <c r="D18" s="15">
        <f t="shared" si="56"/>
        <v>40</v>
      </c>
      <c r="E18" s="16">
        <f t="shared" si="0"/>
        <v>13.377926421404682</v>
      </c>
      <c r="F18" s="15">
        <f t="shared" si="57"/>
        <v>155</v>
      </c>
      <c r="G18" s="15">
        <f t="shared" si="58"/>
        <v>24</v>
      </c>
      <c r="H18" s="16">
        <f t="shared" si="1"/>
        <v>15.483870967741936</v>
      </c>
      <c r="I18" s="15">
        <v>16</v>
      </c>
      <c r="J18" s="15">
        <v>4</v>
      </c>
      <c r="K18" s="16">
        <f t="shared" si="2"/>
        <v>25</v>
      </c>
      <c r="L18" s="15">
        <v>3</v>
      </c>
      <c r="M18" s="15">
        <v>1</v>
      </c>
      <c r="N18" s="16">
        <f t="shared" si="3"/>
        <v>33.33333333333333</v>
      </c>
      <c r="O18" s="15">
        <v>0</v>
      </c>
      <c r="P18" s="15">
        <v>0</v>
      </c>
      <c r="Q18" s="16">
        <f t="shared" si="4"/>
        <v>0</v>
      </c>
      <c r="R18" s="15">
        <v>3</v>
      </c>
      <c r="S18" s="15">
        <v>0</v>
      </c>
      <c r="T18" s="16">
        <f t="shared" si="5"/>
        <v>0</v>
      </c>
      <c r="U18" s="15">
        <v>25</v>
      </c>
      <c r="V18" s="15">
        <v>3</v>
      </c>
      <c r="W18" s="16">
        <f t="shared" si="6"/>
        <v>12</v>
      </c>
      <c r="X18" s="27" t="str">
        <f t="shared" si="49"/>
        <v>    印刷及其輔助業</v>
      </c>
      <c r="Y18" s="15">
        <v>4</v>
      </c>
      <c r="Z18" s="15">
        <v>1</v>
      </c>
      <c r="AA18" s="16">
        <f t="shared" si="7"/>
        <v>25</v>
      </c>
      <c r="AB18" s="15">
        <v>0</v>
      </c>
      <c r="AC18" s="15">
        <v>0</v>
      </c>
      <c r="AD18" s="16">
        <f t="shared" si="8"/>
        <v>0</v>
      </c>
      <c r="AE18" s="15">
        <v>0</v>
      </c>
      <c r="AF18" s="15">
        <v>0</v>
      </c>
      <c r="AG18" s="16">
        <f t="shared" si="9"/>
        <v>0</v>
      </c>
      <c r="AH18" s="15">
        <v>11</v>
      </c>
      <c r="AI18" s="15">
        <v>2</v>
      </c>
      <c r="AJ18" s="16">
        <f t="shared" si="10"/>
        <v>18.181818181818183</v>
      </c>
      <c r="AK18" s="15">
        <v>6</v>
      </c>
      <c r="AL18" s="15">
        <v>2</v>
      </c>
      <c r="AM18" s="16">
        <f t="shared" si="11"/>
        <v>33.33333333333333</v>
      </c>
      <c r="AN18" s="15">
        <v>0</v>
      </c>
      <c r="AO18" s="15">
        <v>0</v>
      </c>
      <c r="AP18" s="16">
        <f t="shared" si="12"/>
        <v>0</v>
      </c>
      <c r="AQ18" s="15">
        <v>0</v>
      </c>
      <c r="AR18" s="15">
        <v>0</v>
      </c>
      <c r="AS18" s="16">
        <f t="shared" si="13"/>
        <v>0</v>
      </c>
      <c r="AT18" s="27" t="str">
        <f t="shared" si="50"/>
        <v>    印刷及其輔助業</v>
      </c>
      <c r="AU18" s="15">
        <v>0</v>
      </c>
      <c r="AV18" s="15">
        <v>0</v>
      </c>
      <c r="AW18" s="16">
        <f t="shared" si="14"/>
        <v>0</v>
      </c>
      <c r="AX18" s="15">
        <v>35</v>
      </c>
      <c r="AY18" s="15">
        <v>5</v>
      </c>
      <c r="AZ18" s="16">
        <f t="shared" si="15"/>
        <v>14.285714285714285</v>
      </c>
      <c r="BA18" s="15">
        <v>6</v>
      </c>
      <c r="BB18" s="15">
        <v>0</v>
      </c>
      <c r="BC18" s="16">
        <f t="shared" si="16"/>
        <v>0</v>
      </c>
      <c r="BD18" s="15">
        <v>0</v>
      </c>
      <c r="BE18" s="15">
        <v>0</v>
      </c>
      <c r="BF18" s="16">
        <f t="shared" si="17"/>
        <v>0</v>
      </c>
      <c r="BG18" s="15">
        <v>0</v>
      </c>
      <c r="BH18" s="15">
        <v>0</v>
      </c>
      <c r="BI18" s="16">
        <f t="shared" si="18"/>
        <v>0</v>
      </c>
      <c r="BJ18" s="15">
        <v>2</v>
      </c>
      <c r="BK18" s="15">
        <v>0</v>
      </c>
      <c r="BL18" s="16">
        <f t="shared" si="19"/>
        <v>0</v>
      </c>
      <c r="BM18" s="15">
        <v>0</v>
      </c>
      <c r="BN18" s="15">
        <v>0</v>
      </c>
      <c r="BO18" s="16">
        <f t="shared" si="20"/>
        <v>0</v>
      </c>
      <c r="BP18" s="27" t="str">
        <f t="shared" si="51"/>
        <v>    印刷及其輔助業</v>
      </c>
      <c r="BQ18" s="15">
        <v>0</v>
      </c>
      <c r="BR18" s="15">
        <v>0</v>
      </c>
      <c r="BS18" s="16">
        <f t="shared" si="21"/>
        <v>0</v>
      </c>
      <c r="BT18" s="15">
        <v>1</v>
      </c>
      <c r="BU18" s="15">
        <v>0</v>
      </c>
      <c r="BV18" s="16">
        <f t="shared" si="22"/>
        <v>0</v>
      </c>
      <c r="BW18" s="15">
        <v>10</v>
      </c>
      <c r="BX18" s="15">
        <v>3</v>
      </c>
      <c r="BY18" s="16">
        <f t="shared" si="23"/>
        <v>30</v>
      </c>
      <c r="BZ18" s="15">
        <v>8</v>
      </c>
      <c r="CA18" s="15">
        <v>1</v>
      </c>
      <c r="CB18" s="16">
        <f t="shared" si="24"/>
        <v>12.5</v>
      </c>
      <c r="CC18" s="15">
        <v>0</v>
      </c>
      <c r="CD18" s="15">
        <v>0</v>
      </c>
      <c r="CE18" s="16">
        <f t="shared" si="25"/>
        <v>0</v>
      </c>
      <c r="CF18" s="15">
        <v>0</v>
      </c>
      <c r="CG18" s="15">
        <v>0</v>
      </c>
      <c r="CH18" s="16">
        <f t="shared" si="26"/>
        <v>0</v>
      </c>
      <c r="CI18" s="15">
        <v>0</v>
      </c>
      <c r="CJ18" s="15">
        <v>0</v>
      </c>
      <c r="CK18" s="16">
        <f t="shared" si="27"/>
        <v>0</v>
      </c>
      <c r="CL18" s="27" t="str">
        <f t="shared" si="52"/>
        <v>    印刷及其輔助業</v>
      </c>
      <c r="CM18" s="15">
        <v>0</v>
      </c>
      <c r="CN18" s="15">
        <v>0</v>
      </c>
      <c r="CO18" s="16">
        <f t="shared" si="28"/>
        <v>0</v>
      </c>
      <c r="CP18" s="15">
        <v>25</v>
      </c>
      <c r="CQ18" s="15">
        <v>2</v>
      </c>
      <c r="CR18" s="16">
        <f t="shared" si="29"/>
        <v>8</v>
      </c>
      <c r="CS18" s="15">
        <v>0</v>
      </c>
      <c r="CT18" s="15">
        <v>0</v>
      </c>
      <c r="CU18" s="16">
        <f t="shared" si="30"/>
        <v>0</v>
      </c>
      <c r="CV18" s="15">
        <v>0</v>
      </c>
      <c r="CW18" s="15">
        <v>0</v>
      </c>
      <c r="CX18" s="16">
        <f t="shared" si="31"/>
        <v>0</v>
      </c>
      <c r="CY18" s="15">
        <v>59</v>
      </c>
      <c r="CZ18" s="15">
        <v>8</v>
      </c>
      <c r="DA18" s="16">
        <f t="shared" si="32"/>
        <v>13.559322033898304</v>
      </c>
      <c r="DB18" s="15">
        <v>2</v>
      </c>
      <c r="DC18" s="15">
        <v>0</v>
      </c>
      <c r="DD18" s="16">
        <f t="shared" si="33"/>
        <v>0</v>
      </c>
      <c r="DE18" s="15">
        <v>0</v>
      </c>
      <c r="DF18" s="15">
        <v>0</v>
      </c>
      <c r="DG18" s="16">
        <f t="shared" si="34"/>
        <v>0</v>
      </c>
      <c r="DH18" s="27" t="str">
        <f t="shared" si="53"/>
        <v>    印刷及其輔助業</v>
      </c>
      <c r="DI18" s="15">
        <v>0</v>
      </c>
      <c r="DJ18" s="15">
        <v>0</v>
      </c>
      <c r="DK18" s="16">
        <f t="shared" si="35"/>
        <v>0</v>
      </c>
      <c r="DL18" s="15">
        <v>27</v>
      </c>
      <c r="DM18" s="15">
        <v>4</v>
      </c>
      <c r="DN18" s="16">
        <f t="shared" si="36"/>
        <v>14.814814814814813</v>
      </c>
      <c r="DO18" s="15">
        <v>31</v>
      </c>
      <c r="DP18" s="15">
        <v>4</v>
      </c>
      <c r="DQ18" s="16">
        <f t="shared" si="37"/>
        <v>12.903225806451612</v>
      </c>
      <c r="DR18" s="15">
        <v>0</v>
      </c>
      <c r="DS18" s="15">
        <v>0</v>
      </c>
      <c r="DT18" s="16">
        <f t="shared" si="38"/>
        <v>0</v>
      </c>
      <c r="DU18" s="15">
        <v>0</v>
      </c>
      <c r="DV18" s="15">
        <v>0</v>
      </c>
      <c r="DW18" s="16">
        <f t="shared" si="39"/>
        <v>0</v>
      </c>
      <c r="DX18" s="15">
        <v>0</v>
      </c>
      <c r="DY18" s="15">
        <v>0</v>
      </c>
      <c r="DZ18" s="16">
        <f t="shared" si="40"/>
        <v>0</v>
      </c>
      <c r="EA18" s="15">
        <v>0</v>
      </c>
      <c r="EB18" s="15">
        <v>0</v>
      </c>
      <c r="EC18" s="16">
        <f t="shared" si="41"/>
        <v>0</v>
      </c>
      <c r="ED18" s="27" t="str">
        <f t="shared" si="54"/>
        <v>    印刷及其輔助業</v>
      </c>
      <c r="EE18" s="15">
        <v>0</v>
      </c>
      <c r="EF18" s="15">
        <v>0</v>
      </c>
      <c r="EG18" s="16">
        <f t="shared" si="42"/>
        <v>0</v>
      </c>
      <c r="EH18" s="15">
        <v>0</v>
      </c>
      <c r="EI18" s="15">
        <v>0</v>
      </c>
      <c r="EJ18" s="16">
        <f t="shared" si="43"/>
        <v>0</v>
      </c>
      <c r="EK18" s="15">
        <v>0</v>
      </c>
      <c r="EL18" s="15">
        <v>0</v>
      </c>
      <c r="EM18" s="16">
        <f t="shared" si="44"/>
        <v>0</v>
      </c>
      <c r="EN18" s="15">
        <v>3</v>
      </c>
      <c r="EO18" s="15">
        <v>0</v>
      </c>
      <c r="EP18" s="16">
        <f t="shared" si="45"/>
        <v>0</v>
      </c>
      <c r="EQ18" s="15">
        <v>0</v>
      </c>
      <c r="ER18" s="15">
        <v>0</v>
      </c>
      <c r="ES18" s="16">
        <f t="shared" si="46"/>
        <v>0</v>
      </c>
      <c r="ET18" s="15">
        <v>22</v>
      </c>
      <c r="EU18" s="15">
        <v>0</v>
      </c>
      <c r="EV18" s="16">
        <f t="shared" si="47"/>
        <v>0</v>
      </c>
      <c r="EW18" s="15">
        <v>0</v>
      </c>
      <c r="EX18" s="15">
        <v>0</v>
      </c>
      <c r="EY18" s="16">
        <f t="shared" si="48"/>
        <v>0</v>
      </c>
    </row>
    <row r="19" spans="1:155" ht="11.25" customHeight="1">
      <c r="A19" s="27" t="s">
        <v>272</v>
      </c>
      <c r="B19" s="15">
        <v>2110</v>
      </c>
      <c r="C19" s="15">
        <f t="shared" si="55"/>
        <v>2335</v>
      </c>
      <c r="D19" s="15">
        <f t="shared" si="56"/>
        <v>1313</v>
      </c>
      <c r="E19" s="16">
        <f t="shared" si="0"/>
        <v>56.231263383297645</v>
      </c>
      <c r="F19" s="15">
        <f t="shared" si="57"/>
        <v>1660</v>
      </c>
      <c r="G19" s="15">
        <f t="shared" si="58"/>
        <v>997</v>
      </c>
      <c r="H19" s="16">
        <f t="shared" si="1"/>
        <v>60.06024096385543</v>
      </c>
      <c r="I19" s="15">
        <v>76</v>
      </c>
      <c r="J19" s="15">
        <v>33</v>
      </c>
      <c r="K19" s="16">
        <f t="shared" si="2"/>
        <v>43.42105263157895</v>
      </c>
      <c r="L19" s="15">
        <v>14</v>
      </c>
      <c r="M19" s="15">
        <v>8</v>
      </c>
      <c r="N19" s="16">
        <f t="shared" si="3"/>
        <v>57.14285714285714</v>
      </c>
      <c r="O19" s="15">
        <v>0</v>
      </c>
      <c r="P19" s="15">
        <v>0</v>
      </c>
      <c r="Q19" s="16">
        <f t="shared" si="4"/>
        <v>0</v>
      </c>
      <c r="R19" s="15">
        <v>30</v>
      </c>
      <c r="S19" s="15">
        <v>16</v>
      </c>
      <c r="T19" s="16">
        <f t="shared" si="5"/>
        <v>53.333333333333336</v>
      </c>
      <c r="U19" s="15">
        <v>124</v>
      </c>
      <c r="V19" s="15">
        <v>61</v>
      </c>
      <c r="W19" s="16">
        <f t="shared" si="6"/>
        <v>49.193548387096776</v>
      </c>
      <c r="X19" s="27" t="str">
        <f t="shared" si="49"/>
        <v>    化學材料製造業</v>
      </c>
      <c r="Y19" s="15">
        <v>61</v>
      </c>
      <c r="Z19" s="15">
        <v>25</v>
      </c>
      <c r="AA19" s="16">
        <f t="shared" si="7"/>
        <v>40.98360655737705</v>
      </c>
      <c r="AB19" s="15">
        <v>8</v>
      </c>
      <c r="AC19" s="15">
        <v>2</v>
      </c>
      <c r="AD19" s="16">
        <f t="shared" si="8"/>
        <v>25</v>
      </c>
      <c r="AE19" s="15">
        <v>87</v>
      </c>
      <c r="AF19" s="15">
        <v>65</v>
      </c>
      <c r="AG19" s="16">
        <f t="shared" si="9"/>
        <v>74.71264367816092</v>
      </c>
      <c r="AH19" s="15">
        <v>360</v>
      </c>
      <c r="AI19" s="15">
        <v>282</v>
      </c>
      <c r="AJ19" s="16">
        <f t="shared" si="10"/>
        <v>78.33333333333333</v>
      </c>
      <c r="AK19" s="15">
        <v>178</v>
      </c>
      <c r="AL19" s="15">
        <v>121</v>
      </c>
      <c r="AM19" s="16">
        <f t="shared" si="11"/>
        <v>67.97752808988764</v>
      </c>
      <c r="AN19" s="15">
        <v>0</v>
      </c>
      <c r="AO19" s="15">
        <v>0</v>
      </c>
      <c r="AP19" s="16">
        <f t="shared" si="12"/>
        <v>0</v>
      </c>
      <c r="AQ19" s="15">
        <v>3</v>
      </c>
      <c r="AR19" s="15">
        <v>3</v>
      </c>
      <c r="AS19" s="16">
        <f t="shared" si="13"/>
        <v>100</v>
      </c>
      <c r="AT19" s="27" t="str">
        <f t="shared" si="50"/>
        <v>    化學材料製造業</v>
      </c>
      <c r="AU19" s="15">
        <v>0</v>
      </c>
      <c r="AV19" s="15">
        <v>0</v>
      </c>
      <c r="AW19" s="16">
        <f t="shared" si="14"/>
        <v>0</v>
      </c>
      <c r="AX19" s="15">
        <v>291</v>
      </c>
      <c r="AY19" s="15">
        <v>170</v>
      </c>
      <c r="AZ19" s="16">
        <f t="shared" si="15"/>
        <v>58.4192439862543</v>
      </c>
      <c r="BA19" s="15">
        <v>42</v>
      </c>
      <c r="BB19" s="15">
        <v>18</v>
      </c>
      <c r="BC19" s="16">
        <f t="shared" si="16"/>
        <v>42.857142857142854</v>
      </c>
      <c r="BD19" s="15">
        <v>1</v>
      </c>
      <c r="BE19" s="15">
        <v>0</v>
      </c>
      <c r="BF19" s="16">
        <f t="shared" si="17"/>
        <v>0</v>
      </c>
      <c r="BG19" s="15">
        <v>4</v>
      </c>
      <c r="BH19" s="15">
        <v>4</v>
      </c>
      <c r="BI19" s="16">
        <f t="shared" si="18"/>
        <v>100</v>
      </c>
      <c r="BJ19" s="15">
        <v>12</v>
      </c>
      <c r="BK19" s="15">
        <v>3</v>
      </c>
      <c r="BL19" s="16">
        <f t="shared" si="19"/>
        <v>25</v>
      </c>
      <c r="BM19" s="15">
        <v>0</v>
      </c>
      <c r="BN19" s="15">
        <v>0</v>
      </c>
      <c r="BO19" s="16">
        <f t="shared" si="20"/>
        <v>0</v>
      </c>
      <c r="BP19" s="27" t="str">
        <f t="shared" si="51"/>
        <v>    化學材料製造業</v>
      </c>
      <c r="BQ19" s="15">
        <v>0</v>
      </c>
      <c r="BR19" s="15">
        <v>0</v>
      </c>
      <c r="BS19" s="16">
        <f t="shared" si="21"/>
        <v>0</v>
      </c>
      <c r="BT19" s="15">
        <v>0</v>
      </c>
      <c r="BU19" s="15">
        <v>0</v>
      </c>
      <c r="BV19" s="16">
        <f t="shared" si="22"/>
        <v>0</v>
      </c>
      <c r="BW19" s="15">
        <v>110</v>
      </c>
      <c r="BX19" s="15">
        <v>60</v>
      </c>
      <c r="BY19" s="16">
        <f t="shared" si="23"/>
        <v>54.54545454545454</v>
      </c>
      <c r="BZ19" s="15">
        <v>174</v>
      </c>
      <c r="CA19" s="15">
        <v>109</v>
      </c>
      <c r="CB19" s="16">
        <f t="shared" si="24"/>
        <v>62.643678160919535</v>
      </c>
      <c r="CC19" s="15">
        <v>2</v>
      </c>
      <c r="CD19" s="15">
        <v>2</v>
      </c>
      <c r="CE19" s="16">
        <f t="shared" si="25"/>
        <v>100</v>
      </c>
      <c r="CF19" s="15">
        <v>0</v>
      </c>
      <c r="CG19" s="15">
        <v>0</v>
      </c>
      <c r="CH19" s="16">
        <f t="shared" si="26"/>
        <v>0</v>
      </c>
      <c r="CI19" s="15">
        <v>0</v>
      </c>
      <c r="CJ19" s="15">
        <v>0</v>
      </c>
      <c r="CK19" s="16">
        <f t="shared" si="27"/>
        <v>0</v>
      </c>
      <c r="CL19" s="27" t="str">
        <f t="shared" si="52"/>
        <v>    化學材料製造業</v>
      </c>
      <c r="CM19" s="15">
        <v>0</v>
      </c>
      <c r="CN19" s="15">
        <v>0</v>
      </c>
      <c r="CO19" s="16">
        <f t="shared" si="28"/>
        <v>0</v>
      </c>
      <c r="CP19" s="15">
        <v>83</v>
      </c>
      <c r="CQ19" s="15">
        <v>15</v>
      </c>
      <c r="CR19" s="16">
        <f t="shared" si="29"/>
        <v>18.072289156626507</v>
      </c>
      <c r="CS19" s="15">
        <v>0</v>
      </c>
      <c r="CT19" s="15">
        <v>0</v>
      </c>
      <c r="CU19" s="16">
        <f t="shared" si="30"/>
        <v>0</v>
      </c>
      <c r="CV19" s="15">
        <v>0</v>
      </c>
      <c r="CW19" s="15">
        <v>0</v>
      </c>
      <c r="CX19" s="16">
        <f t="shared" si="31"/>
        <v>0</v>
      </c>
      <c r="CY19" s="15">
        <v>314</v>
      </c>
      <c r="CZ19" s="15">
        <v>163</v>
      </c>
      <c r="DA19" s="16">
        <f t="shared" si="32"/>
        <v>51.910828025477706</v>
      </c>
      <c r="DB19" s="15">
        <v>11</v>
      </c>
      <c r="DC19" s="15">
        <v>5</v>
      </c>
      <c r="DD19" s="16">
        <f t="shared" si="33"/>
        <v>45.45454545454545</v>
      </c>
      <c r="DE19" s="15">
        <v>0</v>
      </c>
      <c r="DF19" s="15">
        <v>0</v>
      </c>
      <c r="DG19" s="16">
        <f t="shared" si="34"/>
        <v>0</v>
      </c>
      <c r="DH19" s="27" t="str">
        <f t="shared" si="53"/>
        <v>    化學材料製造業</v>
      </c>
      <c r="DI19" s="15">
        <v>0</v>
      </c>
      <c r="DJ19" s="15">
        <v>0</v>
      </c>
      <c r="DK19" s="16">
        <f t="shared" si="35"/>
        <v>0</v>
      </c>
      <c r="DL19" s="15">
        <v>52</v>
      </c>
      <c r="DM19" s="15">
        <v>16</v>
      </c>
      <c r="DN19" s="16">
        <f t="shared" si="36"/>
        <v>30.76923076923077</v>
      </c>
      <c r="DO19" s="15">
        <v>172</v>
      </c>
      <c r="DP19" s="15">
        <v>78</v>
      </c>
      <c r="DQ19" s="16">
        <f t="shared" si="37"/>
        <v>45.348837209302324</v>
      </c>
      <c r="DR19" s="15">
        <v>2</v>
      </c>
      <c r="DS19" s="15">
        <v>2</v>
      </c>
      <c r="DT19" s="16">
        <f t="shared" si="38"/>
        <v>100</v>
      </c>
      <c r="DU19" s="15">
        <v>2</v>
      </c>
      <c r="DV19" s="15">
        <v>1</v>
      </c>
      <c r="DW19" s="16">
        <f t="shared" si="39"/>
        <v>50</v>
      </c>
      <c r="DX19" s="15">
        <v>69</v>
      </c>
      <c r="DY19" s="15">
        <v>46</v>
      </c>
      <c r="DZ19" s="16">
        <f t="shared" si="40"/>
        <v>66.66666666666666</v>
      </c>
      <c r="EA19" s="15">
        <v>0</v>
      </c>
      <c r="EB19" s="15">
        <v>0</v>
      </c>
      <c r="EC19" s="16">
        <f t="shared" si="41"/>
        <v>0</v>
      </c>
      <c r="ED19" s="27" t="str">
        <f t="shared" si="54"/>
        <v>    化學材料製造業</v>
      </c>
      <c r="EE19" s="15">
        <v>0</v>
      </c>
      <c r="EF19" s="15">
        <v>0</v>
      </c>
      <c r="EG19" s="16">
        <f t="shared" si="42"/>
        <v>0</v>
      </c>
      <c r="EH19" s="15">
        <v>0</v>
      </c>
      <c r="EI19" s="15">
        <v>0</v>
      </c>
      <c r="EJ19" s="16">
        <f t="shared" si="43"/>
        <v>0</v>
      </c>
      <c r="EK19" s="15">
        <v>0</v>
      </c>
      <c r="EL19" s="15">
        <v>0</v>
      </c>
      <c r="EM19" s="16">
        <f t="shared" si="44"/>
        <v>0</v>
      </c>
      <c r="EN19" s="15">
        <v>11</v>
      </c>
      <c r="EO19" s="15">
        <v>2</v>
      </c>
      <c r="EP19" s="16">
        <f t="shared" si="45"/>
        <v>18.181818181818183</v>
      </c>
      <c r="EQ19" s="15">
        <v>0</v>
      </c>
      <c r="ER19" s="15">
        <v>0</v>
      </c>
      <c r="ES19" s="16">
        <f t="shared" si="46"/>
        <v>0</v>
      </c>
      <c r="ET19" s="15">
        <v>42</v>
      </c>
      <c r="EU19" s="15">
        <v>3</v>
      </c>
      <c r="EV19" s="16">
        <f t="shared" si="47"/>
        <v>7.142857142857142</v>
      </c>
      <c r="EW19" s="15">
        <v>0</v>
      </c>
      <c r="EX19" s="15">
        <v>0</v>
      </c>
      <c r="EY19" s="16">
        <f t="shared" si="48"/>
        <v>0</v>
      </c>
    </row>
    <row r="20" spans="1:155" ht="11.25" customHeight="1">
      <c r="A20" s="27" t="s">
        <v>273</v>
      </c>
      <c r="B20" s="15">
        <v>989</v>
      </c>
      <c r="C20" s="15">
        <f t="shared" si="55"/>
        <v>1284</v>
      </c>
      <c r="D20" s="15">
        <f t="shared" si="56"/>
        <v>476</v>
      </c>
      <c r="E20" s="16">
        <f t="shared" si="0"/>
        <v>37.07165109034268</v>
      </c>
      <c r="F20" s="15">
        <f t="shared" si="57"/>
        <v>837</v>
      </c>
      <c r="G20" s="15">
        <f t="shared" si="58"/>
        <v>342</v>
      </c>
      <c r="H20" s="16">
        <f t="shared" si="1"/>
        <v>40.86021505376344</v>
      </c>
      <c r="I20" s="15">
        <v>53</v>
      </c>
      <c r="J20" s="15">
        <v>17</v>
      </c>
      <c r="K20" s="16">
        <f t="shared" si="2"/>
        <v>32.075471698113205</v>
      </c>
      <c r="L20" s="15">
        <v>10</v>
      </c>
      <c r="M20" s="15">
        <v>4</v>
      </c>
      <c r="N20" s="16">
        <f t="shared" si="3"/>
        <v>40</v>
      </c>
      <c r="O20" s="15">
        <v>0</v>
      </c>
      <c r="P20" s="15">
        <v>0</v>
      </c>
      <c r="Q20" s="16">
        <f t="shared" si="4"/>
        <v>0</v>
      </c>
      <c r="R20" s="15">
        <v>22</v>
      </c>
      <c r="S20" s="15">
        <v>7</v>
      </c>
      <c r="T20" s="16">
        <f t="shared" si="5"/>
        <v>31.818181818181817</v>
      </c>
      <c r="U20" s="15">
        <v>87</v>
      </c>
      <c r="V20" s="15">
        <v>25</v>
      </c>
      <c r="W20" s="16">
        <f t="shared" si="6"/>
        <v>28.735632183908045</v>
      </c>
      <c r="X20" s="27" t="str">
        <f t="shared" si="49"/>
        <v>    化學製品製造業</v>
      </c>
      <c r="Y20" s="15">
        <v>39</v>
      </c>
      <c r="Z20" s="15">
        <v>5</v>
      </c>
      <c r="AA20" s="16">
        <f t="shared" si="7"/>
        <v>12.82051282051282</v>
      </c>
      <c r="AB20" s="15">
        <v>4</v>
      </c>
      <c r="AC20" s="15">
        <v>4</v>
      </c>
      <c r="AD20" s="16">
        <f t="shared" si="8"/>
        <v>100</v>
      </c>
      <c r="AE20" s="15">
        <v>2</v>
      </c>
      <c r="AF20" s="15">
        <v>2</v>
      </c>
      <c r="AG20" s="16">
        <f t="shared" si="9"/>
        <v>100</v>
      </c>
      <c r="AH20" s="15">
        <v>116</v>
      </c>
      <c r="AI20" s="15">
        <v>66</v>
      </c>
      <c r="AJ20" s="16">
        <f t="shared" si="10"/>
        <v>56.896551724137936</v>
      </c>
      <c r="AK20" s="15">
        <v>86</v>
      </c>
      <c r="AL20" s="15">
        <v>44</v>
      </c>
      <c r="AM20" s="16">
        <f t="shared" si="11"/>
        <v>51.162790697674424</v>
      </c>
      <c r="AN20" s="15">
        <v>0</v>
      </c>
      <c r="AO20" s="15">
        <v>0</v>
      </c>
      <c r="AP20" s="16">
        <f t="shared" si="12"/>
        <v>0</v>
      </c>
      <c r="AQ20" s="15">
        <v>0</v>
      </c>
      <c r="AR20" s="15">
        <v>0</v>
      </c>
      <c r="AS20" s="16">
        <f t="shared" si="13"/>
        <v>0</v>
      </c>
      <c r="AT20" s="27" t="str">
        <f t="shared" si="50"/>
        <v>    化學製品製造業</v>
      </c>
      <c r="AU20" s="15">
        <v>0</v>
      </c>
      <c r="AV20" s="15">
        <v>0</v>
      </c>
      <c r="AW20" s="16">
        <f t="shared" si="14"/>
        <v>0</v>
      </c>
      <c r="AX20" s="15">
        <v>216</v>
      </c>
      <c r="AY20" s="15">
        <v>93</v>
      </c>
      <c r="AZ20" s="16">
        <f t="shared" si="15"/>
        <v>43.05555555555556</v>
      </c>
      <c r="BA20" s="15">
        <v>17</v>
      </c>
      <c r="BB20" s="15">
        <v>9</v>
      </c>
      <c r="BC20" s="16">
        <f t="shared" si="16"/>
        <v>52.94117647058824</v>
      </c>
      <c r="BD20" s="15">
        <v>1</v>
      </c>
      <c r="BE20" s="15">
        <v>1</v>
      </c>
      <c r="BF20" s="16">
        <f t="shared" si="17"/>
        <v>100</v>
      </c>
      <c r="BG20" s="15">
        <v>2</v>
      </c>
      <c r="BH20" s="15">
        <v>0</v>
      </c>
      <c r="BI20" s="16">
        <f t="shared" si="18"/>
        <v>0</v>
      </c>
      <c r="BJ20" s="15">
        <v>3</v>
      </c>
      <c r="BK20" s="15">
        <v>0</v>
      </c>
      <c r="BL20" s="16">
        <f t="shared" si="19"/>
        <v>0</v>
      </c>
      <c r="BM20" s="15">
        <v>0</v>
      </c>
      <c r="BN20" s="15">
        <v>0</v>
      </c>
      <c r="BO20" s="16">
        <f t="shared" si="20"/>
        <v>0</v>
      </c>
      <c r="BP20" s="27" t="str">
        <f t="shared" si="51"/>
        <v>    化學製品製造業</v>
      </c>
      <c r="BQ20" s="15">
        <v>0</v>
      </c>
      <c r="BR20" s="15">
        <v>0</v>
      </c>
      <c r="BS20" s="16">
        <f t="shared" si="21"/>
        <v>0</v>
      </c>
      <c r="BT20" s="15">
        <v>0</v>
      </c>
      <c r="BU20" s="15">
        <v>0</v>
      </c>
      <c r="BV20" s="16">
        <f t="shared" si="22"/>
        <v>0</v>
      </c>
      <c r="BW20" s="15">
        <v>52</v>
      </c>
      <c r="BX20" s="15">
        <v>22</v>
      </c>
      <c r="BY20" s="16">
        <f t="shared" si="23"/>
        <v>42.30769230769231</v>
      </c>
      <c r="BZ20" s="15">
        <v>63</v>
      </c>
      <c r="CA20" s="15">
        <v>26</v>
      </c>
      <c r="CB20" s="16">
        <f t="shared" si="24"/>
        <v>41.269841269841265</v>
      </c>
      <c r="CC20" s="15">
        <v>1</v>
      </c>
      <c r="CD20" s="15">
        <v>0</v>
      </c>
      <c r="CE20" s="16">
        <f t="shared" si="25"/>
        <v>0</v>
      </c>
      <c r="CF20" s="15">
        <v>0</v>
      </c>
      <c r="CG20" s="15">
        <v>0</v>
      </c>
      <c r="CH20" s="16">
        <f t="shared" si="26"/>
        <v>0</v>
      </c>
      <c r="CI20" s="15">
        <v>0</v>
      </c>
      <c r="CJ20" s="15">
        <v>0</v>
      </c>
      <c r="CK20" s="16">
        <f t="shared" si="27"/>
        <v>0</v>
      </c>
      <c r="CL20" s="27" t="str">
        <f t="shared" si="52"/>
        <v>    化學製品製造業</v>
      </c>
      <c r="CM20" s="15">
        <v>0</v>
      </c>
      <c r="CN20" s="15">
        <v>0</v>
      </c>
      <c r="CO20" s="16">
        <f t="shared" si="28"/>
        <v>0</v>
      </c>
      <c r="CP20" s="15">
        <v>63</v>
      </c>
      <c r="CQ20" s="15">
        <v>17</v>
      </c>
      <c r="CR20" s="16">
        <f t="shared" si="29"/>
        <v>26.984126984126984</v>
      </c>
      <c r="CS20" s="15">
        <v>0</v>
      </c>
      <c r="CT20" s="15">
        <v>0</v>
      </c>
      <c r="CU20" s="16">
        <f t="shared" si="30"/>
        <v>0</v>
      </c>
      <c r="CV20" s="15">
        <v>0</v>
      </c>
      <c r="CW20" s="15">
        <v>0</v>
      </c>
      <c r="CX20" s="16">
        <f t="shared" si="31"/>
        <v>0</v>
      </c>
      <c r="CY20" s="15">
        <v>200</v>
      </c>
      <c r="CZ20" s="15">
        <v>67</v>
      </c>
      <c r="DA20" s="16">
        <f t="shared" si="32"/>
        <v>33.5</v>
      </c>
      <c r="DB20" s="15">
        <v>7</v>
      </c>
      <c r="DC20" s="15">
        <v>1</v>
      </c>
      <c r="DD20" s="16">
        <f t="shared" si="33"/>
        <v>14.285714285714285</v>
      </c>
      <c r="DE20" s="15">
        <v>0</v>
      </c>
      <c r="DF20" s="15">
        <v>0</v>
      </c>
      <c r="DG20" s="16">
        <f t="shared" si="34"/>
        <v>0</v>
      </c>
      <c r="DH20" s="27" t="str">
        <f t="shared" si="53"/>
        <v>    化學製品製造業</v>
      </c>
      <c r="DI20" s="15">
        <v>0</v>
      </c>
      <c r="DJ20" s="15">
        <v>0</v>
      </c>
      <c r="DK20" s="16">
        <f t="shared" si="35"/>
        <v>0</v>
      </c>
      <c r="DL20" s="15">
        <v>40</v>
      </c>
      <c r="DM20" s="15">
        <v>8</v>
      </c>
      <c r="DN20" s="16">
        <f t="shared" si="36"/>
        <v>20</v>
      </c>
      <c r="DO20" s="15">
        <v>151</v>
      </c>
      <c r="DP20" s="15">
        <v>50</v>
      </c>
      <c r="DQ20" s="16">
        <f t="shared" si="37"/>
        <v>33.11258278145696</v>
      </c>
      <c r="DR20" s="15">
        <v>3</v>
      </c>
      <c r="DS20" s="15">
        <v>0</v>
      </c>
      <c r="DT20" s="16">
        <f t="shared" si="38"/>
        <v>0</v>
      </c>
      <c r="DU20" s="15">
        <v>0</v>
      </c>
      <c r="DV20" s="15">
        <v>0</v>
      </c>
      <c r="DW20" s="16">
        <f t="shared" si="39"/>
        <v>0</v>
      </c>
      <c r="DX20" s="15">
        <v>8</v>
      </c>
      <c r="DY20" s="15">
        <v>0</v>
      </c>
      <c r="DZ20" s="16">
        <f t="shared" si="40"/>
        <v>0</v>
      </c>
      <c r="EA20" s="15">
        <v>0</v>
      </c>
      <c r="EB20" s="15">
        <v>0</v>
      </c>
      <c r="EC20" s="16">
        <f t="shared" si="41"/>
        <v>0</v>
      </c>
      <c r="ED20" s="27" t="str">
        <f t="shared" si="54"/>
        <v>    化學製品製造業</v>
      </c>
      <c r="EE20" s="15">
        <v>0</v>
      </c>
      <c r="EF20" s="15">
        <v>0</v>
      </c>
      <c r="EG20" s="16">
        <f t="shared" si="42"/>
        <v>0</v>
      </c>
      <c r="EH20" s="15">
        <v>0</v>
      </c>
      <c r="EI20" s="15">
        <v>0</v>
      </c>
      <c r="EJ20" s="16">
        <f t="shared" si="43"/>
        <v>0</v>
      </c>
      <c r="EK20" s="15">
        <v>0</v>
      </c>
      <c r="EL20" s="15">
        <v>0</v>
      </c>
      <c r="EM20" s="16">
        <f t="shared" si="44"/>
        <v>0</v>
      </c>
      <c r="EN20" s="15">
        <v>5</v>
      </c>
      <c r="EO20" s="15">
        <v>2</v>
      </c>
      <c r="EP20" s="16">
        <f t="shared" si="45"/>
        <v>40</v>
      </c>
      <c r="EQ20" s="15">
        <v>0</v>
      </c>
      <c r="ER20" s="15">
        <v>0</v>
      </c>
      <c r="ES20" s="16">
        <f t="shared" si="46"/>
        <v>0</v>
      </c>
      <c r="ET20" s="15">
        <v>33</v>
      </c>
      <c r="EU20" s="15">
        <v>6</v>
      </c>
      <c r="EV20" s="16">
        <f t="shared" si="47"/>
        <v>18.181818181818183</v>
      </c>
      <c r="EW20" s="15">
        <v>0</v>
      </c>
      <c r="EX20" s="15">
        <v>0</v>
      </c>
      <c r="EY20" s="16">
        <f t="shared" si="48"/>
        <v>0</v>
      </c>
    </row>
    <row r="21" spans="1:155" ht="11.25" customHeight="1">
      <c r="A21" s="27" t="s">
        <v>274</v>
      </c>
      <c r="B21" s="15">
        <v>143</v>
      </c>
      <c r="C21" s="15">
        <f t="shared" si="55"/>
        <v>152</v>
      </c>
      <c r="D21" s="15">
        <f t="shared" si="56"/>
        <v>97</v>
      </c>
      <c r="E21" s="16">
        <f t="shared" si="0"/>
        <v>63.81578947368421</v>
      </c>
      <c r="F21" s="15">
        <f t="shared" si="57"/>
        <v>117</v>
      </c>
      <c r="G21" s="15">
        <f t="shared" si="58"/>
        <v>73</v>
      </c>
      <c r="H21" s="16">
        <f t="shared" si="1"/>
        <v>62.39316239316239</v>
      </c>
      <c r="I21" s="15">
        <v>1</v>
      </c>
      <c r="J21" s="15">
        <v>0</v>
      </c>
      <c r="K21" s="16">
        <f t="shared" si="2"/>
        <v>0</v>
      </c>
      <c r="L21" s="15">
        <v>1</v>
      </c>
      <c r="M21" s="15">
        <v>0</v>
      </c>
      <c r="N21" s="16">
        <f t="shared" si="3"/>
        <v>0</v>
      </c>
      <c r="O21" s="15">
        <v>0</v>
      </c>
      <c r="P21" s="15">
        <v>0</v>
      </c>
      <c r="Q21" s="16">
        <f t="shared" si="4"/>
        <v>0</v>
      </c>
      <c r="R21" s="15">
        <v>1</v>
      </c>
      <c r="S21" s="15">
        <v>0</v>
      </c>
      <c r="T21" s="16">
        <f t="shared" si="5"/>
        <v>0</v>
      </c>
      <c r="U21" s="15">
        <v>4</v>
      </c>
      <c r="V21" s="15">
        <v>3</v>
      </c>
      <c r="W21" s="16">
        <f t="shared" si="6"/>
        <v>75</v>
      </c>
      <c r="X21" s="27" t="str">
        <f t="shared" si="49"/>
        <v>    石油及煤製品製造業</v>
      </c>
      <c r="Y21" s="15">
        <v>1</v>
      </c>
      <c r="Z21" s="15">
        <v>1</v>
      </c>
      <c r="AA21" s="16">
        <f t="shared" si="7"/>
        <v>100</v>
      </c>
      <c r="AB21" s="15">
        <v>0</v>
      </c>
      <c r="AC21" s="15">
        <v>0</v>
      </c>
      <c r="AD21" s="16">
        <f t="shared" si="8"/>
        <v>0</v>
      </c>
      <c r="AE21" s="15">
        <v>14</v>
      </c>
      <c r="AF21" s="15">
        <v>13</v>
      </c>
      <c r="AG21" s="16">
        <f t="shared" si="9"/>
        <v>92.85714285714286</v>
      </c>
      <c r="AH21" s="15">
        <v>26</v>
      </c>
      <c r="AI21" s="15">
        <v>18</v>
      </c>
      <c r="AJ21" s="16">
        <f t="shared" si="10"/>
        <v>69.23076923076923</v>
      </c>
      <c r="AK21" s="15">
        <v>13</v>
      </c>
      <c r="AL21" s="15">
        <v>6</v>
      </c>
      <c r="AM21" s="16">
        <f t="shared" si="11"/>
        <v>46.15384615384615</v>
      </c>
      <c r="AN21" s="15">
        <v>3</v>
      </c>
      <c r="AO21" s="15">
        <v>2</v>
      </c>
      <c r="AP21" s="16">
        <f t="shared" si="12"/>
        <v>66.66666666666666</v>
      </c>
      <c r="AQ21" s="15">
        <v>1</v>
      </c>
      <c r="AR21" s="15">
        <v>0</v>
      </c>
      <c r="AS21" s="16">
        <f t="shared" si="13"/>
        <v>0</v>
      </c>
      <c r="AT21" s="27" t="str">
        <f t="shared" si="50"/>
        <v>    石油及煤製品製造業</v>
      </c>
      <c r="AU21" s="15">
        <v>0</v>
      </c>
      <c r="AV21" s="15">
        <v>0</v>
      </c>
      <c r="AW21" s="16">
        <f t="shared" si="14"/>
        <v>0</v>
      </c>
      <c r="AX21" s="15">
        <v>16</v>
      </c>
      <c r="AY21" s="15">
        <v>8</v>
      </c>
      <c r="AZ21" s="16">
        <f t="shared" si="15"/>
        <v>50</v>
      </c>
      <c r="BA21" s="15">
        <v>5</v>
      </c>
      <c r="BB21" s="15">
        <v>2</v>
      </c>
      <c r="BC21" s="16">
        <f t="shared" si="16"/>
        <v>40</v>
      </c>
      <c r="BD21" s="15">
        <v>0</v>
      </c>
      <c r="BE21" s="15">
        <v>0</v>
      </c>
      <c r="BF21" s="16">
        <f t="shared" si="17"/>
        <v>0</v>
      </c>
      <c r="BG21" s="15">
        <v>0</v>
      </c>
      <c r="BH21" s="15">
        <v>0</v>
      </c>
      <c r="BI21" s="16">
        <f t="shared" si="18"/>
        <v>0</v>
      </c>
      <c r="BJ21" s="15">
        <v>1</v>
      </c>
      <c r="BK21" s="15">
        <v>0</v>
      </c>
      <c r="BL21" s="16">
        <f t="shared" si="19"/>
        <v>0</v>
      </c>
      <c r="BM21" s="15">
        <v>0</v>
      </c>
      <c r="BN21" s="15">
        <v>0</v>
      </c>
      <c r="BO21" s="16">
        <f t="shared" si="20"/>
        <v>0</v>
      </c>
      <c r="BP21" s="27" t="str">
        <f t="shared" si="51"/>
        <v>    石油及煤製品製造業</v>
      </c>
      <c r="BQ21" s="15">
        <v>0</v>
      </c>
      <c r="BR21" s="15">
        <v>0</v>
      </c>
      <c r="BS21" s="16">
        <f t="shared" si="21"/>
        <v>0</v>
      </c>
      <c r="BT21" s="15">
        <v>0</v>
      </c>
      <c r="BU21" s="15">
        <v>0</v>
      </c>
      <c r="BV21" s="16">
        <f t="shared" si="22"/>
        <v>0</v>
      </c>
      <c r="BW21" s="15">
        <v>2</v>
      </c>
      <c r="BX21" s="15">
        <v>1</v>
      </c>
      <c r="BY21" s="16">
        <f t="shared" si="23"/>
        <v>50</v>
      </c>
      <c r="BZ21" s="15">
        <v>25</v>
      </c>
      <c r="CA21" s="15">
        <v>19</v>
      </c>
      <c r="CB21" s="16">
        <f t="shared" si="24"/>
        <v>76</v>
      </c>
      <c r="CC21" s="15">
        <v>0</v>
      </c>
      <c r="CD21" s="15">
        <v>0</v>
      </c>
      <c r="CE21" s="16">
        <f t="shared" si="25"/>
        <v>0</v>
      </c>
      <c r="CF21" s="15">
        <v>0</v>
      </c>
      <c r="CG21" s="15">
        <v>0</v>
      </c>
      <c r="CH21" s="16">
        <f t="shared" si="26"/>
        <v>0</v>
      </c>
      <c r="CI21" s="15">
        <v>0</v>
      </c>
      <c r="CJ21" s="15">
        <v>0</v>
      </c>
      <c r="CK21" s="16">
        <f t="shared" si="27"/>
        <v>0</v>
      </c>
      <c r="CL21" s="27" t="str">
        <f t="shared" si="52"/>
        <v>    石油及煤製品製造業</v>
      </c>
      <c r="CM21" s="15">
        <v>0</v>
      </c>
      <c r="CN21" s="15">
        <v>0</v>
      </c>
      <c r="CO21" s="16">
        <f t="shared" si="28"/>
        <v>0</v>
      </c>
      <c r="CP21" s="15">
        <v>3</v>
      </c>
      <c r="CQ21" s="15">
        <v>0</v>
      </c>
      <c r="CR21" s="16">
        <f t="shared" si="29"/>
        <v>0</v>
      </c>
      <c r="CS21" s="15">
        <v>0</v>
      </c>
      <c r="CT21" s="15">
        <v>0</v>
      </c>
      <c r="CU21" s="16">
        <f t="shared" si="30"/>
        <v>0</v>
      </c>
      <c r="CV21" s="15">
        <v>0</v>
      </c>
      <c r="CW21" s="15">
        <v>0</v>
      </c>
      <c r="CX21" s="16">
        <f t="shared" si="31"/>
        <v>0</v>
      </c>
      <c r="CY21" s="15">
        <v>20</v>
      </c>
      <c r="CZ21" s="15">
        <v>12</v>
      </c>
      <c r="DA21" s="16">
        <f t="shared" si="32"/>
        <v>60</v>
      </c>
      <c r="DB21" s="15">
        <v>2</v>
      </c>
      <c r="DC21" s="15">
        <v>2</v>
      </c>
      <c r="DD21" s="16">
        <f t="shared" si="33"/>
        <v>100</v>
      </c>
      <c r="DE21" s="15">
        <v>0</v>
      </c>
      <c r="DF21" s="15">
        <v>0</v>
      </c>
      <c r="DG21" s="16">
        <f t="shared" si="34"/>
        <v>0</v>
      </c>
      <c r="DH21" s="27" t="str">
        <f t="shared" si="53"/>
        <v>    石油及煤製品製造業</v>
      </c>
      <c r="DI21" s="15">
        <v>0</v>
      </c>
      <c r="DJ21" s="15">
        <v>0</v>
      </c>
      <c r="DK21" s="16">
        <f t="shared" si="35"/>
        <v>0</v>
      </c>
      <c r="DL21" s="15">
        <v>1</v>
      </c>
      <c r="DM21" s="15">
        <v>0</v>
      </c>
      <c r="DN21" s="16">
        <f t="shared" si="36"/>
        <v>0</v>
      </c>
      <c r="DO21" s="15">
        <v>6</v>
      </c>
      <c r="DP21" s="15">
        <v>6</v>
      </c>
      <c r="DQ21" s="16">
        <f t="shared" si="37"/>
        <v>100</v>
      </c>
      <c r="DR21" s="15">
        <v>0</v>
      </c>
      <c r="DS21" s="15">
        <v>0</v>
      </c>
      <c r="DT21" s="16">
        <f t="shared" si="38"/>
        <v>0</v>
      </c>
      <c r="DU21" s="15">
        <v>0</v>
      </c>
      <c r="DV21" s="15">
        <v>0</v>
      </c>
      <c r="DW21" s="16">
        <f t="shared" si="39"/>
        <v>0</v>
      </c>
      <c r="DX21" s="15">
        <v>3</v>
      </c>
      <c r="DY21" s="15">
        <v>3</v>
      </c>
      <c r="DZ21" s="16">
        <f t="shared" si="40"/>
        <v>100</v>
      </c>
      <c r="EA21" s="15">
        <v>0</v>
      </c>
      <c r="EB21" s="15">
        <v>0</v>
      </c>
      <c r="EC21" s="16">
        <f t="shared" si="41"/>
        <v>0</v>
      </c>
      <c r="ED21" s="27" t="str">
        <f t="shared" si="54"/>
        <v>    石油及煤製品製造業</v>
      </c>
      <c r="EE21" s="15">
        <v>0</v>
      </c>
      <c r="EF21" s="15">
        <v>0</v>
      </c>
      <c r="EG21" s="16">
        <f t="shared" si="42"/>
        <v>0</v>
      </c>
      <c r="EH21" s="15">
        <v>0</v>
      </c>
      <c r="EI21" s="15">
        <v>0</v>
      </c>
      <c r="EJ21" s="16">
        <f t="shared" si="43"/>
        <v>0</v>
      </c>
      <c r="EK21" s="15">
        <v>0</v>
      </c>
      <c r="EL21" s="15">
        <v>0</v>
      </c>
      <c r="EM21" s="16">
        <f t="shared" si="44"/>
        <v>0</v>
      </c>
      <c r="EN21" s="15">
        <v>1</v>
      </c>
      <c r="EO21" s="15">
        <v>0</v>
      </c>
      <c r="EP21" s="16">
        <f t="shared" si="45"/>
        <v>0</v>
      </c>
      <c r="EQ21" s="15">
        <v>0</v>
      </c>
      <c r="ER21" s="15">
        <v>0</v>
      </c>
      <c r="ES21" s="16">
        <f t="shared" si="46"/>
        <v>0</v>
      </c>
      <c r="ET21" s="15">
        <v>2</v>
      </c>
      <c r="EU21" s="15">
        <v>1</v>
      </c>
      <c r="EV21" s="16">
        <f t="shared" si="47"/>
        <v>50</v>
      </c>
      <c r="EW21" s="15">
        <v>0</v>
      </c>
      <c r="EX21" s="15">
        <v>0</v>
      </c>
      <c r="EY21" s="16">
        <f t="shared" si="48"/>
        <v>0</v>
      </c>
    </row>
    <row r="22" spans="1:155" ht="21.75" customHeight="1">
      <c r="A22" s="27" t="s">
        <v>275</v>
      </c>
      <c r="B22" s="15">
        <v>332</v>
      </c>
      <c r="C22" s="15">
        <f t="shared" si="55"/>
        <v>574</v>
      </c>
      <c r="D22" s="15">
        <f t="shared" si="56"/>
        <v>125</v>
      </c>
      <c r="E22" s="16">
        <f t="shared" si="0"/>
        <v>21.777003484320556</v>
      </c>
      <c r="F22" s="15">
        <f t="shared" si="57"/>
        <v>359</v>
      </c>
      <c r="G22" s="15">
        <f t="shared" si="58"/>
        <v>95</v>
      </c>
      <c r="H22" s="16">
        <f t="shared" si="1"/>
        <v>26.46239554317549</v>
      </c>
      <c r="I22" s="15">
        <v>37</v>
      </c>
      <c r="J22" s="15">
        <v>10</v>
      </c>
      <c r="K22" s="16">
        <f t="shared" si="2"/>
        <v>27.027027027027028</v>
      </c>
      <c r="L22" s="15">
        <v>4</v>
      </c>
      <c r="M22" s="15">
        <v>2</v>
      </c>
      <c r="N22" s="16">
        <f t="shared" si="3"/>
        <v>50</v>
      </c>
      <c r="O22" s="15">
        <v>0</v>
      </c>
      <c r="P22" s="15">
        <v>0</v>
      </c>
      <c r="Q22" s="16">
        <f t="shared" si="4"/>
        <v>0</v>
      </c>
      <c r="R22" s="15">
        <v>19</v>
      </c>
      <c r="S22" s="15">
        <v>7</v>
      </c>
      <c r="T22" s="16">
        <f t="shared" si="5"/>
        <v>36.84210526315789</v>
      </c>
      <c r="U22" s="15">
        <v>34</v>
      </c>
      <c r="V22" s="15">
        <v>10</v>
      </c>
      <c r="W22" s="16">
        <f t="shared" si="6"/>
        <v>29.411764705882355</v>
      </c>
      <c r="X22" s="27" t="str">
        <f t="shared" si="49"/>
        <v>    橡膠製品製造業</v>
      </c>
      <c r="Y22" s="15">
        <v>5</v>
      </c>
      <c r="Z22" s="15">
        <v>2</v>
      </c>
      <c r="AA22" s="16">
        <f t="shared" si="7"/>
        <v>40</v>
      </c>
      <c r="AB22" s="15">
        <v>3</v>
      </c>
      <c r="AC22" s="15">
        <v>0</v>
      </c>
      <c r="AD22" s="16">
        <f t="shared" si="8"/>
        <v>0</v>
      </c>
      <c r="AE22" s="15">
        <v>9</v>
      </c>
      <c r="AF22" s="15">
        <v>5</v>
      </c>
      <c r="AG22" s="16">
        <f t="shared" si="9"/>
        <v>55.55555555555556</v>
      </c>
      <c r="AH22" s="15">
        <v>18</v>
      </c>
      <c r="AI22" s="15">
        <v>7</v>
      </c>
      <c r="AJ22" s="16">
        <f t="shared" si="10"/>
        <v>38.88888888888889</v>
      </c>
      <c r="AK22" s="15">
        <v>37</v>
      </c>
      <c r="AL22" s="15">
        <v>12</v>
      </c>
      <c r="AM22" s="16">
        <f t="shared" si="11"/>
        <v>32.432432432432435</v>
      </c>
      <c r="AN22" s="15">
        <v>0</v>
      </c>
      <c r="AO22" s="15">
        <v>0</v>
      </c>
      <c r="AP22" s="16">
        <f t="shared" si="12"/>
        <v>0</v>
      </c>
      <c r="AQ22" s="15">
        <v>0</v>
      </c>
      <c r="AR22" s="15">
        <v>0</v>
      </c>
      <c r="AS22" s="16">
        <f t="shared" si="13"/>
        <v>0</v>
      </c>
      <c r="AT22" s="27" t="str">
        <f t="shared" si="50"/>
        <v>    橡膠製品製造業</v>
      </c>
      <c r="AU22" s="15">
        <v>0</v>
      </c>
      <c r="AV22" s="15">
        <v>0</v>
      </c>
      <c r="AW22" s="16">
        <f t="shared" si="14"/>
        <v>0</v>
      </c>
      <c r="AX22" s="15">
        <v>100</v>
      </c>
      <c r="AY22" s="15">
        <v>22</v>
      </c>
      <c r="AZ22" s="16">
        <f t="shared" si="15"/>
        <v>22</v>
      </c>
      <c r="BA22" s="15">
        <v>9</v>
      </c>
      <c r="BB22" s="15">
        <v>1</v>
      </c>
      <c r="BC22" s="16">
        <f t="shared" si="16"/>
        <v>11.11111111111111</v>
      </c>
      <c r="BD22" s="15">
        <v>0</v>
      </c>
      <c r="BE22" s="15">
        <v>0</v>
      </c>
      <c r="BF22" s="16">
        <f t="shared" si="17"/>
        <v>0</v>
      </c>
      <c r="BG22" s="15">
        <v>0</v>
      </c>
      <c r="BH22" s="15">
        <v>0</v>
      </c>
      <c r="BI22" s="16">
        <f t="shared" si="18"/>
        <v>0</v>
      </c>
      <c r="BJ22" s="15">
        <v>1</v>
      </c>
      <c r="BK22" s="15">
        <v>1</v>
      </c>
      <c r="BL22" s="16">
        <f t="shared" si="19"/>
        <v>100</v>
      </c>
      <c r="BM22" s="15">
        <v>0</v>
      </c>
      <c r="BN22" s="15">
        <v>0</v>
      </c>
      <c r="BO22" s="16">
        <f t="shared" si="20"/>
        <v>0</v>
      </c>
      <c r="BP22" s="27" t="str">
        <f t="shared" si="51"/>
        <v>    橡膠製品製造業</v>
      </c>
      <c r="BQ22" s="15">
        <v>0</v>
      </c>
      <c r="BR22" s="15">
        <v>0</v>
      </c>
      <c r="BS22" s="16">
        <f t="shared" si="21"/>
        <v>0</v>
      </c>
      <c r="BT22" s="15">
        <v>0</v>
      </c>
      <c r="BU22" s="15">
        <v>0</v>
      </c>
      <c r="BV22" s="16">
        <f t="shared" si="22"/>
        <v>0</v>
      </c>
      <c r="BW22" s="15">
        <v>20</v>
      </c>
      <c r="BX22" s="15">
        <v>8</v>
      </c>
      <c r="BY22" s="16">
        <f t="shared" si="23"/>
        <v>40</v>
      </c>
      <c r="BZ22" s="15">
        <v>25</v>
      </c>
      <c r="CA22" s="15">
        <v>7</v>
      </c>
      <c r="CB22" s="16">
        <f t="shared" si="24"/>
        <v>28.000000000000004</v>
      </c>
      <c r="CC22" s="15">
        <v>0</v>
      </c>
      <c r="CD22" s="15">
        <v>0</v>
      </c>
      <c r="CE22" s="16">
        <f t="shared" si="25"/>
        <v>0</v>
      </c>
      <c r="CF22" s="15">
        <v>0</v>
      </c>
      <c r="CG22" s="15">
        <v>0</v>
      </c>
      <c r="CH22" s="16">
        <f t="shared" si="26"/>
        <v>0</v>
      </c>
      <c r="CI22" s="15">
        <v>1</v>
      </c>
      <c r="CJ22" s="15">
        <v>0</v>
      </c>
      <c r="CK22" s="16">
        <f t="shared" si="27"/>
        <v>0</v>
      </c>
      <c r="CL22" s="27" t="str">
        <f t="shared" si="52"/>
        <v>    橡膠製品製造業</v>
      </c>
      <c r="CM22" s="15">
        <v>0</v>
      </c>
      <c r="CN22" s="15">
        <v>0</v>
      </c>
      <c r="CO22" s="16">
        <f t="shared" si="28"/>
        <v>0</v>
      </c>
      <c r="CP22" s="15">
        <v>37</v>
      </c>
      <c r="CQ22" s="15">
        <v>1</v>
      </c>
      <c r="CR22" s="16">
        <f t="shared" si="29"/>
        <v>2.7027027027027026</v>
      </c>
      <c r="CS22" s="15">
        <v>0</v>
      </c>
      <c r="CT22" s="15">
        <v>0</v>
      </c>
      <c r="CU22" s="16">
        <f t="shared" si="30"/>
        <v>0</v>
      </c>
      <c r="CV22" s="15">
        <v>0</v>
      </c>
      <c r="CW22" s="15">
        <v>0</v>
      </c>
      <c r="CX22" s="16">
        <f t="shared" si="31"/>
        <v>0</v>
      </c>
      <c r="CY22" s="15">
        <v>50</v>
      </c>
      <c r="CZ22" s="15">
        <v>13</v>
      </c>
      <c r="DA22" s="16">
        <f t="shared" si="32"/>
        <v>26</v>
      </c>
      <c r="DB22" s="15">
        <v>3</v>
      </c>
      <c r="DC22" s="15">
        <v>0</v>
      </c>
      <c r="DD22" s="16">
        <f t="shared" si="33"/>
        <v>0</v>
      </c>
      <c r="DE22" s="15">
        <v>0</v>
      </c>
      <c r="DF22" s="15">
        <v>0</v>
      </c>
      <c r="DG22" s="16">
        <f t="shared" si="34"/>
        <v>0</v>
      </c>
      <c r="DH22" s="27" t="str">
        <f t="shared" si="53"/>
        <v>    橡膠製品製造業</v>
      </c>
      <c r="DI22" s="15">
        <v>0</v>
      </c>
      <c r="DJ22" s="15">
        <v>0</v>
      </c>
      <c r="DK22" s="16">
        <f t="shared" si="35"/>
        <v>0</v>
      </c>
      <c r="DL22" s="15">
        <v>43</v>
      </c>
      <c r="DM22" s="15">
        <v>6</v>
      </c>
      <c r="DN22" s="16">
        <f t="shared" si="36"/>
        <v>13.953488372093023</v>
      </c>
      <c r="DO22" s="15">
        <v>48</v>
      </c>
      <c r="DP22" s="15">
        <v>8</v>
      </c>
      <c r="DQ22" s="16">
        <f t="shared" si="37"/>
        <v>16.666666666666664</v>
      </c>
      <c r="DR22" s="15">
        <v>1</v>
      </c>
      <c r="DS22" s="15">
        <v>0</v>
      </c>
      <c r="DT22" s="16">
        <f t="shared" si="38"/>
        <v>0</v>
      </c>
      <c r="DU22" s="15">
        <v>0</v>
      </c>
      <c r="DV22" s="15">
        <v>0</v>
      </c>
      <c r="DW22" s="16">
        <f t="shared" si="39"/>
        <v>0</v>
      </c>
      <c r="DX22" s="15">
        <v>0</v>
      </c>
      <c r="DY22" s="15">
        <v>0</v>
      </c>
      <c r="DZ22" s="16">
        <f t="shared" si="40"/>
        <v>0</v>
      </c>
      <c r="EA22" s="15">
        <v>0</v>
      </c>
      <c r="EB22" s="15">
        <v>0</v>
      </c>
      <c r="EC22" s="16">
        <f t="shared" si="41"/>
        <v>0</v>
      </c>
      <c r="ED22" s="27" t="str">
        <f t="shared" si="54"/>
        <v>    橡膠製品製造業</v>
      </c>
      <c r="EE22" s="15">
        <v>0</v>
      </c>
      <c r="EF22" s="15">
        <v>0</v>
      </c>
      <c r="EG22" s="16">
        <f t="shared" si="42"/>
        <v>0</v>
      </c>
      <c r="EH22" s="15">
        <v>0</v>
      </c>
      <c r="EI22" s="15">
        <v>0</v>
      </c>
      <c r="EJ22" s="16">
        <f t="shared" si="43"/>
        <v>0</v>
      </c>
      <c r="EK22" s="15">
        <v>0</v>
      </c>
      <c r="EL22" s="15">
        <v>0</v>
      </c>
      <c r="EM22" s="16">
        <f t="shared" si="44"/>
        <v>0</v>
      </c>
      <c r="EN22" s="15">
        <v>19</v>
      </c>
      <c r="EO22" s="15">
        <v>1</v>
      </c>
      <c r="EP22" s="16">
        <f t="shared" si="45"/>
        <v>5.263157894736842</v>
      </c>
      <c r="EQ22" s="15">
        <v>0</v>
      </c>
      <c r="ER22" s="15">
        <v>0</v>
      </c>
      <c r="ES22" s="16">
        <f t="shared" si="46"/>
        <v>0</v>
      </c>
      <c r="ET22" s="15">
        <v>51</v>
      </c>
      <c r="EU22" s="15">
        <v>2</v>
      </c>
      <c r="EV22" s="16">
        <f t="shared" si="47"/>
        <v>3.9215686274509802</v>
      </c>
      <c r="EW22" s="15">
        <v>0</v>
      </c>
      <c r="EX22" s="15">
        <v>0</v>
      </c>
      <c r="EY22" s="16">
        <f t="shared" si="48"/>
        <v>0</v>
      </c>
    </row>
    <row r="23" spans="1:155" ht="11.25" customHeight="1">
      <c r="A23" s="27" t="s">
        <v>276</v>
      </c>
      <c r="B23" s="15">
        <v>1882</v>
      </c>
      <c r="C23" s="15">
        <f t="shared" si="55"/>
        <v>5437</v>
      </c>
      <c r="D23" s="15">
        <f t="shared" si="56"/>
        <v>258</v>
      </c>
      <c r="E23" s="16">
        <f t="shared" si="0"/>
        <v>4.745263932315615</v>
      </c>
      <c r="F23" s="15">
        <f t="shared" si="57"/>
        <v>3210</v>
      </c>
      <c r="G23" s="15">
        <f t="shared" si="58"/>
        <v>190</v>
      </c>
      <c r="H23" s="16">
        <f t="shared" si="1"/>
        <v>5.919003115264798</v>
      </c>
      <c r="I23" s="15">
        <v>315</v>
      </c>
      <c r="J23" s="15">
        <v>10</v>
      </c>
      <c r="K23" s="16">
        <f t="shared" si="2"/>
        <v>3.1746031746031744</v>
      </c>
      <c r="L23" s="15">
        <v>38</v>
      </c>
      <c r="M23" s="15">
        <v>2</v>
      </c>
      <c r="N23" s="16">
        <f t="shared" si="3"/>
        <v>5.263157894736842</v>
      </c>
      <c r="O23" s="15">
        <v>0</v>
      </c>
      <c r="P23" s="15">
        <v>0</v>
      </c>
      <c r="Q23" s="16">
        <f t="shared" si="4"/>
        <v>0</v>
      </c>
      <c r="R23" s="15">
        <v>95</v>
      </c>
      <c r="S23" s="15">
        <v>8</v>
      </c>
      <c r="T23" s="16">
        <f t="shared" si="5"/>
        <v>8.421052631578947</v>
      </c>
      <c r="U23" s="15">
        <v>473</v>
      </c>
      <c r="V23" s="15">
        <v>17</v>
      </c>
      <c r="W23" s="16">
        <f t="shared" si="6"/>
        <v>3.5940803382663846</v>
      </c>
      <c r="X23" s="27" t="str">
        <f t="shared" si="49"/>
        <v>    塑膠製品製造業</v>
      </c>
      <c r="Y23" s="15">
        <v>37</v>
      </c>
      <c r="Z23" s="15">
        <v>5</v>
      </c>
      <c r="AA23" s="16">
        <f t="shared" si="7"/>
        <v>13.513513513513514</v>
      </c>
      <c r="AB23" s="15">
        <v>5</v>
      </c>
      <c r="AC23" s="15">
        <v>0</v>
      </c>
      <c r="AD23" s="16">
        <f t="shared" si="8"/>
        <v>0</v>
      </c>
      <c r="AE23" s="15">
        <v>10</v>
      </c>
      <c r="AF23" s="15">
        <v>7</v>
      </c>
      <c r="AG23" s="16">
        <f t="shared" si="9"/>
        <v>70</v>
      </c>
      <c r="AH23" s="15">
        <v>81</v>
      </c>
      <c r="AI23" s="15">
        <v>22</v>
      </c>
      <c r="AJ23" s="16">
        <f t="shared" si="10"/>
        <v>27.160493827160494</v>
      </c>
      <c r="AK23" s="15">
        <v>316</v>
      </c>
      <c r="AL23" s="15">
        <v>19</v>
      </c>
      <c r="AM23" s="16">
        <f t="shared" si="11"/>
        <v>6.012658227848101</v>
      </c>
      <c r="AN23" s="15">
        <v>0</v>
      </c>
      <c r="AO23" s="15">
        <v>0</v>
      </c>
      <c r="AP23" s="16">
        <f t="shared" si="12"/>
        <v>0</v>
      </c>
      <c r="AQ23" s="15">
        <v>0</v>
      </c>
      <c r="AR23" s="15">
        <v>0</v>
      </c>
      <c r="AS23" s="16">
        <f t="shared" si="13"/>
        <v>0</v>
      </c>
      <c r="AT23" s="27" t="str">
        <f t="shared" si="50"/>
        <v>    塑膠製品製造業</v>
      </c>
      <c r="AU23" s="15">
        <v>0</v>
      </c>
      <c r="AV23" s="15">
        <v>0</v>
      </c>
      <c r="AW23" s="16">
        <f t="shared" si="14"/>
        <v>0</v>
      </c>
      <c r="AX23" s="15">
        <v>752</v>
      </c>
      <c r="AY23" s="15">
        <v>60</v>
      </c>
      <c r="AZ23" s="16">
        <f t="shared" si="15"/>
        <v>7.9787234042553195</v>
      </c>
      <c r="BA23" s="15">
        <v>45</v>
      </c>
      <c r="BB23" s="15">
        <v>2</v>
      </c>
      <c r="BC23" s="16">
        <f t="shared" si="16"/>
        <v>4.444444444444445</v>
      </c>
      <c r="BD23" s="15">
        <v>6</v>
      </c>
      <c r="BE23" s="15">
        <v>1</v>
      </c>
      <c r="BF23" s="16">
        <f t="shared" si="17"/>
        <v>16.666666666666664</v>
      </c>
      <c r="BG23" s="15">
        <v>0</v>
      </c>
      <c r="BH23" s="15">
        <v>0</v>
      </c>
      <c r="BI23" s="16">
        <f t="shared" si="18"/>
        <v>0</v>
      </c>
      <c r="BJ23" s="15">
        <v>14</v>
      </c>
      <c r="BK23" s="15">
        <v>2</v>
      </c>
      <c r="BL23" s="16">
        <f t="shared" si="19"/>
        <v>14.285714285714285</v>
      </c>
      <c r="BM23" s="15">
        <v>0</v>
      </c>
      <c r="BN23" s="15">
        <v>0</v>
      </c>
      <c r="BO23" s="16">
        <f t="shared" si="20"/>
        <v>0</v>
      </c>
      <c r="BP23" s="27" t="str">
        <f t="shared" si="51"/>
        <v>    塑膠製品製造業</v>
      </c>
      <c r="BQ23" s="15">
        <v>0</v>
      </c>
      <c r="BR23" s="15">
        <v>0</v>
      </c>
      <c r="BS23" s="16">
        <f t="shared" si="21"/>
        <v>0</v>
      </c>
      <c r="BT23" s="15">
        <v>0</v>
      </c>
      <c r="BU23" s="15">
        <v>0</v>
      </c>
      <c r="BV23" s="16">
        <f t="shared" si="22"/>
        <v>0</v>
      </c>
      <c r="BW23" s="15">
        <v>197</v>
      </c>
      <c r="BX23" s="15">
        <v>13</v>
      </c>
      <c r="BY23" s="16">
        <f t="shared" si="23"/>
        <v>6.598984771573605</v>
      </c>
      <c r="BZ23" s="15">
        <v>72</v>
      </c>
      <c r="CA23" s="15">
        <v>9</v>
      </c>
      <c r="CB23" s="16">
        <f t="shared" si="24"/>
        <v>12.5</v>
      </c>
      <c r="CC23" s="15">
        <v>1</v>
      </c>
      <c r="CD23" s="15">
        <v>0</v>
      </c>
      <c r="CE23" s="16">
        <f t="shared" si="25"/>
        <v>0</v>
      </c>
      <c r="CF23" s="15">
        <v>0</v>
      </c>
      <c r="CG23" s="15">
        <v>0</v>
      </c>
      <c r="CH23" s="16">
        <f t="shared" si="26"/>
        <v>0</v>
      </c>
      <c r="CI23" s="15">
        <v>0</v>
      </c>
      <c r="CJ23" s="15">
        <v>0</v>
      </c>
      <c r="CK23" s="16">
        <f t="shared" si="27"/>
        <v>0</v>
      </c>
      <c r="CL23" s="27" t="str">
        <f t="shared" si="52"/>
        <v>    塑膠製品製造業</v>
      </c>
      <c r="CM23" s="15">
        <v>0</v>
      </c>
      <c r="CN23" s="15">
        <v>0</v>
      </c>
      <c r="CO23" s="16">
        <f t="shared" si="28"/>
        <v>0</v>
      </c>
      <c r="CP23" s="15">
        <v>753</v>
      </c>
      <c r="CQ23" s="15">
        <v>13</v>
      </c>
      <c r="CR23" s="16">
        <f t="shared" si="29"/>
        <v>1.7264276228419653</v>
      </c>
      <c r="CS23" s="15">
        <v>0</v>
      </c>
      <c r="CT23" s="15">
        <v>0</v>
      </c>
      <c r="CU23" s="16">
        <f t="shared" si="30"/>
        <v>0</v>
      </c>
      <c r="CV23" s="15">
        <v>0</v>
      </c>
      <c r="CW23" s="15">
        <v>0</v>
      </c>
      <c r="CX23" s="16">
        <f t="shared" si="31"/>
        <v>0</v>
      </c>
      <c r="CY23" s="15">
        <v>279</v>
      </c>
      <c r="CZ23" s="15">
        <v>27</v>
      </c>
      <c r="DA23" s="16">
        <f t="shared" si="32"/>
        <v>9.67741935483871</v>
      </c>
      <c r="DB23" s="15">
        <v>72</v>
      </c>
      <c r="DC23" s="15">
        <v>2</v>
      </c>
      <c r="DD23" s="16">
        <f t="shared" si="33"/>
        <v>2.7777777777777777</v>
      </c>
      <c r="DE23" s="15">
        <v>0</v>
      </c>
      <c r="DF23" s="15">
        <v>0</v>
      </c>
      <c r="DG23" s="16">
        <f t="shared" si="34"/>
        <v>0</v>
      </c>
      <c r="DH23" s="27" t="str">
        <f t="shared" si="53"/>
        <v>    塑膠製品製造業</v>
      </c>
      <c r="DI23" s="15">
        <v>1</v>
      </c>
      <c r="DJ23" s="15">
        <v>0</v>
      </c>
      <c r="DK23" s="16">
        <f t="shared" si="35"/>
        <v>0</v>
      </c>
      <c r="DL23" s="15">
        <v>404</v>
      </c>
      <c r="DM23" s="15">
        <v>7</v>
      </c>
      <c r="DN23" s="16">
        <f t="shared" si="36"/>
        <v>1.7326732673267329</v>
      </c>
      <c r="DO23" s="15">
        <v>730</v>
      </c>
      <c r="DP23" s="15">
        <v>17</v>
      </c>
      <c r="DQ23" s="16">
        <f t="shared" si="37"/>
        <v>2.328767123287671</v>
      </c>
      <c r="DR23" s="15">
        <v>21</v>
      </c>
      <c r="DS23" s="15">
        <v>0</v>
      </c>
      <c r="DT23" s="16">
        <f t="shared" si="38"/>
        <v>0</v>
      </c>
      <c r="DU23" s="15">
        <v>0</v>
      </c>
      <c r="DV23" s="15">
        <v>0</v>
      </c>
      <c r="DW23" s="16">
        <f t="shared" si="39"/>
        <v>0</v>
      </c>
      <c r="DX23" s="15">
        <v>6</v>
      </c>
      <c r="DY23" s="15">
        <v>3</v>
      </c>
      <c r="DZ23" s="16">
        <f t="shared" si="40"/>
        <v>50</v>
      </c>
      <c r="EA23" s="15">
        <v>0</v>
      </c>
      <c r="EB23" s="15">
        <v>0</v>
      </c>
      <c r="EC23" s="16">
        <f t="shared" si="41"/>
        <v>0</v>
      </c>
      <c r="ED23" s="27" t="str">
        <f t="shared" si="54"/>
        <v>    塑膠製品製造業</v>
      </c>
      <c r="EE23" s="15">
        <v>0</v>
      </c>
      <c r="EF23" s="15">
        <v>0</v>
      </c>
      <c r="EG23" s="16">
        <f t="shared" si="42"/>
        <v>0</v>
      </c>
      <c r="EH23" s="15">
        <v>0</v>
      </c>
      <c r="EI23" s="15">
        <v>0</v>
      </c>
      <c r="EJ23" s="16">
        <f t="shared" si="43"/>
        <v>0</v>
      </c>
      <c r="EK23" s="15">
        <v>0</v>
      </c>
      <c r="EL23" s="15">
        <v>0</v>
      </c>
      <c r="EM23" s="16">
        <f t="shared" si="44"/>
        <v>0</v>
      </c>
      <c r="EN23" s="15">
        <v>159</v>
      </c>
      <c r="EO23" s="15">
        <v>2</v>
      </c>
      <c r="EP23" s="16">
        <f t="shared" si="45"/>
        <v>1.257861635220126</v>
      </c>
      <c r="EQ23" s="15">
        <v>0</v>
      </c>
      <c r="ER23" s="15">
        <v>0</v>
      </c>
      <c r="ES23" s="16">
        <f t="shared" si="46"/>
        <v>0</v>
      </c>
      <c r="ET23" s="15">
        <v>555</v>
      </c>
      <c r="EU23" s="15">
        <v>10</v>
      </c>
      <c r="EV23" s="16">
        <f t="shared" si="47"/>
        <v>1.8018018018018018</v>
      </c>
      <c r="EW23" s="15">
        <v>0</v>
      </c>
      <c r="EX23" s="15">
        <v>0</v>
      </c>
      <c r="EY23" s="16">
        <f t="shared" si="48"/>
        <v>0</v>
      </c>
    </row>
    <row r="24" spans="1:155" ht="11.25" customHeight="1">
      <c r="A24" s="27" t="s">
        <v>277</v>
      </c>
      <c r="B24" s="15">
        <v>1517</v>
      </c>
      <c r="C24" s="15">
        <f t="shared" si="55"/>
        <v>2333</v>
      </c>
      <c r="D24" s="15">
        <f t="shared" si="56"/>
        <v>641</v>
      </c>
      <c r="E24" s="16">
        <f t="shared" si="0"/>
        <v>27.47535362194599</v>
      </c>
      <c r="F24" s="15">
        <f t="shared" si="57"/>
        <v>1787</v>
      </c>
      <c r="G24" s="15">
        <f t="shared" si="58"/>
        <v>570</v>
      </c>
      <c r="H24" s="16">
        <f t="shared" si="1"/>
        <v>31.897034135422498</v>
      </c>
      <c r="I24" s="15">
        <v>205</v>
      </c>
      <c r="J24" s="15">
        <v>65</v>
      </c>
      <c r="K24" s="16">
        <f t="shared" si="2"/>
        <v>31.70731707317073</v>
      </c>
      <c r="L24" s="15">
        <v>1</v>
      </c>
      <c r="M24" s="15">
        <v>0</v>
      </c>
      <c r="N24" s="16">
        <f t="shared" si="3"/>
        <v>0</v>
      </c>
      <c r="O24" s="15">
        <v>0</v>
      </c>
      <c r="P24" s="15">
        <v>0</v>
      </c>
      <c r="Q24" s="16">
        <f t="shared" si="4"/>
        <v>0</v>
      </c>
      <c r="R24" s="15">
        <v>44</v>
      </c>
      <c r="S24" s="15">
        <v>8</v>
      </c>
      <c r="T24" s="16">
        <f t="shared" si="5"/>
        <v>18.181818181818183</v>
      </c>
      <c r="U24" s="15">
        <v>226</v>
      </c>
      <c r="V24" s="15">
        <v>46</v>
      </c>
      <c r="W24" s="16">
        <f t="shared" si="6"/>
        <v>20.353982300884958</v>
      </c>
      <c r="X24" s="27" t="str">
        <f t="shared" si="49"/>
        <v>    非金屬礦物製品製造業</v>
      </c>
      <c r="Y24" s="15">
        <v>5</v>
      </c>
      <c r="Z24" s="15">
        <v>1</v>
      </c>
      <c r="AA24" s="16">
        <f t="shared" si="7"/>
        <v>20</v>
      </c>
      <c r="AB24" s="15">
        <v>12</v>
      </c>
      <c r="AC24" s="15">
        <v>3</v>
      </c>
      <c r="AD24" s="16">
        <f t="shared" si="8"/>
        <v>25</v>
      </c>
      <c r="AE24" s="15">
        <v>16</v>
      </c>
      <c r="AF24" s="15">
        <v>6</v>
      </c>
      <c r="AG24" s="16">
        <f t="shared" si="9"/>
        <v>37.5</v>
      </c>
      <c r="AH24" s="15">
        <v>20</v>
      </c>
      <c r="AI24" s="15">
        <v>2</v>
      </c>
      <c r="AJ24" s="16">
        <f t="shared" si="10"/>
        <v>10</v>
      </c>
      <c r="AK24" s="15">
        <v>178</v>
      </c>
      <c r="AL24" s="15">
        <v>64</v>
      </c>
      <c r="AM24" s="16">
        <f t="shared" si="11"/>
        <v>35.95505617977528</v>
      </c>
      <c r="AN24" s="15">
        <v>4</v>
      </c>
      <c r="AO24" s="15">
        <v>3</v>
      </c>
      <c r="AP24" s="16">
        <f t="shared" si="12"/>
        <v>75</v>
      </c>
      <c r="AQ24" s="15">
        <v>2</v>
      </c>
      <c r="AR24" s="15">
        <v>1</v>
      </c>
      <c r="AS24" s="16">
        <f t="shared" si="13"/>
        <v>50</v>
      </c>
      <c r="AT24" s="27" t="str">
        <f t="shared" si="50"/>
        <v>    非金屬礦物製品製造業</v>
      </c>
      <c r="AU24" s="15">
        <v>0</v>
      </c>
      <c r="AV24" s="15">
        <v>0</v>
      </c>
      <c r="AW24" s="16">
        <f t="shared" si="14"/>
        <v>0</v>
      </c>
      <c r="AX24" s="15">
        <v>390</v>
      </c>
      <c r="AY24" s="15">
        <v>100</v>
      </c>
      <c r="AZ24" s="16">
        <f t="shared" si="15"/>
        <v>25.64102564102564</v>
      </c>
      <c r="BA24" s="15">
        <v>63</v>
      </c>
      <c r="BB24" s="15">
        <v>13</v>
      </c>
      <c r="BC24" s="16">
        <f t="shared" si="16"/>
        <v>20.634920634920633</v>
      </c>
      <c r="BD24" s="15">
        <v>6</v>
      </c>
      <c r="BE24" s="15">
        <v>2</v>
      </c>
      <c r="BF24" s="16">
        <f t="shared" si="17"/>
        <v>33.33333333333333</v>
      </c>
      <c r="BG24" s="15">
        <v>1</v>
      </c>
      <c r="BH24" s="15">
        <v>0</v>
      </c>
      <c r="BI24" s="16">
        <f t="shared" si="18"/>
        <v>0</v>
      </c>
      <c r="BJ24" s="15">
        <v>6</v>
      </c>
      <c r="BK24" s="15">
        <v>1</v>
      </c>
      <c r="BL24" s="16">
        <f t="shared" si="19"/>
        <v>16.666666666666664</v>
      </c>
      <c r="BM24" s="15">
        <v>0</v>
      </c>
      <c r="BN24" s="15">
        <v>0</v>
      </c>
      <c r="BO24" s="16">
        <f t="shared" si="20"/>
        <v>0</v>
      </c>
      <c r="BP24" s="27" t="str">
        <f t="shared" si="51"/>
        <v>    非金屬礦物製品製造業</v>
      </c>
      <c r="BQ24" s="15">
        <v>1</v>
      </c>
      <c r="BR24" s="15">
        <v>0</v>
      </c>
      <c r="BS24" s="16">
        <f t="shared" si="21"/>
        <v>0</v>
      </c>
      <c r="BT24" s="15">
        <v>1</v>
      </c>
      <c r="BU24" s="15">
        <v>0</v>
      </c>
      <c r="BV24" s="16">
        <f t="shared" si="22"/>
        <v>0</v>
      </c>
      <c r="BW24" s="15">
        <v>77</v>
      </c>
      <c r="BX24" s="15">
        <v>23</v>
      </c>
      <c r="BY24" s="16">
        <f t="shared" si="23"/>
        <v>29.87012987012987</v>
      </c>
      <c r="BZ24" s="15">
        <v>447</v>
      </c>
      <c r="CA24" s="15">
        <v>220</v>
      </c>
      <c r="CB24" s="16">
        <f t="shared" si="24"/>
        <v>49.21700223713646</v>
      </c>
      <c r="CC24" s="15">
        <v>5</v>
      </c>
      <c r="CD24" s="15">
        <v>5</v>
      </c>
      <c r="CE24" s="16">
        <f t="shared" si="25"/>
        <v>100</v>
      </c>
      <c r="CF24" s="15">
        <v>0</v>
      </c>
      <c r="CG24" s="15">
        <v>0</v>
      </c>
      <c r="CH24" s="16">
        <f t="shared" si="26"/>
        <v>0</v>
      </c>
      <c r="CI24" s="15">
        <v>0</v>
      </c>
      <c r="CJ24" s="15">
        <v>0</v>
      </c>
      <c r="CK24" s="16">
        <f t="shared" si="27"/>
        <v>0</v>
      </c>
      <c r="CL24" s="27" t="str">
        <f t="shared" si="52"/>
        <v>    非金屬礦物製品製造業</v>
      </c>
      <c r="CM24" s="15">
        <v>0</v>
      </c>
      <c r="CN24" s="15">
        <v>0</v>
      </c>
      <c r="CO24" s="16">
        <f t="shared" si="28"/>
        <v>0</v>
      </c>
      <c r="CP24" s="15">
        <v>77</v>
      </c>
      <c r="CQ24" s="15">
        <v>7</v>
      </c>
      <c r="CR24" s="16">
        <f t="shared" si="29"/>
        <v>9.090909090909092</v>
      </c>
      <c r="CS24" s="15">
        <v>0</v>
      </c>
      <c r="CT24" s="15">
        <v>0</v>
      </c>
      <c r="CU24" s="16">
        <f t="shared" si="30"/>
        <v>0</v>
      </c>
      <c r="CV24" s="15">
        <v>0</v>
      </c>
      <c r="CW24" s="15">
        <v>0</v>
      </c>
      <c r="CX24" s="16">
        <f t="shared" si="31"/>
        <v>0</v>
      </c>
      <c r="CY24" s="15">
        <v>84</v>
      </c>
      <c r="CZ24" s="15">
        <v>11</v>
      </c>
      <c r="DA24" s="16">
        <f t="shared" si="32"/>
        <v>13.095238095238097</v>
      </c>
      <c r="DB24" s="15">
        <v>10</v>
      </c>
      <c r="DC24" s="15">
        <v>0</v>
      </c>
      <c r="DD24" s="16">
        <f t="shared" si="33"/>
        <v>0</v>
      </c>
      <c r="DE24" s="15">
        <v>0</v>
      </c>
      <c r="DF24" s="15">
        <v>0</v>
      </c>
      <c r="DG24" s="16">
        <f t="shared" si="34"/>
        <v>0</v>
      </c>
      <c r="DH24" s="27" t="str">
        <f t="shared" si="53"/>
        <v>    非金屬礦物製品製造業</v>
      </c>
      <c r="DI24" s="15">
        <v>1</v>
      </c>
      <c r="DJ24" s="15">
        <v>0</v>
      </c>
      <c r="DK24" s="16">
        <f t="shared" si="35"/>
        <v>0</v>
      </c>
      <c r="DL24" s="15">
        <v>152</v>
      </c>
      <c r="DM24" s="15">
        <v>31</v>
      </c>
      <c r="DN24" s="16">
        <f t="shared" si="36"/>
        <v>20.394736842105264</v>
      </c>
      <c r="DO24" s="15">
        <v>191</v>
      </c>
      <c r="DP24" s="15">
        <v>23</v>
      </c>
      <c r="DQ24" s="16">
        <f t="shared" si="37"/>
        <v>12.041884816753926</v>
      </c>
      <c r="DR24" s="15">
        <v>3</v>
      </c>
      <c r="DS24" s="15">
        <v>0</v>
      </c>
      <c r="DT24" s="16">
        <f t="shared" si="38"/>
        <v>0</v>
      </c>
      <c r="DU24" s="15">
        <v>1</v>
      </c>
      <c r="DV24" s="15">
        <v>0</v>
      </c>
      <c r="DW24" s="16">
        <f t="shared" si="39"/>
        <v>0</v>
      </c>
      <c r="DX24" s="15">
        <v>9</v>
      </c>
      <c r="DY24" s="15">
        <v>3</v>
      </c>
      <c r="DZ24" s="16">
        <f t="shared" si="40"/>
        <v>33.33333333333333</v>
      </c>
      <c r="EA24" s="15">
        <v>0</v>
      </c>
      <c r="EB24" s="15">
        <v>0</v>
      </c>
      <c r="EC24" s="16">
        <f t="shared" si="41"/>
        <v>0</v>
      </c>
      <c r="ED24" s="27" t="str">
        <f t="shared" si="54"/>
        <v>    非金屬礦物製品製造業</v>
      </c>
      <c r="EE24" s="15">
        <v>0</v>
      </c>
      <c r="EF24" s="15">
        <v>0</v>
      </c>
      <c r="EG24" s="16">
        <f t="shared" si="42"/>
        <v>0</v>
      </c>
      <c r="EH24" s="15">
        <v>0</v>
      </c>
      <c r="EI24" s="15">
        <v>0</v>
      </c>
      <c r="EJ24" s="16">
        <f t="shared" si="43"/>
        <v>0</v>
      </c>
      <c r="EK24" s="15">
        <v>0</v>
      </c>
      <c r="EL24" s="15">
        <v>0</v>
      </c>
      <c r="EM24" s="16">
        <f t="shared" si="44"/>
        <v>0</v>
      </c>
      <c r="EN24" s="15">
        <v>24</v>
      </c>
      <c r="EO24" s="15">
        <v>1</v>
      </c>
      <c r="EP24" s="16">
        <f t="shared" si="45"/>
        <v>4.166666666666666</v>
      </c>
      <c r="EQ24" s="15">
        <v>0</v>
      </c>
      <c r="ER24" s="15">
        <v>0</v>
      </c>
      <c r="ES24" s="16">
        <f t="shared" si="46"/>
        <v>0</v>
      </c>
      <c r="ET24" s="15">
        <v>69</v>
      </c>
      <c r="EU24" s="15">
        <v>2</v>
      </c>
      <c r="EV24" s="16">
        <f t="shared" si="47"/>
        <v>2.898550724637681</v>
      </c>
      <c r="EW24" s="15">
        <v>2</v>
      </c>
      <c r="EX24" s="15">
        <v>0</v>
      </c>
      <c r="EY24" s="16">
        <f t="shared" si="48"/>
        <v>0</v>
      </c>
    </row>
    <row r="25" spans="1:155" ht="11.25" customHeight="1">
      <c r="A25" s="27" t="s">
        <v>278</v>
      </c>
      <c r="B25" s="15">
        <v>1692</v>
      </c>
      <c r="C25" s="15">
        <f t="shared" si="55"/>
        <v>2867</v>
      </c>
      <c r="D25" s="15">
        <f t="shared" si="56"/>
        <v>478</v>
      </c>
      <c r="E25" s="16">
        <f t="shared" si="0"/>
        <v>16.672479944192535</v>
      </c>
      <c r="F25" s="15">
        <f t="shared" si="57"/>
        <v>1998</v>
      </c>
      <c r="G25" s="15">
        <f t="shared" si="58"/>
        <v>403</v>
      </c>
      <c r="H25" s="16">
        <f t="shared" si="1"/>
        <v>20.17017017017017</v>
      </c>
      <c r="I25" s="15">
        <v>217</v>
      </c>
      <c r="J25" s="15">
        <v>25</v>
      </c>
      <c r="K25" s="16">
        <f t="shared" si="2"/>
        <v>11.52073732718894</v>
      </c>
      <c r="L25" s="15">
        <v>20</v>
      </c>
      <c r="M25" s="15">
        <v>7</v>
      </c>
      <c r="N25" s="16">
        <f t="shared" si="3"/>
        <v>35</v>
      </c>
      <c r="O25" s="15">
        <v>1</v>
      </c>
      <c r="P25" s="15">
        <v>0</v>
      </c>
      <c r="Q25" s="16">
        <f t="shared" si="4"/>
        <v>0</v>
      </c>
      <c r="R25" s="15">
        <v>65</v>
      </c>
      <c r="S25" s="15">
        <v>16</v>
      </c>
      <c r="T25" s="16">
        <f t="shared" si="5"/>
        <v>24.615384615384617</v>
      </c>
      <c r="U25" s="15">
        <v>397</v>
      </c>
      <c r="V25" s="15">
        <v>62</v>
      </c>
      <c r="W25" s="16">
        <f t="shared" si="6"/>
        <v>15.617128463476071</v>
      </c>
      <c r="X25" s="27" t="str">
        <f t="shared" si="49"/>
        <v>    金屬基本工業</v>
      </c>
      <c r="Y25" s="15">
        <v>10</v>
      </c>
      <c r="Z25" s="15">
        <v>1</v>
      </c>
      <c r="AA25" s="16">
        <f t="shared" si="7"/>
        <v>10</v>
      </c>
      <c r="AB25" s="15">
        <v>11</v>
      </c>
      <c r="AC25" s="15">
        <v>2</v>
      </c>
      <c r="AD25" s="16">
        <f t="shared" si="8"/>
        <v>18.181818181818183</v>
      </c>
      <c r="AE25" s="15">
        <v>18</v>
      </c>
      <c r="AF25" s="15">
        <v>9</v>
      </c>
      <c r="AG25" s="16">
        <f t="shared" si="9"/>
        <v>50</v>
      </c>
      <c r="AH25" s="15">
        <v>57</v>
      </c>
      <c r="AI25" s="15">
        <v>33</v>
      </c>
      <c r="AJ25" s="16">
        <f t="shared" si="10"/>
        <v>57.89473684210527</v>
      </c>
      <c r="AK25" s="15">
        <v>165</v>
      </c>
      <c r="AL25" s="15">
        <v>38</v>
      </c>
      <c r="AM25" s="16">
        <f t="shared" si="11"/>
        <v>23.03030303030303</v>
      </c>
      <c r="AN25" s="15">
        <v>3</v>
      </c>
      <c r="AO25" s="15">
        <v>0</v>
      </c>
      <c r="AP25" s="16">
        <f t="shared" si="12"/>
        <v>0</v>
      </c>
      <c r="AQ25" s="15">
        <v>1</v>
      </c>
      <c r="AR25" s="15">
        <v>0</v>
      </c>
      <c r="AS25" s="16">
        <f t="shared" si="13"/>
        <v>0</v>
      </c>
      <c r="AT25" s="27" t="str">
        <f t="shared" si="50"/>
        <v>    金屬基本工業</v>
      </c>
      <c r="AU25" s="15">
        <v>0</v>
      </c>
      <c r="AV25" s="15">
        <v>0</v>
      </c>
      <c r="AW25" s="16">
        <f t="shared" si="14"/>
        <v>0</v>
      </c>
      <c r="AX25" s="15">
        <v>426</v>
      </c>
      <c r="AY25" s="15">
        <v>103</v>
      </c>
      <c r="AZ25" s="16">
        <f t="shared" si="15"/>
        <v>24.178403755868544</v>
      </c>
      <c r="BA25" s="15">
        <v>55</v>
      </c>
      <c r="BB25" s="15">
        <v>13</v>
      </c>
      <c r="BC25" s="16">
        <f t="shared" si="16"/>
        <v>23.636363636363637</v>
      </c>
      <c r="BD25" s="15">
        <v>5</v>
      </c>
      <c r="BE25" s="15">
        <v>1</v>
      </c>
      <c r="BF25" s="16">
        <f t="shared" si="17"/>
        <v>20</v>
      </c>
      <c r="BG25" s="15">
        <v>1</v>
      </c>
      <c r="BH25" s="15">
        <v>1</v>
      </c>
      <c r="BI25" s="16">
        <f t="shared" si="18"/>
        <v>100</v>
      </c>
      <c r="BJ25" s="15">
        <v>20</v>
      </c>
      <c r="BK25" s="15">
        <v>4</v>
      </c>
      <c r="BL25" s="16">
        <f t="shared" si="19"/>
        <v>20</v>
      </c>
      <c r="BM25" s="15">
        <v>0</v>
      </c>
      <c r="BN25" s="15">
        <v>0</v>
      </c>
      <c r="BO25" s="16">
        <f t="shared" si="20"/>
        <v>0</v>
      </c>
      <c r="BP25" s="27" t="str">
        <f t="shared" si="51"/>
        <v>    金屬基本工業</v>
      </c>
      <c r="BQ25" s="15">
        <v>0</v>
      </c>
      <c r="BR25" s="15">
        <v>0</v>
      </c>
      <c r="BS25" s="16">
        <f t="shared" si="21"/>
        <v>0</v>
      </c>
      <c r="BT25" s="15">
        <v>0</v>
      </c>
      <c r="BU25" s="15">
        <v>0</v>
      </c>
      <c r="BV25" s="16">
        <f t="shared" si="22"/>
        <v>0</v>
      </c>
      <c r="BW25" s="15">
        <v>75</v>
      </c>
      <c r="BX25" s="15">
        <v>29</v>
      </c>
      <c r="BY25" s="16">
        <f t="shared" si="23"/>
        <v>38.666666666666664</v>
      </c>
      <c r="BZ25" s="15">
        <v>102</v>
      </c>
      <c r="CA25" s="15">
        <v>50</v>
      </c>
      <c r="CB25" s="16">
        <f t="shared" si="24"/>
        <v>49.01960784313725</v>
      </c>
      <c r="CC25" s="15">
        <v>7</v>
      </c>
      <c r="CD25" s="15">
        <v>5</v>
      </c>
      <c r="CE25" s="16">
        <f t="shared" si="25"/>
        <v>71.42857142857143</v>
      </c>
      <c r="CF25" s="15">
        <v>1</v>
      </c>
      <c r="CG25" s="15">
        <v>0</v>
      </c>
      <c r="CH25" s="16">
        <f t="shared" si="26"/>
        <v>0</v>
      </c>
      <c r="CI25" s="15">
        <v>0</v>
      </c>
      <c r="CJ25" s="15">
        <v>0</v>
      </c>
      <c r="CK25" s="16">
        <f t="shared" si="27"/>
        <v>0</v>
      </c>
      <c r="CL25" s="27" t="str">
        <f t="shared" si="52"/>
        <v>    金屬基本工業</v>
      </c>
      <c r="CM25" s="15">
        <v>0</v>
      </c>
      <c r="CN25" s="15">
        <v>0</v>
      </c>
      <c r="CO25" s="16">
        <f t="shared" si="28"/>
        <v>0</v>
      </c>
      <c r="CP25" s="15">
        <v>341</v>
      </c>
      <c r="CQ25" s="15">
        <v>4</v>
      </c>
      <c r="CR25" s="16">
        <f t="shared" si="29"/>
        <v>1.1730205278592376</v>
      </c>
      <c r="CS25" s="15">
        <v>0</v>
      </c>
      <c r="CT25" s="15">
        <v>0</v>
      </c>
      <c r="CU25" s="16">
        <f t="shared" si="30"/>
        <v>0</v>
      </c>
      <c r="CV25" s="15">
        <v>0</v>
      </c>
      <c r="CW25" s="15">
        <v>0</v>
      </c>
      <c r="CX25" s="16">
        <f t="shared" si="31"/>
        <v>0</v>
      </c>
      <c r="CY25" s="15">
        <v>152</v>
      </c>
      <c r="CZ25" s="15">
        <v>28</v>
      </c>
      <c r="DA25" s="16">
        <f t="shared" si="32"/>
        <v>18.421052631578945</v>
      </c>
      <c r="DB25" s="15">
        <v>91</v>
      </c>
      <c r="DC25" s="15">
        <v>7</v>
      </c>
      <c r="DD25" s="16">
        <f t="shared" si="33"/>
        <v>7.6923076923076925</v>
      </c>
      <c r="DE25" s="15">
        <v>0</v>
      </c>
      <c r="DF25" s="15">
        <v>0</v>
      </c>
      <c r="DG25" s="16">
        <f t="shared" si="34"/>
        <v>0</v>
      </c>
      <c r="DH25" s="27" t="str">
        <f t="shared" si="53"/>
        <v>    金屬基本工業</v>
      </c>
      <c r="DI25" s="15">
        <v>2</v>
      </c>
      <c r="DJ25" s="15">
        <v>0</v>
      </c>
      <c r="DK25" s="16">
        <f t="shared" si="35"/>
        <v>0</v>
      </c>
      <c r="DL25" s="15">
        <v>150</v>
      </c>
      <c r="DM25" s="15">
        <v>19</v>
      </c>
      <c r="DN25" s="16">
        <f t="shared" si="36"/>
        <v>12.666666666666668</v>
      </c>
      <c r="DO25" s="15">
        <v>231</v>
      </c>
      <c r="DP25" s="15">
        <v>12</v>
      </c>
      <c r="DQ25" s="16">
        <f t="shared" si="37"/>
        <v>5.194805194805195</v>
      </c>
      <c r="DR25" s="15">
        <v>19</v>
      </c>
      <c r="DS25" s="15">
        <v>1</v>
      </c>
      <c r="DT25" s="16">
        <f t="shared" si="38"/>
        <v>5.263157894736842</v>
      </c>
      <c r="DU25" s="15">
        <v>1</v>
      </c>
      <c r="DV25" s="15">
        <v>0</v>
      </c>
      <c r="DW25" s="16">
        <f t="shared" si="39"/>
        <v>0</v>
      </c>
      <c r="DX25" s="15">
        <v>18</v>
      </c>
      <c r="DY25" s="15">
        <v>4</v>
      </c>
      <c r="DZ25" s="16">
        <f t="shared" si="40"/>
        <v>22.22222222222222</v>
      </c>
      <c r="EA25" s="15">
        <v>0</v>
      </c>
      <c r="EB25" s="15">
        <v>0</v>
      </c>
      <c r="EC25" s="16">
        <f t="shared" si="41"/>
        <v>0</v>
      </c>
      <c r="ED25" s="27" t="str">
        <f t="shared" si="54"/>
        <v>    金屬基本工業</v>
      </c>
      <c r="EE25" s="15">
        <v>0</v>
      </c>
      <c r="EF25" s="15">
        <v>0</v>
      </c>
      <c r="EG25" s="16">
        <f t="shared" si="42"/>
        <v>0</v>
      </c>
      <c r="EH25" s="15">
        <v>0</v>
      </c>
      <c r="EI25" s="15">
        <v>0</v>
      </c>
      <c r="EJ25" s="16">
        <f t="shared" si="43"/>
        <v>0</v>
      </c>
      <c r="EK25" s="15">
        <v>0</v>
      </c>
      <c r="EL25" s="15">
        <v>0</v>
      </c>
      <c r="EM25" s="16">
        <f t="shared" si="44"/>
        <v>0</v>
      </c>
      <c r="EN25" s="15">
        <v>22</v>
      </c>
      <c r="EO25" s="15">
        <v>1</v>
      </c>
      <c r="EP25" s="16">
        <f t="shared" si="45"/>
        <v>4.545454545454546</v>
      </c>
      <c r="EQ25" s="15">
        <v>0</v>
      </c>
      <c r="ER25" s="15">
        <v>0</v>
      </c>
      <c r="ES25" s="16">
        <f t="shared" si="46"/>
        <v>0</v>
      </c>
      <c r="ET25" s="15">
        <v>180</v>
      </c>
      <c r="EU25" s="15">
        <v>2</v>
      </c>
      <c r="EV25" s="16">
        <f t="shared" si="47"/>
        <v>1.1111111111111112</v>
      </c>
      <c r="EW25" s="15">
        <v>3</v>
      </c>
      <c r="EX25" s="15">
        <v>1</v>
      </c>
      <c r="EY25" s="16">
        <f t="shared" si="48"/>
        <v>33.33333333333333</v>
      </c>
    </row>
    <row r="26" spans="1:155" ht="11.25" customHeight="1">
      <c r="A26" s="27" t="s">
        <v>279</v>
      </c>
      <c r="B26" s="15">
        <v>3020</v>
      </c>
      <c r="C26" s="15">
        <f t="shared" si="55"/>
        <v>7279</v>
      </c>
      <c r="D26" s="15">
        <f t="shared" si="56"/>
        <v>446</v>
      </c>
      <c r="E26" s="16">
        <f t="shared" si="0"/>
        <v>6.12721527682374</v>
      </c>
      <c r="F26" s="15">
        <f t="shared" si="57"/>
        <v>4392</v>
      </c>
      <c r="G26" s="15">
        <f t="shared" si="58"/>
        <v>321</v>
      </c>
      <c r="H26" s="16">
        <f t="shared" si="1"/>
        <v>7.308743169398907</v>
      </c>
      <c r="I26" s="15">
        <v>671</v>
      </c>
      <c r="J26" s="15">
        <v>23</v>
      </c>
      <c r="K26" s="16">
        <f t="shared" si="2"/>
        <v>3.427719821162444</v>
      </c>
      <c r="L26" s="15">
        <v>84</v>
      </c>
      <c r="M26" s="15">
        <v>6</v>
      </c>
      <c r="N26" s="16">
        <f t="shared" si="3"/>
        <v>7.142857142857142</v>
      </c>
      <c r="O26" s="15">
        <v>16</v>
      </c>
      <c r="P26" s="15">
        <v>2</v>
      </c>
      <c r="Q26" s="16">
        <f t="shared" si="4"/>
        <v>12.5</v>
      </c>
      <c r="R26" s="15">
        <v>175</v>
      </c>
      <c r="S26" s="15">
        <v>10</v>
      </c>
      <c r="T26" s="16">
        <f t="shared" si="5"/>
        <v>5.714285714285714</v>
      </c>
      <c r="U26" s="15">
        <v>682</v>
      </c>
      <c r="V26" s="15">
        <v>36</v>
      </c>
      <c r="W26" s="16">
        <f t="shared" si="6"/>
        <v>5.278592375366569</v>
      </c>
      <c r="X26" s="27" t="str">
        <f t="shared" si="49"/>
        <v>    金屬製品製造業</v>
      </c>
      <c r="Y26" s="15">
        <v>7</v>
      </c>
      <c r="Z26" s="15">
        <v>3</v>
      </c>
      <c r="AA26" s="16">
        <f t="shared" si="7"/>
        <v>42.857142857142854</v>
      </c>
      <c r="AB26" s="15">
        <v>27</v>
      </c>
      <c r="AC26" s="15">
        <v>1</v>
      </c>
      <c r="AD26" s="16">
        <f t="shared" si="8"/>
        <v>3.7037037037037033</v>
      </c>
      <c r="AE26" s="15">
        <v>71</v>
      </c>
      <c r="AF26" s="15">
        <v>38</v>
      </c>
      <c r="AG26" s="16">
        <f t="shared" si="9"/>
        <v>53.52112676056338</v>
      </c>
      <c r="AH26" s="15">
        <v>128</v>
      </c>
      <c r="AI26" s="15">
        <v>23</v>
      </c>
      <c r="AJ26" s="16">
        <f t="shared" si="10"/>
        <v>17.96875</v>
      </c>
      <c r="AK26" s="15">
        <v>340</v>
      </c>
      <c r="AL26" s="15">
        <v>28</v>
      </c>
      <c r="AM26" s="16">
        <f t="shared" si="11"/>
        <v>8.235294117647058</v>
      </c>
      <c r="AN26" s="15">
        <v>7</v>
      </c>
      <c r="AO26" s="15">
        <v>0</v>
      </c>
      <c r="AP26" s="16">
        <f t="shared" si="12"/>
        <v>0</v>
      </c>
      <c r="AQ26" s="15">
        <v>4</v>
      </c>
      <c r="AR26" s="15">
        <v>0</v>
      </c>
      <c r="AS26" s="16">
        <f t="shared" si="13"/>
        <v>0</v>
      </c>
      <c r="AT26" s="27" t="str">
        <f t="shared" si="50"/>
        <v>    金屬製品製造業</v>
      </c>
      <c r="AU26" s="15">
        <v>0</v>
      </c>
      <c r="AV26" s="15">
        <v>0</v>
      </c>
      <c r="AW26" s="16">
        <f t="shared" si="14"/>
        <v>0</v>
      </c>
      <c r="AX26" s="15">
        <v>1107</v>
      </c>
      <c r="AY26" s="15">
        <v>98</v>
      </c>
      <c r="AZ26" s="16">
        <f t="shared" si="15"/>
        <v>8.85275519421861</v>
      </c>
      <c r="BA26" s="15">
        <v>132</v>
      </c>
      <c r="BB26" s="15">
        <v>14</v>
      </c>
      <c r="BC26" s="16">
        <f t="shared" si="16"/>
        <v>10.606060606060606</v>
      </c>
      <c r="BD26" s="15">
        <v>1</v>
      </c>
      <c r="BE26" s="15">
        <v>0</v>
      </c>
      <c r="BF26" s="16">
        <f t="shared" si="17"/>
        <v>0</v>
      </c>
      <c r="BG26" s="15">
        <v>1</v>
      </c>
      <c r="BH26" s="15">
        <v>1</v>
      </c>
      <c r="BI26" s="16">
        <f t="shared" si="18"/>
        <v>100</v>
      </c>
      <c r="BJ26" s="15">
        <v>31</v>
      </c>
      <c r="BK26" s="15">
        <v>0</v>
      </c>
      <c r="BL26" s="16">
        <f t="shared" si="19"/>
        <v>0</v>
      </c>
      <c r="BM26" s="15">
        <v>0</v>
      </c>
      <c r="BN26" s="15">
        <v>0</v>
      </c>
      <c r="BO26" s="16">
        <f t="shared" si="20"/>
        <v>0</v>
      </c>
      <c r="BP26" s="27" t="str">
        <f t="shared" si="51"/>
        <v>    金屬製品製造業</v>
      </c>
      <c r="BQ26" s="15">
        <v>0</v>
      </c>
      <c r="BR26" s="15">
        <v>0</v>
      </c>
      <c r="BS26" s="16">
        <f t="shared" si="21"/>
        <v>0</v>
      </c>
      <c r="BT26" s="15">
        <v>0</v>
      </c>
      <c r="BU26" s="15">
        <v>0</v>
      </c>
      <c r="BV26" s="16">
        <f t="shared" si="22"/>
        <v>0</v>
      </c>
      <c r="BW26" s="15">
        <v>166</v>
      </c>
      <c r="BX26" s="15">
        <v>13</v>
      </c>
      <c r="BY26" s="16">
        <f t="shared" si="23"/>
        <v>7.83132530120482</v>
      </c>
      <c r="BZ26" s="15">
        <v>94</v>
      </c>
      <c r="CA26" s="15">
        <v>12</v>
      </c>
      <c r="CB26" s="16">
        <f t="shared" si="24"/>
        <v>12.76595744680851</v>
      </c>
      <c r="CC26" s="15">
        <v>1</v>
      </c>
      <c r="CD26" s="15">
        <v>0</v>
      </c>
      <c r="CE26" s="16">
        <f t="shared" si="25"/>
        <v>0</v>
      </c>
      <c r="CF26" s="15">
        <v>0</v>
      </c>
      <c r="CG26" s="15">
        <v>0</v>
      </c>
      <c r="CH26" s="16">
        <f t="shared" si="26"/>
        <v>0</v>
      </c>
      <c r="CI26" s="15">
        <v>0</v>
      </c>
      <c r="CJ26" s="15">
        <v>0</v>
      </c>
      <c r="CK26" s="16">
        <f t="shared" si="27"/>
        <v>0</v>
      </c>
      <c r="CL26" s="27" t="str">
        <f t="shared" si="52"/>
        <v>    金屬製品製造業</v>
      </c>
      <c r="CM26" s="15">
        <v>0</v>
      </c>
      <c r="CN26" s="15">
        <v>0</v>
      </c>
      <c r="CO26" s="16">
        <f t="shared" si="28"/>
        <v>0</v>
      </c>
      <c r="CP26" s="15">
        <v>647</v>
      </c>
      <c r="CQ26" s="15">
        <v>13</v>
      </c>
      <c r="CR26" s="16">
        <f t="shared" si="29"/>
        <v>2.009273570324575</v>
      </c>
      <c r="CS26" s="15">
        <v>0</v>
      </c>
      <c r="CT26" s="15">
        <v>0</v>
      </c>
      <c r="CU26" s="16">
        <f t="shared" si="30"/>
        <v>0</v>
      </c>
      <c r="CV26" s="15">
        <v>0</v>
      </c>
      <c r="CW26" s="15">
        <v>0</v>
      </c>
      <c r="CX26" s="16">
        <f t="shared" si="31"/>
        <v>0</v>
      </c>
      <c r="CY26" s="15">
        <v>481</v>
      </c>
      <c r="CZ26" s="15">
        <v>43</v>
      </c>
      <c r="DA26" s="16">
        <f t="shared" si="32"/>
        <v>8.93970893970894</v>
      </c>
      <c r="DB26" s="15">
        <v>88</v>
      </c>
      <c r="DC26" s="15">
        <v>3</v>
      </c>
      <c r="DD26" s="16">
        <f t="shared" si="33"/>
        <v>3.4090909090909087</v>
      </c>
      <c r="DE26" s="15">
        <v>0</v>
      </c>
      <c r="DF26" s="15">
        <v>0</v>
      </c>
      <c r="DG26" s="16">
        <f t="shared" si="34"/>
        <v>0</v>
      </c>
      <c r="DH26" s="27" t="str">
        <f t="shared" si="53"/>
        <v>    金屬製品製造業</v>
      </c>
      <c r="DI26" s="15">
        <v>5</v>
      </c>
      <c r="DJ26" s="15">
        <v>0</v>
      </c>
      <c r="DK26" s="16">
        <f t="shared" si="35"/>
        <v>0</v>
      </c>
      <c r="DL26" s="15">
        <v>562</v>
      </c>
      <c r="DM26" s="15">
        <v>20</v>
      </c>
      <c r="DN26" s="16">
        <f t="shared" si="36"/>
        <v>3.558718861209965</v>
      </c>
      <c r="DO26" s="15">
        <v>835</v>
      </c>
      <c r="DP26" s="15">
        <v>33</v>
      </c>
      <c r="DQ26" s="16">
        <f t="shared" si="37"/>
        <v>3.952095808383234</v>
      </c>
      <c r="DR26" s="15">
        <v>36</v>
      </c>
      <c r="DS26" s="15">
        <v>4</v>
      </c>
      <c r="DT26" s="16">
        <f t="shared" si="38"/>
        <v>11.11111111111111</v>
      </c>
      <c r="DU26" s="15">
        <v>1</v>
      </c>
      <c r="DV26" s="15">
        <v>0</v>
      </c>
      <c r="DW26" s="16">
        <f t="shared" si="39"/>
        <v>0</v>
      </c>
      <c r="DX26" s="15">
        <v>21</v>
      </c>
      <c r="DY26" s="15">
        <v>10</v>
      </c>
      <c r="DZ26" s="16">
        <f t="shared" si="40"/>
        <v>47.61904761904761</v>
      </c>
      <c r="EA26" s="15">
        <v>0</v>
      </c>
      <c r="EB26" s="15">
        <v>0</v>
      </c>
      <c r="EC26" s="16">
        <f t="shared" si="41"/>
        <v>0</v>
      </c>
      <c r="ED26" s="27" t="str">
        <f t="shared" si="54"/>
        <v>    金屬製品製造業</v>
      </c>
      <c r="EE26" s="15">
        <v>0</v>
      </c>
      <c r="EF26" s="15">
        <v>0</v>
      </c>
      <c r="EG26" s="16">
        <f t="shared" si="42"/>
        <v>0</v>
      </c>
      <c r="EH26" s="15">
        <v>0</v>
      </c>
      <c r="EI26" s="15">
        <v>0</v>
      </c>
      <c r="EJ26" s="16">
        <f t="shared" si="43"/>
        <v>0</v>
      </c>
      <c r="EK26" s="15">
        <v>0</v>
      </c>
      <c r="EL26" s="15">
        <v>0</v>
      </c>
      <c r="EM26" s="16">
        <f t="shared" si="44"/>
        <v>0</v>
      </c>
      <c r="EN26" s="15">
        <v>189</v>
      </c>
      <c r="EO26" s="15">
        <v>4</v>
      </c>
      <c r="EP26" s="16">
        <f t="shared" si="45"/>
        <v>2.1164021164021163</v>
      </c>
      <c r="EQ26" s="15">
        <v>0</v>
      </c>
      <c r="ER26" s="15">
        <v>0</v>
      </c>
      <c r="ES26" s="16">
        <f t="shared" si="46"/>
        <v>0</v>
      </c>
      <c r="ET26" s="15">
        <v>666</v>
      </c>
      <c r="EU26" s="15">
        <v>8</v>
      </c>
      <c r="EV26" s="16">
        <f t="shared" si="47"/>
        <v>1.2012012012012012</v>
      </c>
      <c r="EW26" s="15">
        <v>3</v>
      </c>
      <c r="EX26" s="15">
        <v>0</v>
      </c>
      <c r="EY26" s="16">
        <f t="shared" si="48"/>
        <v>0</v>
      </c>
    </row>
    <row r="27" spans="1:155" ht="11.25" customHeight="1">
      <c r="A27" s="27" t="s">
        <v>280</v>
      </c>
      <c r="B27" s="15">
        <v>3909</v>
      </c>
      <c r="C27" s="15">
        <f t="shared" si="55"/>
        <v>9802</v>
      </c>
      <c r="D27" s="15">
        <f t="shared" si="56"/>
        <v>209</v>
      </c>
      <c r="E27" s="16">
        <f t="shared" si="0"/>
        <v>2.1322179147112834</v>
      </c>
      <c r="F27" s="15">
        <f t="shared" si="57"/>
        <v>5678</v>
      </c>
      <c r="G27" s="15">
        <f t="shared" si="58"/>
        <v>157</v>
      </c>
      <c r="H27" s="16">
        <f t="shared" si="1"/>
        <v>2.7650581190560057</v>
      </c>
      <c r="I27" s="15">
        <v>1044</v>
      </c>
      <c r="J27" s="15">
        <v>15</v>
      </c>
      <c r="K27" s="16">
        <f t="shared" si="2"/>
        <v>1.4367816091954022</v>
      </c>
      <c r="L27" s="15">
        <v>118</v>
      </c>
      <c r="M27" s="15">
        <v>3</v>
      </c>
      <c r="N27" s="16">
        <f t="shared" si="3"/>
        <v>2.5423728813559325</v>
      </c>
      <c r="O27" s="15">
        <v>15</v>
      </c>
      <c r="P27" s="15">
        <v>0</v>
      </c>
      <c r="Q27" s="16">
        <f t="shared" si="4"/>
        <v>0</v>
      </c>
      <c r="R27" s="15">
        <v>151</v>
      </c>
      <c r="S27" s="15">
        <v>1</v>
      </c>
      <c r="T27" s="16">
        <f t="shared" si="5"/>
        <v>0.6622516556291391</v>
      </c>
      <c r="U27" s="15">
        <v>1088</v>
      </c>
      <c r="V27" s="15">
        <v>28</v>
      </c>
      <c r="W27" s="16">
        <f t="shared" si="6"/>
        <v>2.5735294117647056</v>
      </c>
      <c r="X27" s="27" t="str">
        <f t="shared" si="49"/>
        <v>    機械設備製造修配業</v>
      </c>
      <c r="Y27" s="15">
        <v>2</v>
      </c>
      <c r="Z27" s="15">
        <v>0</v>
      </c>
      <c r="AA27" s="16">
        <f t="shared" si="7"/>
        <v>0</v>
      </c>
      <c r="AB27" s="15">
        <v>77</v>
      </c>
      <c r="AC27" s="15">
        <v>0</v>
      </c>
      <c r="AD27" s="16">
        <f t="shared" si="8"/>
        <v>0</v>
      </c>
      <c r="AE27" s="15">
        <v>2</v>
      </c>
      <c r="AF27" s="15">
        <v>2</v>
      </c>
      <c r="AG27" s="16">
        <f t="shared" si="9"/>
        <v>100</v>
      </c>
      <c r="AH27" s="15">
        <v>160</v>
      </c>
      <c r="AI27" s="15">
        <v>9</v>
      </c>
      <c r="AJ27" s="16">
        <f t="shared" si="10"/>
        <v>5.625</v>
      </c>
      <c r="AK27" s="15">
        <v>366</v>
      </c>
      <c r="AL27" s="15">
        <v>11</v>
      </c>
      <c r="AM27" s="16">
        <f t="shared" si="11"/>
        <v>3.0054644808743167</v>
      </c>
      <c r="AN27" s="15">
        <v>5</v>
      </c>
      <c r="AO27" s="15">
        <v>0</v>
      </c>
      <c r="AP27" s="16">
        <f t="shared" si="12"/>
        <v>0</v>
      </c>
      <c r="AQ27" s="15">
        <v>2</v>
      </c>
      <c r="AR27" s="15">
        <v>0</v>
      </c>
      <c r="AS27" s="16">
        <f t="shared" si="13"/>
        <v>0</v>
      </c>
      <c r="AT27" s="27" t="str">
        <f t="shared" si="50"/>
        <v>    機械設備製造修配業</v>
      </c>
      <c r="AU27" s="15">
        <v>0</v>
      </c>
      <c r="AV27" s="15">
        <v>0</v>
      </c>
      <c r="AW27" s="16">
        <f t="shared" si="14"/>
        <v>0</v>
      </c>
      <c r="AX27" s="15">
        <v>1569</v>
      </c>
      <c r="AY27" s="15">
        <v>51</v>
      </c>
      <c r="AZ27" s="16">
        <f t="shared" si="15"/>
        <v>3.2504780114722758</v>
      </c>
      <c r="BA27" s="15">
        <v>111</v>
      </c>
      <c r="BB27" s="15">
        <v>12</v>
      </c>
      <c r="BC27" s="16">
        <f t="shared" si="16"/>
        <v>10.81081081081081</v>
      </c>
      <c r="BD27" s="15">
        <v>0</v>
      </c>
      <c r="BE27" s="15">
        <v>0</v>
      </c>
      <c r="BF27" s="16">
        <f t="shared" si="17"/>
        <v>0</v>
      </c>
      <c r="BG27" s="15">
        <v>2</v>
      </c>
      <c r="BH27" s="15">
        <v>0</v>
      </c>
      <c r="BI27" s="16">
        <f t="shared" si="18"/>
        <v>0</v>
      </c>
      <c r="BJ27" s="15">
        <v>17</v>
      </c>
      <c r="BK27" s="15">
        <v>0</v>
      </c>
      <c r="BL27" s="16">
        <f t="shared" si="19"/>
        <v>0</v>
      </c>
      <c r="BM27" s="15">
        <v>0</v>
      </c>
      <c r="BN27" s="15">
        <v>0</v>
      </c>
      <c r="BO27" s="16">
        <f t="shared" si="20"/>
        <v>0</v>
      </c>
      <c r="BP27" s="27" t="str">
        <f t="shared" si="51"/>
        <v>    機械設備製造修配業</v>
      </c>
      <c r="BQ27" s="15">
        <v>0</v>
      </c>
      <c r="BR27" s="15">
        <v>0</v>
      </c>
      <c r="BS27" s="16">
        <f t="shared" si="21"/>
        <v>0</v>
      </c>
      <c r="BT27" s="15">
        <v>1</v>
      </c>
      <c r="BU27" s="15">
        <v>1</v>
      </c>
      <c r="BV27" s="16">
        <f t="shared" si="22"/>
        <v>100</v>
      </c>
      <c r="BW27" s="15">
        <v>166</v>
      </c>
      <c r="BX27" s="15">
        <v>8</v>
      </c>
      <c r="BY27" s="16">
        <f t="shared" si="23"/>
        <v>4.819277108433735</v>
      </c>
      <c r="BZ27" s="15">
        <v>87</v>
      </c>
      <c r="CA27" s="15">
        <v>9</v>
      </c>
      <c r="CB27" s="16">
        <f t="shared" si="24"/>
        <v>10.344827586206897</v>
      </c>
      <c r="CC27" s="15">
        <v>3</v>
      </c>
      <c r="CD27" s="15">
        <v>1</v>
      </c>
      <c r="CE27" s="16">
        <f t="shared" si="25"/>
        <v>33.33333333333333</v>
      </c>
      <c r="CF27" s="15">
        <v>0</v>
      </c>
      <c r="CG27" s="15">
        <v>0</v>
      </c>
      <c r="CH27" s="16">
        <f t="shared" si="26"/>
        <v>0</v>
      </c>
      <c r="CI27" s="15">
        <v>0</v>
      </c>
      <c r="CJ27" s="15">
        <v>0</v>
      </c>
      <c r="CK27" s="16">
        <f t="shared" si="27"/>
        <v>0</v>
      </c>
      <c r="CL27" s="27" t="str">
        <f t="shared" si="52"/>
        <v>    機械設備製造修配業</v>
      </c>
      <c r="CM27" s="15">
        <v>1</v>
      </c>
      <c r="CN27" s="15">
        <v>0</v>
      </c>
      <c r="CO27" s="16">
        <f t="shared" si="28"/>
        <v>0</v>
      </c>
      <c r="CP27" s="15">
        <v>691</v>
      </c>
      <c r="CQ27" s="15">
        <v>6</v>
      </c>
      <c r="CR27" s="16">
        <f t="shared" si="29"/>
        <v>0.8683068017366137</v>
      </c>
      <c r="CS27" s="15">
        <v>0</v>
      </c>
      <c r="CT27" s="15">
        <v>0</v>
      </c>
      <c r="CU27" s="16">
        <f t="shared" si="30"/>
        <v>0</v>
      </c>
      <c r="CV27" s="15">
        <v>0</v>
      </c>
      <c r="CW27" s="15">
        <v>0</v>
      </c>
      <c r="CX27" s="16">
        <f t="shared" si="31"/>
        <v>0</v>
      </c>
      <c r="CY27" s="15">
        <v>439</v>
      </c>
      <c r="CZ27" s="15">
        <v>11</v>
      </c>
      <c r="DA27" s="16">
        <f t="shared" si="32"/>
        <v>2.5056947608200453</v>
      </c>
      <c r="DB27" s="15">
        <v>230</v>
      </c>
      <c r="DC27" s="15">
        <v>1</v>
      </c>
      <c r="DD27" s="16">
        <f t="shared" si="33"/>
        <v>0.43478260869565216</v>
      </c>
      <c r="DE27" s="15">
        <v>0</v>
      </c>
      <c r="DF27" s="15">
        <v>0</v>
      </c>
      <c r="DG27" s="16">
        <f t="shared" si="34"/>
        <v>0</v>
      </c>
      <c r="DH27" s="27" t="str">
        <f t="shared" si="53"/>
        <v>    機械設備製造修配業</v>
      </c>
      <c r="DI27" s="15">
        <v>3</v>
      </c>
      <c r="DJ27" s="15">
        <v>1</v>
      </c>
      <c r="DK27" s="16">
        <f t="shared" si="35"/>
        <v>33.33333333333333</v>
      </c>
      <c r="DL27" s="15">
        <v>878</v>
      </c>
      <c r="DM27" s="15">
        <v>10</v>
      </c>
      <c r="DN27" s="16">
        <f t="shared" si="36"/>
        <v>1.1389521640091116</v>
      </c>
      <c r="DO27" s="15">
        <v>1285</v>
      </c>
      <c r="DP27" s="15">
        <v>12</v>
      </c>
      <c r="DQ27" s="16">
        <f t="shared" si="37"/>
        <v>0.933852140077821</v>
      </c>
      <c r="DR27" s="15">
        <v>92</v>
      </c>
      <c r="DS27" s="15">
        <v>0</v>
      </c>
      <c r="DT27" s="16">
        <f t="shared" si="38"/>
        <v>0</v>
      </c>
      <c r="DU27" s="15">
        <v>12</v>
      </c>
      <c r="DV27" s="15">
        <v>0</v>
      </c>
      <c r="DW27" s="16">
        <f t="shared" si="39"/>
        <v>0</v>
      </c>
      <c r="DX27" s="15">
        <v>34</v>
      </c>
      <c r="DY27" s="15">
        <v>4</v>
      </c>
      <c r="DZ27" s="16">
        <f t="shared" si="40"/>
        <v>11.76470588235294</v>
      </c>
      <c r="EA27" s="15">
        <v>0</v>
      </c>
      <c r="EB27" s="15">
        <v>0</v>
      </c>
      <c r="EC27" s="16">
        <f t="shared" si="41"/>
        <v>0</v>
      </c>
      <c r="ED27" s="27" t="str">
        <f t="shared" si="54"/>
        <v>    機械設備製造修配業</v>
      </c>
      <c r="EE27" s="15">
        <v>0</v>
      </c>
      <c r="EF27" s="15">
        <v>0</v>
      </c>
      <c r="EG27" s="16">
        <f t="shared" si="42"/>
        <v>0</v>
      </c>
      <c r="EH27" s="15">
        <v>0</v>
      </c>
      <c r="EI27" s="15">
        <v>0</v>
      </c>
      <c r="EJ27" s="16">
        <f t="shared" si="43"/>
        <v>0</v>
      </c>
      <c r="EK27" s="15">
        <v>0</v>
      </c>
      <c r="EL27" s="15">
        <v>0</v>
      </c>
      <c r="EM27" s="16">
        <f t="shared" si="44"/>
        <v>0</v>
      </c>
      <c r="EN27" s="15">
        <v>251</v>
      </c>
      <c r="EO27" s="15">
        <v>3</v>
      </c>
      <c r="EP27" s="16">
        <f t="shared" si="45"/>
        <v>1.1952191235059761</v>
      </c>
      <c r="EQ27" s="15">
        <v>0</v>
      </c>
      <c r="ER27" s="15">
        <v>0</v>
      </c>
      <c r="ES27" s="16">
        <f t="shared" si="46"/>
        <v>0</v>
      </c>
      <c r="ET27" s="15">
        <v>895</v>
      </c>
      <c r="EU27" s="15">
        <v>9</v>
      </c>
      <c r="EV27" s="16">
        <f t="shared" si="47"/>
        <v>1.005586592178771</v>
      </c>
      <c r="EW27" s="15">
        <v>5</v>
      </c>
      <c r="EX27" s="15">
        <v>1</v>
      </c>
      <c r="EY27" s="16">
        <f t="shared" si="48"/>
        <v>20</v>
      </c>
    </row>
    <row r="28" spans="1:155" ht="11.25" customHeight="1">
      <c r="A28" s="27" t="s">
        <v>281</v>
      </c>
      <c r="B28" s="15">
        <v>336</v>
      </c>
      <c r="C28" s="15">
        <f>SUM(F28,CV28+CY28+DB28+DE28+DI28+DL28+DO28+DR28+DU28+DX28+EA28+EE28+EH28+EK28+EN28+EQ28+ET28+EW28)</f>
        <v>291</v>
      </c>
      <c r="D28" s="15">
        <f>SUM(G28,CW28+CZ28+DC28+DF28+DJ28+DM28+DP28+DS28+DV28+DY28+EB28+EF28+EI28+EL28+EO28+ER28+EU28+EX28)</f>
        <v>54</v>
      </c>
      <c r="E28" s="16">
        <f>IF(D28&gt;C28,999,IF(C28=0,0,D28/C28*100))</f>
        <v>18.556701030927837</v>
      </c>
      <c r="F28" s="15">
        <f>SUM(I28+L28+O28+R28+U28+Y28+AB28+AE28+AH28+AK28+AN28+AQ28+AU28+AX28+BA28+BD28+BG28+BJ28+BM28+BQ28+BT28+BW28+BZ28+CC28+CF28+CI28+CM28+CP28+CS28)</f>
        <v>146</v>
      </c>
      <c r="G28" s="15">
        <f>SUM(J28+M28+P28+S28+V28+Z28+AC28+AF28+AI28+AL28+AO28+AR28+AV28+AY28+BB28+BE28+BH28+BK28+BN28+BR28+BU28+BX28+CA28+CD28+CG28+CJ28+CN28+CQ28+CT28)</f>
        <v>21</v>
      </c>
      <c r="H28" s="16">
        <f>IF(G28&gt;F28,999,IF(F28=0,0,G28/F28*100))</f>
        <v>14.383561643835616</v>
      </c>
      <c r="I28" s="15">
        <v>19</v>
      </c>
      <c r="J28" s="15">
        <v>2</v>
      </c>
      <c r="K28" s="16">
        <f t="shared" si="2"/>
        <v>10.526315789473683</v>
      </c>
      <c r="L28" s="15">
        <v>2</v>
      </c>
      <c r="M28" s="15">
        <v>0</v>
      </c>
      <c r="N28" s="16">
        <f t="shared" si="3"/>
        <v>0</v>
      </c>
      <c r="O28" s="15">
        <v>1</v>
      </c>
      <c r="P28" s="15">
        <v>0</v>
      </c>
      <c r="Q28" s="16">
        <f t="shared" si="4"/>
        <v>0</v>
      </c>
      <c r="R28" s="15">
        <v>3</v>
      </c>
      <c r="S28" s="15">
        <v>1</v>
      </c>
      <c r="T28" s="16">
        <f t="shared" si="5"/>
        <v>33.33333333333333</v>
      </c>
      <c r="U28" s="15">
        <v>14</v>
      </c>
      <c r="V28" s="15">
        <v>1</v>
      </c>
      <c r="W28" s="16">
        <f t="shared" si="6"/>
        <v>7.142857142857142</v>
      </c>
      <c r="X28" s="27" t="str">
        <f t="shared" si="49"/>
        <v>    電腦、通信及視聽電子產品製造業</v>
      </c>
      <c r="Y28" s="15">
        <v>0</v>
      </c>
      <c r="Z28" s="15">
        <v>0</v>
      </c>
      <c r="AA28" s="16">
        <f t="shared" si="7"/>
        <v>0</v>
      </c>
      <c r="AB28" s="15">
        <v>0</v>
      </c>
      <c r="AC28" s="15">
        <v>0</v>
      </c>
      <c r="AD28" s="16">
        <f t="shared" si="8"/>
        <v>0</v>
      </c>
      <c r="AE28" s="15">
        <v>2</v>
      </c>
      <c r="AF28" s="15">
        <v>0</v>
      </c>
      <c r="AG28" s="16">
        <f t="shared" si="9"/>
        <v>0</v>
      </c>
      <c r="AH28" s="15">
        <v>6</v>
      </c>
      <c r="AI28" s="15">
        <v>1</v>
      </c>
      <c r="AJ28" s="16">
        <f t="shared" si="10"/>
        <v>16.666666666666664</v>
      </c>
      <c r="AK28" s="15">
        <v>7</v>
      </c>
      <c r="AL28" s="15">
        <v>3</v>
      </c>
      <c r="AM28" s="16">
        <f t="shared" si="11"/>
        <v>42.857142857142854</v>
      </c>
      <c r="AN28" s="15">
        <v>1</v>
      </c>
      <c r="AO28" s="15">
        <v>1</v>
      </c>
      <c r="AP28" s="16">
        <f t="shared" si="12"/>
        <v>100</v>
      </c>
      <c r="AQ28" s="15">
        <v>0</v>
      </c>
      <c r="AR28" s="15">
        <v>0</v>
      </c>
      <c r="AS28" s="16">
        <f t="shared" si="13"/>
        <v>0</v>
      </c>
      <c r="AT28" s="27" t="str">
        <f t="shared" si="50"/>
        <v>    電腦、通信及視聽電子產品製造業</v>
      </c>
      <c r="AU28" s="15">
        <v>0</v>
      </c>
      <c r="AV28" s="15">
        <v>0</v>
      </c>
      <c r="AW28" s="16">
        <f t="shared" si="14"/>
        <v>0</v>
      </c>
      <c r="AX28" s="15">
        <v>39</v>
      </c>
      <c r="AY28" s="15">
        <v>10</v>
      </c>
      <c r="AZ28" s="16">
        <f t="shared" si="15"/>
        <v>25.64102564102564</v>
      </c>
      <c r="BA28" s="15">
        <v>4</v>
      </c>
      <c r="BB28" s="15">
        <v>0</v>
      </c>
      <c r="BC28" s="16">
        <f t="shared" si="16"/>
        <v>0</v>
      </c>
      <c r="BD28" s="15">
        <v>0</v>
      </c>
      <c r="BE28" s="15">
        <v>0</v>
      </c>
      <c r="BF28" s="16">
        <f t="shared" si="17"/>
        <v>0</v>
      </c>
      <c r="BG28" s="15">
        <v>0</v>
      </c>
      <c r="BH28" s="15">
        <v>0</v>
      </c>
      <c r="BI28" s="16">
        <f t="shared" si="18"/>
        <v>0</v>
      </c>
      <c r="BJ28" s="15">
        <v>1</v>
      </c>
      <c r="BK28" s="15">
        <v>1</v>
      </c>
      <c r="BL28" s="16">
        <f t="shared" si="19"/>
        <v>100</v>
      </c>
      <c r="BM28" s="15">
        <v>0</v>
      </c>
      <c r="BN28" s="15">
        <v>0</v>
      </c>
      <c r="BO28" s="16">
        <f t="shared" si="20"/>
        <v>0</v>
      </c>
      <c r="BP28" s="27" t="str">
        <f t="shared" si="51"/>
        <v>    電腦、通信及視聽電子產品製造業</v>
      </c>
      <c r="BQ28" s="15">
        <v>0</v>
      </c>
      <c r="BR28" s="15">
        <v>0</v>
      </c>
      <c r="BS28" s="16">
        <f t="shared" si="21"/>
        <v>0</v>
      </c>
      <c r="BT28" s="15">
        <v>0</v>
      </c>
      <c r="BU28" s="15">
        <v>0</v>
      </c>
      <c r="BV28" s="16">
        <f t="shared" si="22"/>
        <v>0</v>
      </c>
      <c r="BW28" s="15">
        <v>5</v>
      </c>
      <c r="BX28" s="15">
        <v>0</v>
      </c>
      <c r="BY28" s="16">
        <f t="shared" si="23"/>
        <v>0</v>
      </c>
      <c r="BZ28" s="15">
        <v>11</v>
      </c>
      <c r="CA28" s="15">
        <v>0</v>
      </c>
      <c r="CB28" s="16">
        <f t="shared" si="24"/>
        <v>0</v>
      </c>
      <c r="CC28" s="15">
        <v>1</v>
      </c>
      <c r="CD28" s="15">
        <v>0</v>
      </c>
      <c r="CE28" s="16">
        <f t="shared" si="25"/>
        <v>0</v>
      </c>
      <c r="CF28" s="15">
        <v>0</v>
      </c>
      <c r="CG28" s="15">
        <v>0</v>
      </c>
      <c r="CH28" s="16">
        <f t="shared" si="26"/>
        <v>0</v>
      </c>
      <c r="CI28" s="15">
        <v>0</v>
      </c>
      <c r="CJ28" s="15">
        <v>0</v>
      </c>
      <c r="CK28" s="16">
        <f t="shared" si="27"/>
        <v>0</v>
      </c>
      <c r="CL28" s="27" t="str">
        <f t="shared" si="52"/>
        <v>    電腦、通信及視聽電子產品製造業</v>
      </c>
      <c r="CM28" s="15">
        <v>0</v>
      </c>
      <c r="CN28" s="15">
        <v>0</v>
      </c>
      <c r="CO28" s="16">
        <f t="shared" si="28"/>
        <v>0</v>
      </c>
      <c r="CP28" s="15">
        <v>30</v>
      </c>
      <c r="CQ28" s="15">
        <v>1</v>
      </c>
      <c r="CR28" s="16">
        <f t="shared" si="29"/>
        <v>3.3333333333333335</v>
      </c>
      <c r="CS28" s="15">
        <v>0</v>
      </c>
      <c r="CT28" s="15">
        <v>0</v>
      </c>
      <c r="CU28" s="16">
        <f t="shared" si="30"/>
        <v>0</v>
      </c>
      <c r="CV28" s="15">
        <v>0</v>
      </c>
      <c r="CW28" s="15">
        <v>0</v>
      </c>
      <c r="CX28" s="16">
        <f t="shared" si="31"/>
        <v>0</v>
      </c>
      <c r="CY28" s="15">
        <v>49</v>
      </c>
      <c r="CZ28" s="15">
        <v>16</v>
      </c>
      <c r="DA28" s="16">
        <f t="shared" si="32"/>
        <v>32.6530612244898</v>
      </c>
      <c r="DB28" s="15">
        <v>2</v>
      </c>
      <c r="DC28" s="15">
        <v>0</v>
      </c>
      <c r="DD28" s="16">
        <f t="shared" si="33"/>
        <v>0</v>
      </c>
      <c r="DE28" s="15">
        <v>0</v>
      </c>
      <c r="DF28" s="15">
        <v>0</v>
      </c>
      <c r="DG28" s="16">
        <f t="shared" si="34"/>
        <v>0</v>
      </c>
      <c r="DH28" s="27" t="str">
        <f t="shared" si="53"/>
        <v>    電腦、通信及視聽電子產品製造業</v>
      </c>
      <c r="DI28" s="15">
        <v>2</v>
      </c>
      <c r="DJ28" s="15">
        <v>0</v>
      </c>
      <c r="DK28" s="16">
        <f t="shared" si="35"/>
        <v>0</v>
      </c>
      <c r="DL28" s="15">
        <v>44</v>
      </c>
      <c r="DM28" s="15">
        <v>12</v>
      </c>
      <c r="DN28" s="16">
        <f t="shared" si="36"/>
        <v>27.27272727272727</v>
      </c>
      <c r="DO28" s="15">
        <v>25</v>
      </c>
      <c r="DP28" s="15">
        <v>0</v>
      </c>
      <c r="DQ28" s="16">
        <f t="shared" si="37"/>
        <v>0</v>
      </c>
      <c r="DR28" s="15">
        <v>0</v>
      </c>
      <c r="DS28" s="15">
        <v>0</v>
      </c>
      <c r="DT28" s="16">
        <f t="shared" si="38"/>
        <v>0</v>
      </c>
      <c r="DU28" s="15">
        <v>0</v>
      </c>
      <c r="DV28" s="15">
        <v>0</v>
      </c>
      <c r="DW28" s="16">
        <f t="shared" si="39"/>
        <v>0</v>
      </c>
      <c r="DX28" s="15">
        <v>0</v>
      </c>
      <c r="DY28" s="15">
        <v>0</v>
      </c>
      <c r="DZ28" s="16">
        <f t="shared" si="40"/>
        <v>0</v>
      </c>
      <c r="EA28" s="15">
        <v>0</v>
      </c>
      <c r="EB28" s="15">
        <v>0</v>
      </c>
      <c r="EC28" s="16">
        <f t="shared" si="41"/>
        <v>0</v>
      </c>
      <c r="ED28" s="27" t="str">
        <f t="shared" si="54"/>
        <v>    電腦、通信及視聽電子產品製造業</v>
      </c>
      <c r="EE28" s="15">
        <v>0</v>
      </c>
      <c r="EF28" s="15">
        <v>0</v>
      </c>
      <c r="EG28" s="16">
        <f t="shared" si="42"/>
        <v>0</v>
      </c>
      <c r="EH28" s="15">
        <v>0</v>
      </c>
      <c r="EI28" s="15">
        <v>0</v>
      </c>
      <c r="EJ28" s="16">
        <f t="shared" si="43"/>
        <v>0</v>
      </c>
      <c r="EK28" s="15">
        <v>0</v>
      </c>
      <c r="EL28" s="15">
        <v>0</v>
      </c>
      <c r="EM28" s="16">
        <f t="shared" si="44"/>
        <v>0</v>
      </c>
      <c r="EN28" s="15">
        <v>6</v>
      </c>
      <c r="EO28" s="15">
        <v>5</v>
      </c>
      <c r="EP28" s="16">
        <f t="shared" si="45"/>
        <v>83.33333333333334</v>
      </c>
      <c r="EQ28" s="15">
        <v>0</v>
      </c>
      <c r="ER28" s="15">
        <v>0</v>
      </c>
      <c r="ES28" s="16">
        <f t="shared" si="46"/>
        <v>0</v>
      </c>
      <c r="ET28" s="15">
        <v>16</v>
      </c>
      <c r="EU28" s="15">
        <v>0</v>
      </c>
      <c r="EV28" s="16">
        <f t="shared" si="47"/>
        <v>0</v>
      </c>
      <c r="EW28" s="15">
        <v>1</v>
      </c>
      <c r="EX28" s="15">
        <v>0</v>
      </c>
      <c r="EY28" s="16">
        <f t="shared" si="48"/>
        <v>0</v>
      </c>
    </row>
    <row r="29" spans="1:155" ht="11.25" customHeight="1">
      <c r="A29" s="27" t="s">
        <v>282</v>
      </c>
      <c r="B29" s="15">
        <v>1039</v>
      </c>
      <c r="C29" s="15">
        <f>SUM(F29,CV29+CY29+DB29+DE29+DI29+DL29+DO29+DR29+DU29+DX29+EA29+EE29+EH29+EK29+EN29+EQ29+ET29+EW29)</f>
        <v>1148</v>
      </c>
      <c r="D29" s="15">
        <f>SUM(G29,CW29+CZ29+DC29+DF29+DJ29+DM29+DP29+DS29+DV29+DY29+EB29+EF29+EI29+EL29+EO29+ER29+EU29+EX29)</f>
        <v>126</v>
      </c>
      <c r="E29" s="16">
        <f>IF(D29&gt;C29,999,IF(C29=0,0,D29/C29*100))</f>
        <v>10.975609756097562</v>
      </c>
      <c r="F29" s="15">
        <f>SUM(I29+L29+O29+R29+U29+Y29+AB29+AE29+AH29+AK29+AN29+AQ29+AU29+AX29+BA29+BD29+BG29+BJ29+BM29+BQ29+BT29+BW29+BZ29+CC29+CF29+CI29+CM29+CP29+CS29)</f>
        <v>682</v>
      </c>
      <c r="G29" s="15">
        <f>SUM(J29+M29+P29+S29+V29+Z29+AC29+AF29+AI29+AL29+AO29+AR29+AV29+AY29+BB29+BE29+BH29+BK29+BN29+BR29+BU29+BX29+CA29+CD29+CG29+CJ29+CN29+CQ29+CT29)</f>
        <v>85</v>
      </c>
      <c r="H29" s="16">
        <f>IF(G29&gt;F29,999,IF(F29=0,0,G29/F29*100))</f>
        <v>12.463343108504398</v>
      </c>
      <c r="I29" s="15">
        <v>61</v>
      </c>
      <c r="J29" s="15">
        <v>2</v>
      </c>
      <c r="K29" s="16">
        <f t="shared" si="2"/>
        <v>3.278688524590164</v>
      </c>
      <c r="L29" s="15">
        <v>17</v>
      </c>
      <c r="M29" s="15">
        <v>0</v>
      </c>
      <c r="N29" s="16">
        <f t="shared" si="3"/>
        <v>0</v>
      </c>
      <c r="O29" s="15">
        <v>0</v>
      </c>
      <c r="P29" s="15">
        <v>0</v>
      </c>
      <c r="Q29" s="16">
        <f t="shared" si="4"/>
        <v>0</v>
      </c>
      <c r="R29" s="15">
        <v>17</v>
      </c>
      <c r="S29" s="15">
        <v>0</v>
      </c>
      <c r="T29" s="16">
        <f t="shared" si="5"/>
        <v>0</v>
      </c>
      <c r="U29" s="15">
        <v>72</v>
      </c>
      <c r="V29" s="15">
        <v>9</v>
      </c>
      <c r="W29" s="16">
        <f t="shared" si="6"/>
        <v>12.5</v>
      </c>
      <c r="X29" s="27" t="str">
        <f t="shared" si="49"/>
        <v>    電子零組件製造業</v>
      </c>
      <c r="Y29" s="15">
        <v>5</v>
      </c>
      <c r="Z29" s="15">
        <v>1</v>
      </c>
      <c r="AA29" s="16">
        <f t="shared" si="7"/>
        <v>20</v>
      </c>
      <c r="AB29" s="15">
        <v>1</v>
      </c>
      <c r="AC29" s="15">
        <v>0</v>
      </c>
      <c r="AD29" s="16">
        <f t="shared" si="8"/>
        <v>0</v>
      </c>
      <c r="AE29" s="15">
        <v>6</v>
      </c>
      <c r="AF29" s="15">
        <v>2</v>
      </c>
      <c r="AG29" s="16">
        <f t="shared" si="9"/>
        <v>33.33333333333333</v>
      </c>
      <c r="AH29" s="15">
        <v>34</v>
      </c>
      <c r="AI29" s="15">
        <v>8</v>
      </c>
      <c r="AJ29" s="16">
        <f t="shared" si="10"/>
        <v>23.52941176470588</v>
      </c>
      <c r="AK29" s="15">
        <v>62</v>
      </c>
      <c r="AL29" s="15">
        <v>13</v>
      </c>
      <c r="AM29" s="16">
        <f t="shared" si="11"/>
        <v>20.967741935483872</v>
      </c>
      <c r="AN29" s="15">
        <v>1</v>
      </c>
      <c r="AO29" s="15">
        <v>0</v>
      </c>
      <c r="AP29" s="16">
        <f t="shared" si="12"/>
        <v>0</v>
      </c>
      <c r="AQ29" s="15">
        <v>0</v>
      </c>
      <c r="AR29" s="15">
        <v>0</v>
      </c>
      <c r="AS29" s="16">
        <f t="shared" si="13"/>
        <v>0</v>
      </c>
      <c r="AT29" s="27" t="str">
        <f t="shared" si="50"/>
        <v>    電子零組件製造業</v>
      </c>
      <c r="AU29" s="15">
        <v>0</v>
      </c>
      <c r="AV29" s="15">
        <v>0</v>
      </c>
      <c r="AW29" s="16">
        <f t="shared" si="14"/>
        <v>0</v>
      </c>
      <c r="AX29" s="15">
        <v>149</v>
      </c>
      <c r="AY29" s="15">
        <v>25</v>
      </c>
      <c r="AZ29" s="16">
        <f t="shared" si="15"/>
        <v>16.778523489932887</v>
      </c>
      <c r="BA29" s="15">
        <v>21</v>
      </c>
      <c r="BB29" s="15">
        <v>1</v>
      </c>
      <c r="BC29" s="16">
        <f t="shared" si="16"/>
        <v>4.761904761904762</v>
      </c>
      <c r="BD29" s="15">
        <v>0</v>
      </c>
      <c r="BE29" s="15">
        <v>0</v>
      </c>
      <c r="BF29" s="16">
        <f t="shared" si="17"/>
        <v>0</v>
      </c>
      <c r="BG29" s="15">
        <v>0</v>
      </c>
      <c r="BH29" s="15">
        <v>0</v>
      </c>
      <c r="BI29" s="16">
        <f t="shared" si="18"/>
        <v>0</v>
      </c>
      <c r="BJ29" s="15">
        <v>5</v>
      </c>
      <c r="BK29" s="15">
        <v>1</v>
      </c>
      <c r="BL29" s="16">
        <f t="shared" si="19"/>
        <v>20</v>
      </c>
      <c r="BM29" s="15">
        <v>0</v>
      </c>
      <c r="BN29" s="15">
        <v>0</v>
      </c>
      <c r="BO29" s="16">
        <f t="shared" si="20"/>
        <v>0</v>
      </c>
      <c r="BP29" s="27" t="str">
        <f t="shared" si="51"/>
        <v>    電子零組件製造業</v>
      </c>
      <c r="BQ29" s="15">
        <v>0</v>
      </c>
      <c r="BR29" s="15">
        <v>0</v>
      </c>
      <c r="BS29" s="16">
        <f t="shared" si="21"/>
        <v>0</v>
      </c>
      <c r="BT29" s="15">
        <v>0</v>
      </c>
      <c r="BU29" s="15">
        <v>0</v>
      </c>
      <c r="BV29" s="16">
        <f t="shared" si="22"/>
        <v>0</v>
      </c>
      <c r="BW29" s="15">
        <v>18</v>
      </c>
      <c r="BX29" s="15">
        <v>3</v>
      </c>
      <c r="BY29" s="16">
        <f t="shared" si="23"/>
        <v>16.666666666666664</v>
      </c>
      <c r="BZ29" s="15">
        <v>47</v>
      </c>
      <c r="CA29" s="15">
        <v>11</v>
      </c>
      <c r="CB29" s="16">
        <f t="shared" si="24"/>
        <v>23.404255319148938</v>
      </c>
      <c r="CC29" s="15">
        <v>0</v>
      </c>
      <c r="CD29" s="15">
        <v>0</v>
      </c>
      <c r="CE29" s="16">
        <f t="shared" si="25"/>
        <v>0</v>
      </c>
      <c r="CF29" s="15">
        <v>0</v>
      </c>
      <c r="CG29" s="15">
        <v>0</v>
      </c>
      <c r="CH29" s="16">
        <f t="shared" si="26"/>
        <v>0</v>
      </c>
      <c r="CI29" s="15">
        <v>0</v>
      </c>
      <c r="CJ29" s="15">
        <v>0</v>
      </c>
      <c r="CK29" s="16">
        <f t="shared" si="27"/>
        <v>0</v>
      </c>
      <c r="CL29" s="27" t="str">
        <f t="shared" si="52"/>
        <v>    電子零組件製造業</v>
      </c>
      <c r="CM29" s="15">
        <v>0</v>
      </c>
      <c r="CN29" s="15">
        <v>0</v>
      </c>
      <c r="CO29" s="16">
        <f t="shared" si="28"/>
        <v>0</v>
      </c>
      <c r="CP29" s="15">
        <v>165</v>
      </c>
      <c r="CQ29" s="15">
        <v>9</v>
      </c>
      <c r="CR29" s="16">
        <f t="shared" si="29"/>
        <v>5.454545454545454</v>
      </c>
      <c r="CS29" s="15">
        <v>1</v>
      </c>
      <c r="CT29" s="15">
        <v>0</v>
      </c>
      <c r="CU29" s="16">
        <f t="shared" si="30"/>
        <v>0</v>
      </c>
      <c r="CV29" s="15">
        <v>0</v>
      </c>
      <c r="CW29" s="15">
        <v>0</v>
      </c>
      <c r="CX29" s="16">
        <f t="shared" si="31"/>
        <v>0</v>
      </c>
      <c r="CY29" s="15">
        <v>159</v>
      </c>
      <c r="CZ29" s="15">
        <v>24</v>
      </c>
      <c r="DA29" s="16">
        <f t="shared" si="32"/>
        <v>15.09433962264151</v>
      </c>
      <c r="DB29" s="15">
        <v>4</v>
      </c>
      <c r="DC29" s="15">
        <v>0</v>
      </c>
      <c r="DD29" s="16">
        <f t="shared" si="33"/>
        <v>0</v>
      </c>
      <c r="DE29" s="15">
        <v>0</v>
      </c>
      <c r="DF29" s="15">
        <v>0</v>
      </c>
      <c r="DG29" s="16">
        <f t="shared" si="34"/>
        <v>0</v>
      </c>
      <c r="DH29" s="27" t="str">
        <f t="shared" si="53"/>
        <v>    電子零組件製造業</v>
      </c>
      <c r="DI29" s="15">
        <v>0</v>
      </c>
      <c r="DJ29" s="15">
        <v>0</v>
      </c>
      <c r="DK29" s="16">
        <f t="shared" si="35"/>
        <v>0</v>
      </c>
      <c r="DL29" s="15">
        <v>115</v>
      </c>
      <c r="DM29" s="15">
        <v>11</v>
      </c>
      <c r="DN29" s="16">
        <f t="shared" si="36"/>
        <v>9.565217391304348</v>
      </c>
      <c r="DO29" s="15">
        <v>110</v>
      </c>
      <c r="DP29" s="15">
        <v>4</v>
      </c>
      <c r="DQ29" s="16">
        <f t="shared" si="37"/>
        <v>3.6363636363636362</v>
      </c>
      <c r="DR29" s="15">
        <v>1</v>
      </c>
      <c r="DS29" s="15">
        <v>0</v>
      </c>
      <c r="DT29" s="16">
        <f t="shared" si="38"/>
        <v>0</v>
      </c>
      <c r="DU29" s="15">
        <v>0</v>
      </c>
      <c r="DV29" s="15">
        <v>0</v>
      </c>
      <c r="DW29" s="16">
        <f t="shared" si="39"/>
        <v>0</v>
      </c>
      <c r="DX29" s="15">
        <v>3</v>
      </c>
      <c r="DY29" s="15">
        <v>0</v>
      </c>
      <c r="DZ29" s="16">
        <f t="shared" si="40"/>
        <v>0</v>
      </c>
      <c r="EA29" s="15">
        <v>0</v>
      </c>
      <c r="EB29" s="15">
        <v>0</v>
      </c>
      <c r="EC29" s="16">
        <f t="shared" si="41"/>
        <v>0</v>
      </c>
      <c r="ED29" s="27" t="str">
        <f t="shared" si="54"/>
        <v>    電子零組件製造業</v>
      </c>
      <c r="EE29" s="15">
        <v>0</v>
      </c>
      <c r="EF29" s="15">
        <v>0</v>
      </c>
      <c r="EG29" s="16">
        <f t="shared" si="42"/>
        <v>0</v>
      </c>
      <c r="EH29" s="15">
        <v>0</v>
      </c>
      <c r="EI29" s="15">
        <v>0</v>
      </c>
      <c r="EJ29" s="16">
        <f t="shared" si="43"/>
        <v>0</v>
      </c>
      <c r="EK29" s="15">
        <v>0</v>
      </c>
      <c r="EL29" s="15">
        <v>0</v>
      </c>
      <c r="EM29" s="16">
        <f t="shared" si="44"/>
        <v>0</v>
      </c>
      <c r="EN29" s="15">
        <v>10</v>
      </c>
      <c r="EO29" s="15">
        <v>1</v>
      </c>
      <c r="EP29" s="16">
        <f t="shared" si="45"/>
        <v>10</v>
      </c>
      <c r="EQ29" s="15">
        <v>0</v>
      </c>
      <c r="ER29" s="15">
        <v>0</v>
      </c>
      <c r="ES29" s="16">
        <f t="shared" si="46"/>
        <v>0</v>
      </c>
      <c r="ET29" s="15">
        <v>62</v>
      </c>
      <c r="EU29" s="15">
        <v>1</v>
      </c>
      <c r="EV29" s="16">
        <f t="shared" si="47"/>
        <v>1.6129032258064515</v>
      </c>
      <c r="EW29" s="15">
        <v>2</v>
      </c>
      <c r="EX29" s="15">
        <v>0</v>
      </c>
      <c r="EY29" s="16">
        <f t="shared" si="48"/>
        <v>0</v>
      </c>
    </row>
    <row r="30" spans="1:155" ht="11.25" customHeight="1">
      <c r="A30" s="54" t="s">
        <v>283</v>
      </c>
      <c r="B30" s="15">
        <v>615</v>
      </c>
      <c r="C30" s="15">
        <f t="shared" si="55"/>
        <v>766</v>
      </c>
      <c r="D30" s="15">
        <f t="shared" si="56"/>
        <v>129</v>
      </c>
      <c r="E30" s="16">
        <f t="shared" si="0"/>
        <v>16.840731070496084</v>
      </c>
      <c r="F30" s="15">
        <f t="shared" si="57"/>
        <v>443</v>
      </c>
      <c r="G30" s="15">
        <f t="shared" si="58"/>
        <v>84</v>
      </c>
      <c r="H30" s="16">
        <f t="shared" si="1"/>
        <v>18.961625282167045</v>
      </c>
      <c r="I30" s="15">
        <v>39</v>
      </c>
      <c r="J30" s="15">
        <v>5</v>
      </c>
      <c r="K30" s="16">
        <f t="shared" si="2"/>
        <v>12.82051282051282</v>
      </c>
      <c r="L30" s="15">
        <v>9</v>
      </c>
      <c r="M30" s="15">
        <v>2</v>
      </c>
      <c r="N30" s="16">
        <f t="shared" si="3"/>
        <v>22.22222222222222</v>
      </c>
      <c r="O30" s="15">
        <v>2</v>
      </c>
      <c r="P30" s="15">
        <v>0</v>
      </c>
      <c r="Q30" s="16">
        <f t="shared" si="4"/>
        <v>0</v>
      </c>
      <c r="R30" s="15">
        <v>10</v>
      </c>
      <c r="S30" s="15">
        <v>1</v>
      </c>
      <c r="T30" s="16">
        <f t="shared" si="5"/>
        <v>10</v>
      </c>
      <c r="U30" s="15">
        <v>48</v>
      </c>
      <c r="V30" s="15">
        <v>3</v>
      </c>
      <c r="W30" s="16">
        <f t="shared" si="6"/>
        <v>6.25</v>
      </c>
      <c r="X30" s="27" t="str">
        <f t="shared" si="49"/>
        <v>    電力機械器材及設備製造修配業</v>
      </c>
      <c r="Y30" s="15">
        <v>0</v>
      </c>
      <c r="Z30" s="15">
        <v>0</v>
      </c>
      <c r="AA30" s="16">
        <f t="shared" si="7"/>
        <v>0</v>
      </c>
      <c r="AB30" s="15">
        <v>0</v>
      </c>
      <c r="AC30" s="15">
        <v>0</v>
      </c>
      <c r="AD30" s="16">
        <f t="shared" si="8"/>
        <v>0</v>
      </c>
      <c r="AE30" s="15">
        <v>4</v>
      </c>
      <c r="AF30" s="15">
        <v>2</v>
      </c>
      <c r="AG30" s="16">
        <f t="shared" si="9"/>
        <v>50</v>
      </c>
      <c r="AH30" s="15">
        <v>10</v>
      </c>
      <c r="AI30" s="15">
        <v>4</v>
      </c>
      <c r="AJ30" s="16">
        <f t="shared" si="10"/>
        <v>40</v>
      </c>
      <c r="AK30" s="15">
        <v>50</v>
      </c>
      <c r="AL30" s="15">
        <v>15</v>
      </c>
      <c r="AM30" s="16">
        <f t="shared" si="11"/>
        <v>30</v>
      </c>
      <c r="AN30" s="15">
        <v>5</v>
      </c>
      <c r="AO30" s="15">
        <v>2</v>
      </c>
      <c r="AP30" s="16">
        <f t="shared" si="12"/>
        <v>40</v>
      </c>
      <c r="AQ30" s="15">
        <v>1</v>
      </c>
      <c r="AR30" s="15">
        <v>1</v>
      </c>
      <c r="AS30" s="16">
        <f t="shared" si="13"/>
        <v>100</v>
      </c>
      <c r="AT30" s="27" t="str">
        <f t="shared" si="50"/>
        <v>    電力機械器材及設備製造修配業</v>
      </c>
      <c r="AU30" s="15">
        <v>0</v>
      </c>
      <c r="AV30" s="15">
        <v>0</v>
      </c>
      <c r="AW30" s="16">
        <f t="shared" si="14"/>
        <v>0</v>
      </c>
      <c r="AX30" s="15">
        <v>120</v>
      </c>
      <c r="AY30" s="15">
        <v>35</v>
      </c>
      <c r="AZ30" s="16">
        <f t="shared" si="15"/>
        <v>29.166666666666668</v>
      </c>
      <c r="BA30" s="15">
        <v>16</v>
      </c>
      <c r="BB30" s="15">
        <v>5</v>
      </c>
      <c r="BC30" s="16">
        <f t="shared" si="16"/>
        <v>31.25</v>
      </c>
      <c r="BD30" s="15">
        <v>1</v>
      </c>
      <c r="BE30" s="15">
        <v>0</v>
      </c>
      <c r="BF30" s="16">
        <f t="shared" si="17"/>
        <v>0</v>
      </c>
      <c r="BG30" s="15">
        <v>0</v>
      </c>
      <c r="BH30" s="15">
        <v>0</v>
      </c>
      <c r="BI30" s="16">
        <f t="shared" si="18"/>
        <v>0</v>
      </c>
      <c r="BJ30" s="15">
        <v>6</v>
      </c>
      <c r="BK30" s="15">
        <v>2</v>
      </c>
      <c r="BL30" s="16">
        <f t="shared" si="19"/>
        <v>33.33333333333333</v>
      </c>
      <c r="BM30" s="15">
        <v>0</v>
      </c>
      <c r="BN30" s="15">
        <v>0</v>
      </c>
      <c r="BO30" s="16">
        <f t="shared" si="20"/>
        <v>0</v>
      </c>
      <c r="BP30" s="27" t="str">
        <f t="shared" si="51"/>
        <v>    電力機械器材及設備製造修配業</v>
      </c>
      <c r="BQ30" s="15">
        <v>0</v>
      </c>
      <c r="BR30" s="15">
        <v>0</v>
      </c>
      <c r="BS30" s="16">
        <f t="shared" si="21"/>
        <v>0</v>
      </c>
      <c r="BT30" s="15">
        <v>0</v>
      </c>
      <c r="BU30" s="15">
        <v>0</v>
      </c>
      <c r="BV30" s="16">
        <f t="shared" si="22"/>
        <v>0</v>
      </c>
      <c r="BW30" s="15">
        <v>12</v>
      </c>
      <c r="BX30" s="15">
        <v>1</v>
      </c>
      <c r="BY30" s="16">
        <f t="shared" si="23"/>
        <v>8.333333333333332</v>
      </c>
      <c r="BZ30" s="15">
        <v>14</v>
      </c>
      <c r="CA30" s="15">
        <v>4</v>
      </c>
      <c r="CB30" s="16">
        <f t="shared" si="24"/>
        <v>28.57142857142857</v>
      </c>
      <c r="CC30" s="15">
        <v>1</v>
      </c>
      <c r="CD30" s="15">
        <v>0</v>
      </c>
      <c r="CE30" s="16">
        <f t="shared" si="25"/>
        <v>0</v>
      </c>
      <c r="CF30" s="15">
        <v>0</v>
      </c>
      <c r="CG30" s="15">
        <v>0</v>
      </c>
      <c r="CH30" s="16">
        <f t="shared" si="26"/>
        <v>0</v>
      </c>
      <c r="CI30" s="15">
        <v>0</v>
      </c>
      <c r="CJ30" s="15">
        <v>0</v>
      </c>
      <c r="CK30" s="16">
        <f t="shared" si="27"/>
        <v>0</v>
      </c>
      <c r="CL30" s="27" t="str">
        <f t="shared" si="52"/>
        <v>    電力機械器材及設備製造修配業</v>
      </c>
      <c r="CM30" s="15">
        <v>0</v>
      </c>
      <c r="CN30" s="15">
        <v>0</v>
      </c>
      <c r="CO30" s="16">
        <f t="shared" si="28"/>
        <v>0</v>
      </c>
      <c r="CP30" s="15">
        <v>95</v>
      </c>
      <c r="CQ30" s="15">
        <v>2</v>
      </c>
      <c r="CR30" s="16">
        <f t="shared" si="29"/>
        <v>2.1052631578947367</v>
      </c>
      <c r="CS30" s="15">
        <v>0</v>
      </c>
      <c r="CT30" s="15">
        <v>0</v>
      </c>
      <c r="CU30" s="16">
        <f t="shared" si="30"/>
        <v>0</v>
      </c>
      <c r="CV30" s="15">
        <v>0</v>
      </c>
      <c r="CW30" s="15">
        <v>0</v>
      </c>
      <c r="CX30" s="16">
        <f t="shared" si="31"/>
        <v>0</v>
      </c>
      <c r="CY30" s="15">
        <v>49</v>
      </c>
      <c r="CZ30" s="15">
        <v>12</v>
      </c>
      <c r="DA30" s="16">
        <f t="shared" si="32"/>
        <v>24.489795918367346</v>
      </c>
      <c r="DB30" s="15">
        <v>6</v>
      </c>
      <c r="DC30" s="15">
        <v>0</v>
      </c>
      <c r="DD30" s="16">
        <f t="shared" si="33"/>
        <v>0</v>
      </c>
      <c r="DE30" s="15">
        <v>0</v>
      </c>
      <c r="DF30" s="15">
        <v>0</v>
      </c>
      <c r="DG30" s="16">
        <f t="shared" si="34"/>
        <v>0</v>
      </c>
      <c r="DH30" s="27" t="str">
        <f t="shared" si="53"/>
        <v>    電力機械器材及設備製造修配業</v>
      </c>
      <c r="DI30" s="15">
        <v>0</v>
      </c>
      <c r="DJ30" s="15">
        <v>0</v>
      </c>
      <c r="DK30" s="16">
        <f t="shared" si="35"/>
        <v>0</v>
      </c>
      <c r="DL30" s="15">
        <v>58</v>
      </c>
      <c r="DM30" s="15">
        <v>7</v>
      </c>
      <c r="DN30" s="16">
        <f t="shared" si="36"/>
        <v>12.068965517241379</v>
      </c>
      <c r="DO30" s="15">
        <v>110</v>
      </c>
      <c r="DP30" s="15">
        <v>6</v>
      </c>
      <c r="DQ30" s="16">
        <f t="shared" si="37"/>
        <v>5.454545454545454</v>
      </c>
      <c r="DR30" s="15">
        <v>3</v>
      </c>
      <c r="DS30" s="15">
        <v>0</v>
      </c>
      <c r="DT30" s="16">
        <f t="shared" si="38"/>
        <v>0</v>
      </c>
      <c r="DU30" s="15">
        <v>0</v>
      </c>
      <c r="DV30" s="15">
        <v>0</v>
      </c>
      <c r="DW30" s="16">
        <f t="shared" si="39"/>
        <v>0</v>
      </c>
      <c r="DX30" s="15">
        <v>25</v>
      </c>
      <c r="DY30" s="15">
        <v>19</v>
      </c>
      <c r="DZ30" s="16">
        <f t="shared" si="40"/>
        <v>76</v>
      </c>
      <c r="EA30" s="15">
        <v>0</v>
      </c>
      <c r="EB30" s="15">
        <v>0</v>
      </c>
      <c r="EC30" s="16">
        <f t="shared" si="41"/>
        <v>0</v>
      </c>
      <c r="ED30" s="27" t="str">
        <f t="shared" si="54"/>
        <v>    電力機械器材及設備製造修配業</v>
      </c>
      <c r="EE30" s="15">
        <v>0</v>
      </c>
      <c r="EF30" s="15">
        <v>0</v>
      </c>
      <c r="EG30" s="16">
        <f t="shared" si="42"/>
        <v>0</v>
      </c>
      <c r="EH30" s="15">
        <v>0</v>
      </c>
      <c r="EI30" s="15">
        <v>0</v>
      </c>
      <c r="EJ30" s="16">
        <f t="shared" si="43"/>
        <v>0</v>
      </c>
      <c r="EK30" s="15">
        <v>0</v>
      </c>
      <c r="EL30" s="15">
        <v>0</v>
      </c>
      <c r="EM30" s="16">
        <f t="shared" si="44"/>
        <v>0</v>
      </c>
      <c r="EN30" s="15">
        <v>6</v>
      </c>
      <c r="EO30" s="15">
        <v>1</v>
      </c>
      <c r="EP30" s="16">
        <f t="shared" si="45"/>
        <v>16.666666666666664</v>
      </c>
      <c r="EQ30" s="15">
        <v>0</v>
      </c>
      <c r="ER30" s="15">
        <v>0</v>
      </c>
      <c r="ES30" s="16">
        <f t="shared" si="46"/>
        <v>0</v>
      </c>
      <c r="ET30" s="15">
        <v>66</v>
      </c>
      <c r="EU30" s="15">
        <v>0</v>
      </c>
      <c r="EV30" s="16">
        <f t="shared" si="47"/>
        <v>0</v>
      </c>
      <c r="EW30" s="15">
        <v>0</v>
      </c>
      <c r="EX30" s="15">
        <v>0</v>
      </c>
      <c r="EY30" s="16">
        <f t="shared" si="48"/>
        <v>0</v>
      </c>
    </row>
    <row r="31" spans="1:155" ht="11.25" customHeight="1">
      <c r="A31" s="27" t="s">
        <v>284</v>
      </c>
      <c r="B31" s="15">
        <v>1505</v>
      </c>
      <c r="C31" s="15">
        <f t="shared" si="55"/>
        <v>3355</v>
      </c>
      <c r="D31" s="15">
        <f t="shared" si="56"/>
        <v>228</v>
      </c>
      <c r="E31" s="16">
        <f t="shared" si="0"/>
        <v>6.795827123695976</v>
      </c>
      <c r="F31" s="15">
        <f t="shared" si="57"/>
        <v>1926</v>
      </c>
      <c r="G31" s="15">
        <f t="shared" si="58"/>
        <v>175</v>
      </c>
      <c r="H31" s="16">
        <f t="shared" si="1"/>
        <v>9.08618899273105</v>
      </c>
      <c r="I31" s="15">
        <v>323</v>
      </c>
      <c r="J31" s="15">
        <v>16</v>
      </c>
      <c r="K31" s="16">
        <f t="shared" si="2"/>
        <v>4.953560371517028</v>
      </c>
      <c r="L31" s="15">
        <v>38</v>
      </c>
      <c r="M31" s="15">
        <v>3</v>
      </c>
      <c r="N31" s="16">
        <f t="shared" si="3"/>
        <v>7.894736842105263</v>
      </c>
      <c r="O31" s="15">
        <v>8</v>
      </c>
      <c r="P31" s="15">
        <v>0</v>
      </c>
      <c r="Q31" s="16">
        <f t="shared" si="4"/>
        <v>0</v>
      </c>
      <c r="R31" s="15">
        <v>65</v>
      </c>
      <c r="S31" s="15">
        <v>7</v>
      </c>
      <c r="T31" s="16">
        <f t="shared" si="5"/>
        <v>10.76923076923077</v>
      </c>
      <c r="U31" s="15">
        <v>346</v>
      </c>
      <c r="V31" s="15">
        <v>12</v>
      </c>
      <c r="W31" s="16">
        <f t="shared" si="6"/>
        <v>3.4682080924855487</v>
      </c>
      <c r="X31" s="27" t="str">
        <f t="shared" si="49"/>
        <v>    運輸工具製造修配業</v>
      </c>
      <c r="Y31" s="15">
        <v>6</v>
      </c>
      <c r="Z31" s="15">
        <v>2</v>
      </c>
      <c r="AA31" s="16">
        <f t="shared" si="7"/>
        <v>33.33333333333333</v>
      </c>
      <c r="AB31" s="15">
        <v>17</v>
      </c>
      <c r="AC31" s="15">
        <v>0</v>
      </c>
      <c r="AD31" s="16">
        <f t="shared" si="8"/>
        <v>0</v>
      </c>
      <c r="AE31" s="15">
        <v>18</v>
      </c>
      <c r="AF31" s="15">
        <v>10</v>
      </c>
      <c r="AG31" s="16">
        <f t="shared" si="9"/>
        <v>55.55555555555556</v>
      </c>
      <c r="AH31" s="15">
        <v>64</v>
      </c>
      <c r="AI31" s="15">
        <v>11</v>
      </c>
      <c r="AJ31" s="16">
        <f t="shared" si="10"/>
        <v>17.1875</v>
      </c>
      <c r="AK31" s="15">
        <v>130</v>
      </c>
      <c r="AL31" s="15">
        <v>22</v>
      </c>
      <c r="AM31" s="16">
        <f t="shared" si="11"/>
        <v>16.923076923076923</v>
      </c>
      <c r="AN31" s="15">
        <v>1</v>
      </c>
      <c r="AO31" s="15">
        <v>0</v>
      </c>
      <c r="AP31" s="16">
        <f t="shared" si="12"/>
        <v>0</v>
      </c>
      <c r="AQ31" s="15">
        <v>1</v>
      </c>
      <c r="AR31" s="15">
        <v>0</v>
      </c>
      <c r="AS31" s="16">
        <f t="shared" si="13"/>
        <v>0</v>
      </c>
      <c r="AT31" s="27" t="str">
        <f t="shared" si="50"/>
        <v>    運輸工具製造修配業</v>
      </c>
      <c r="AU31" s="15">
        <v>0</v>
      </c>
      <c r="AV31" s="15">
        <v>0</v>
      </c>
      <c r="AW31" s="16">
        <f t="shared" si="14"/>
        <v>0</v>
      </c>
      <c r="AX31" s="15">
        <v>484</v>
      </c>
      <c r="AY31" s="15">
        <v>50</v>
      </c>
      <c r="AZ31" s="16">
        <f t="shared" si="15"/>
        <v>10.330578512396695</v>
      </c>
      <c r="BA31" s="15">
        <v>62</v>
      </c>
      <c r="BB31" s="15">
        <v>9</v>
      </c>
      <c r="BC31" s="16">
        <f t="shared" si="16"/>
        <v>14.516129032258066</v>
      </c>
      <c r="BD31" s="15">
        <v>1</v>
      </c>
      <c r="BE31" s="15">
        <v>0</v>
      </c>
      <c r="BF31" s="16">
        <f t="shared" si="17"/>
        <v>0</v>
      </c>
      <c r="BG31" s="15">
        <v>1</v>
      </c>
      <c r="BH31" s="15">
        <v>0</v>
      </c>
      <c r="BI31" s="16">
        <f t="shared" si="18"/>
        <v>0</v>
      </c>
      <c r="BJ31" s="15">
        <v>16</v>
      </c>
      <c r="BK31" s="15">
        <v>3</v>
      </c>
      <c r="BL31" s="16">
        <f t="shared" si="19"/>
        <v>18.75</v>
      </c>
      <c r="BM31" s="15">
        <v>0</v>
      </c>
      <c r="BN31" s="15">
        <v>0</v>
      </c>
      <c r="BO31" s="16">
        <f t="shared" si="20"/>
        <v>0</v>
      </c>
      <c r="BP31" s="27" t="str">
        <f t="shared" si="51"/>
        <v>    運輸工具製造修配業</v>
      </c>
      <c r="BQ31" s="15">
        <v>0</v>
      </c>
      <c r="BR31" s="15">
        <v>0</v>
      </c>
      <c r="BS31" s="16">
        <f t="shared" si="21"/>
        <v>0</v>
      </c>
      <c r="BT31" s="15">
        <v>0</v>
      </c>
      <c r="BU31" s="15">
        <v>0</v>
      </c>
      <c r="BV31" s="16">
        <f t="shared" si="22"/>
        <v>0</v>
      </c>
      <c r="BW31" s="15">
        <v>130</v>
      </c>
      <c r="BX31" s="15">
        <v>16</v>
      </c>
      <c r="BY31" s="16">
        <f t="shared" si="23"/>
        <v>12.307692307692308</v>
      </c>
      <c r="BZ31" s="15">
        <v>48</v>
      </c>
      <c r="CA31" s="15">
        <v>6</v>
      </c>
      <c r="CB31" s="16">
        <f t="shared" si="24"/>
        <v>12.5</v>
      </c>
      <c r="CC31" s="15">
        <v>0</v>
      </c>
      <c r="CD31" s="15">
        <v>0</v>
      </c>
      <c r="CE31" s="16">
        <f t="shared" si="25"/>
        <v>0</v>
      </c>
      <c r="CF31" s="15">
        <v>0</v>
      </c>
      <c r="CG31" s="15">
        <v>0</v>
      </c>
      <c r="CH31" s="16">
        <f t="shared" si="26"/>
        <v>0</v>
      </c>
      <c r="CI31" s="15">
        <v>0</v>
      </c>
      <c r="CJ31" s="15">
        <v>0</v>
      </c>
      <c r="CK31" s="16">
        <f t="shared" si="27"/>
        <v>0</v>
      </c>
      <c r="CL31" s="27" t="str">
        <f t="shared" si="52"/>
        <v>    運輸工具製造修配業</v>
      </c>
      <c r="CM31" s="15">
        <v>0</v>
      </c>
      <c r="CN31" s="15">
        <v>0</v>
      </c>
      <c r="CO31" s="16">
        <f t="shared" si="28"/>
        <v>0</v>
      </c>
      <c r="CP31" s="15">
        <v>166</v>
      </c>
      <c r="CQ31" s="15">
        <v>8</v>
      </c>
      <c r="CR31" s="16">
        <f t="shared" si="29"/>
        <v>4.819277108433735</v>
      </c>
      <c r="CS31" s="15">
        <v>1</v>
      </c>
      <c r="CT31" s="15">
        <v>0</v>
      </c>
      <c r="CU31" s="16">
        <f t="shared" si="30"/>
        <v>0</v>
      </c>
      <c r="CV31" s="15">
        <v>0</v>
      </c>
      <c r="CW31" s="15">
        <v>0</v>
      </c>
      <c r="CX31" s="16">
        <f t="shared" si="31"/>
        <v>0</v>
      </c>
      <c r="CY31" s="15">
        <v>161</v>
      </c>
      <c r="CZ31" s="15">
        <v>15</v>
      </c>
      <c r="DA31" s="16">
        <f t="shared" si="32"/>
        <v>9.316770186335404</v>
      </c>
      <c r="DB31" s="15">
        <v>38</v>
      </c>
      <c r="DC31" s="15">
        <v>1</v>
      </c>
      <c r="DD31" s="16">
        <f t="shared" si="33"/>
        <v>2.631578947368421</v>
      </c>
      <c r="DE31" s="15">
        <v>0</v>
      </c>
      <c r="DF31" s="15">
        <v>0</v>
      </c>
      <c r="DG31" s="16">
        <f t="shared" si="34"/>
        <v>0</v>
      </c>
      <c r="DH31" s="27" t="str">
        <f t="shared" si="53"/>
        <v>    運輸工具製造修配業</v>
      </c>
      <c r="DI31" s="15">
        <v>0</v>
      </c>
      <c r="DJ31" s="15">
        <v>0</v>
      </c>
      <c r="DK31" s="16">
        <f t="shared" si="35"/>
        <v>0</v>
      </c>
      <c r="DL31" s="15">
        <v>347</v>
      </c>
      <c r="DM31" s="15">
        <v>16</v>
      </c>
      <c r="DN31" s="16">
        <f t="shared" si="36"/>
        <v>4.610951008645533</v>
      </c>
      <c r="DO31" s="15">
        <v>442</v>
      </c>
      <c r="DP31" s="15">
        <v>18</v>
      </c>
      <c r="DQ31" s="16">
        <f t="shared" si="37"/>
        <v>4.072398190045249</v>
      </c>
      <c r="DR31" s="15">
        <v>16</v>
      </c>
      <c r="DS31" s="15">
        <v>0</v>
      </c>
      <c r="DT31" s="16">
        <f t="shared" si="38"/>
        <v>0</v>
      </c>
      <c r="DU31" s="15">
        <v>2</v>
      </c>
      <c r="DV31" s="15">
        <v>0</v>
      </c>
      <c r="DW31" s="16">
        <f t="shared" si="39"/>
        <v>0</v>
      </c>
      <c r="DX31" s="15">
        <v>9</v>
      </c>
      <c r="DY31" s="15">
        <v>2</v>
      </c>
      <c r="DZ31" s="16">
        <f t="shared" si="40"/>
        <v>22.22222222222222</v>
      </c>
      <c r="EA31" s="15">
        <v>0</v>
      </c>
      <c r="EB31" s="15">
        <v>0</v>
      </c>
      <c r="EC31" s="16">
        <f t="shared" si="41"/>
        <v>0</v>
      </c>
      <c r="ED31" s="27" t="str">
        <f t="shared" si="54"/>
        <v>    運輸工具製造修配業</v>
      </c>
      <c r="EE31" s="15">
        <v>0</v>
      </c>
      <c r="EF31" s="15">
        <v>0</v>
      </c>
      <c r="EG31" s="16">
        <f t="shared" si="42"/>
        <v>0</v>
      </c>
      <c r="EH31" s="15">
        <v>0</v>
      </c>
      <c r="EI31" s="15">
        <v>0</v>
      </c>
      <c r="EJ31" s="16">
        <f t="shared" si="43"/>
        <v>0</v>
      </c>
      <c r="EK31" s="15">
        <v>0</v>
      </c>
      <c r="EL31" s="15">
        <v>0</v>
      </c>
      <c r="EM31" s="16">
        <f t="shared" si="44"/>
        <v>0</v>
      </c>
      <c r="EN31" s="15">
        <v>93</v>
      </c>
      <c r="EO31" s="15">
        <v>0</v>
      </c>
      <c r="EP31" s="16">
        <f t="shared" si="45"/>
        <v>0</v>
      </c>
      <c r="EQ31" s="15">
        <v>0</v>
      </c>
      <c r="ER31" s="15">
        <v>0</v>
      </c>
      <c r="ES31" s="16">
        <f t="shared" si="46"/>
        <v>0</v>
      </c>
      <c r="ET31" s="15">
        <v>321</v>
      </c>
      <c r="EU31" s="15">
        <v>1</v>
      </c>
      <c r="EV31" s="16">
        <f t="shared" si="47"/>
        <v>0.3115264797507788</v>
      </c>
      <c r="EW31" s="15">
        <v>0</v>
      </c>
      <c r="EX31" s="15">
        <v>0</v>
      </c>
      <c r="EY31" s="16">
        <f t="shared" si="48"/>
        <v>0</v>
      </c>
    </row>
    <row r="32" spans="1:155" ht="11.25" customHeight="1">
      <c r="A32" s="27" t="s">
        <v>285</v>
      </c>
      <c r="B32" s="15">
        <v>186</v>
      </c>
      <c r="C32" s="15">
        <f t="shared" si="55"/>
        <v>247</v>
      </c>
      <c r="D32" s="15">
        <f t="shared" si="56"/>
        <v>70</v>
      </c>
      <c r="E32" s="16">
        <f t="shared" si="0"/>
        <v>28.34008097165992</v>
      </c>
      <c r="F32" s="15">
        <f t="shared" si="57"/>
        <v>162</v>
      </c>
      <c r="G32" s="15">
        <f t="shared" si="58"/>
        <v>52</v>
      </c>
      <c r="H32" s="16">
        <f t="shared" si="1"/>
        <v>32.098765432098766</v>
      </c>
      <c r="I32" s="15">
        <v>22</v>
      </c>
      <c r="J32" s="15">
        <v>6</v>
      </c>
      <c r="K32" s="16">
        <f t="shared" si="2"/>
        <v>27.27272727272727</v>
      </c>
      <c r="L32" s="15">
        <v>4</v>
      </c>
      <c r="M32" s="15">
        <v>0</v>
      </c>
      <c r="N32" s="16">
        <f t="shared" si="3"/>
        <v>0</v>
      </c>
      <c r="O32" s="15">
        <v>0</v>
      </c>
      <c r="P32" s="15">
        <v>0</v>
      </c>
      <c r="Q32" s="16">
        <f t="shared" si="4"/>
        <v>0</v>
      </c>
      <c r="R32" s="15">
        <v>7</v>
      </c>
      <c r="S32" s="15">
        <v>3</v>
      </c>
      <c r="T32" s="16">
        <f t="shared" si="5"/>
        <v>42.857142857142854</v>
      </c>
      <c r="U32" s="15">
        <v>19</v>
      </c>
      <c r="V32" s="15">
        <v>7</v>
      </c>
      <c r="W32" s="16">
        <f t="shared" si="6"/>
        <v>36.84210526315789</v>
      </c>
      <c r="X32" s="27" t="str">
        <f t="shared" si="49"/>
        <v>    精密、光學、醫療器材及鐘錶製造業</v>
      </c>
      <c r="Y32" s="15">
        <v>3</v>
      </c>
      <c r="Z32" s="15">
        <v>1</v>
      </c>
      <c r="AA32" s="16">
        <f t="shared" si="7"/>
        <v>33.33333333333333</v>
      </c>
      <c r="AB32" s="15">
        <v>1</v>
      </c>
      <c r="AC32" s="15">
        <v>0</v>
      </c>
      <c r="AD32" s="16">
        <f t="shared" si="8"/>
        <v>0</v>
      </c>
      <c r="AE32" s="15">
        <v>7</v>
      </c>
      <c r="AF32" s="15">
        <v>5</v>
      </c>
      <c r="AG32" s="16">
        <f t="shared" si="9"/>
        <v>71.42857142857143</v>
      </c>
      <c r="AH32" s="15">
        <v>6</v>
      </c>
      <c r="AI32" s="15">
        <v>4</v>
      </c>
      <c r="AJ32" s="16">
        <f t="shared" si="10"/>
        <v>66.66666666666666</v>
      </c>
      <c r="AK32" s="15">
        <v>15</v>
      </c>
      <c r="AL32" s="15">
        <v>4</v>
      </c>
      <c r="AM32" s="16">
        <f t="shared" si="11"/>
        <v>26.666666666666668</v>
      </c>
      <c r="AN32" s="15">
        <v>0</v>
      </c>
      <c r="AO32" s="15">
        <v>0</v>
      </c>
      <c r="AP32" s="16">
        <f t="shared" si="12"/>
        <v>0</v>
      </c>
      <c r="AQ32" s="15">
        <v>1</v>
      </c>
      <c r="AR32" s="15">
        <v>0</v>
      </c>
      <c r="AS32" s="16">
        <f t="shared" si="13"/>
        <v>0</v>
      </c>
      <c r="AT32" s="27" t="str">
        <f t="shared" si="50"/>
        <v>    精密、光學、醫療器材及鐘錶製造業</v>
      </c>
      <c r="AU32" s="15">
        <v>0</v>
      </c>
      <c r="AV32" s="15">
        <v>0</v>
      </c>
      <c r="AW32" s="16">
        <f t="shared" si="14"/>
        <v>0</v>
      </c>
      <c r="AX32" s="15">
        <v>44</v>
      </c>
      <c r="AY32" s="15">
        <v>9</v>
      </c>
      <c r="AZ32" s="16">
        <f t="shared" si="15"/>
        <v>20.454545454545457</v>
      </c>
      <c r="BA32" s="15">
        <v>5</v>
      </c>
      <c r="BB32" s="15">
        <v>2</v>
      </c>
      <c r="BC32" s="16">
        <f t="shared" si="16"/>
        <v>40</v>
      </c>
      <c r="BD32" s="15">
        <v>0</v>
      </c>
      <c r="BE32" s="15">
        <v>0</v>
      </c>
      <c r="BF32" s="16">
        <f t="shared" si="17"/>
        <v>0</v>
      </c>
      <c r="BG32" s="15">
        <v>0</v>
      </c>
      <c r="BH32" s="15">
        <v>0</v>
      </c>
      <c r="BI32" s="16">
        <f t="shared" si="18"/>
        <v>0</v>
      </c>
      <c r="BJ32" s="15">
        <v>2</v>
      </c>
      <c r="BK32" s="15">
        <v>2</v>
      </c>
      <c r="BL32" s="16">
        <f t="shared" si="19"/>
        <v>100</v>
      </c>
      <c r="BM32" s="15">
        <v>0</v>
      </c>
      <c r="BN32" s="15">
        <v>0</v>
      </c>
      <c r="BO32" s="16">
        <f t="shared" si="20"/>
        <v>0</v>
      </c>
      <c r="BP32" s="27" t="str">
        <f t="shared" si="51"/>
        <v>    精密、光學、醫療器材及鐘錶製造業</v>
      </c>
      <c r="BQ32" s="15">
        <v>0</v>
      </c>
      <c r="BR32" s="15">
        <v>0</v>
      </c>
      <c r="BS32" s="16">
        <f t="shared" si="21"/>
        <v>0</v>
      </c>
      <c r="BT32" s="15">
        <v>0</v>
      </c>
      <c r="BU32" s="15">
        <v>0</v>
      </c>
      <c r="BV32" s="16">
        <f t="shared" si="22"/>
        <v>0</v>
      </c>
      <c r="BW32" s="15">
        <v>4</v>
      </c>
      <c r="BX32" s="15">
        <v>1</v>
      </c>
      <c r="BY32" s="16">
        <f t="shared" si="23"/>
        <v>25</v>
      </c>
      <c r="BZ32" s="15">
        <v>11</v>
      </c>
      <c r="CA32" s="15">
        <v>6</v>
      </c>
      <c r="CB32" s="16">
        <f t="shared" si="24"/>
        <v>54.54545454545454</v>
      </c>
      <c r="CC32" s="15">
        <v>1</v>
      </c>
      <c r="CD32" s="15">
        <v>0</v>
      </c>
      <c r="CE32" s="16">
        <f t="shared" si="25"/>
        <v>0</v>
      </c>
      <c r="CF32" s="15">
        <v>0</v>
      </c>
      <c r="CG32" s="15">
        <v>0</v>
      </c>
      <c r="CH32" s="16">
        <f t="shared" si="26"/>
        <v>0</v>
      </c>
      <c r="CI32" s="15">
        <v>0</v>
      </c>
      <c r="CJ32" s="15">
        <v>0</v>
      </c>
      <c r="CK32" s="16">
        <f t="shared" si="27"/>
        <v>0</v>
      </c>
      <c r="CL32" s="27" t="str">
        <f t="shared" si="52"/>
        <v>    精密、光學、醫療器材及鐘錶製造業</v>
      </c>
      <c r="CM32" s="15">
        <v>1</v>
      </c>
      <c r="CN32" s="15">
        <v>1</v>
      </c>
      <c r="CO32" s="16">
        <f t="shared" si="28"/>
        <v>100</v>
      </c>
      <c r="CP32" s="15">
        <v>9</v>
      </c>
      <c r="CQ32" s="15">
        <v>1</v>
      </c>
      <c r="CR32" s="16">
        <f t="shared" si="29"/>
        <v>11.11111111111111</v>
      </c>
      <c r="CS32" s="15">
        <v>0</v>
      </c>
      <c r="CT32" s="15">
        <v>0</v>
      </c>
      <c r="CU32" s="16">
        <f t="shared" si="30"/>
        <v>0</v>
      </c>
      <c r="CV32" s="15">
        <v>0</v>
      </c>
      <c r="CW32" s="15">
        <v>0</v>
      </c>
      <c r="CX32" s="16">
        <f t="shared" si="31"/>
        <v>0</v>
      </c>
      <c r="CY32" s="15">
        <v>35</v>
      </c>
      <c r="CZ32" s="15">
        <v>7</v>
      </c>
      <c r="DA32" s="16">
        <f t="shared" si="32"/>
        <v>20</v>
      </c>
      <c r="DB32" s="15">
        <v>3</v>
      </c>
      <c r="DC32" s="15">
        <v>0</v>
      </c>
      <c r="DD32" s="16">
        <f t="shared" si="33"/>
        <v>0</v>
      </c>
      <c r="DE32" s="15">
        <v>0</v>
      </c>
      <c r="DF32" s="15">
        <v>0</v>
      </c>
      <c r="DG32" s="16">
        <f t="shared" si="34"/>
        <v>0</v>
      </c>
      <c r="DH32" s="27" t="str">
        <f t="shared" si="53"/>
        <v>    精密、光學、醫療器材及鐘錶製造業</v>
      </c>
      <c r="DI32" s="15">
        <v>1</v>
      </c>
      <c r="DJ32" s="15">
        <v>0</v>
      </c>
      <c r="DK32" s="16">
        <f t="shared" si="35"/>
        <v>0</v>
      </c>
      <c r="DL32" s="15">
        <v>10</v>
      </c>
      <c r="DM32" s="15">
        <v>2</v>
      </c>
      <c r="DN32" s="16">
        <f t="shared" si="36"/>
        <v>20</v>
      </c>
      <c r="DO32" s="15">
        <v>18</v>
      </c>
      <c r="DP32" s="15">
        <v>4</v>
      </c>
      <c r="DQ32" s="16">
        <f t="shared" si="37"/>
        <v>22.22222222222222</v>
      </c>
      <c r="DR32" s="15">
        <v>0</v>
      </c>
      <c r="DS32" s="15">
        <v>0</v>
      </c>
      <c r="DT32" s="16">
        <f t="shared" si="38"/>
        <v>0</v>
      </c>
      <c r="DU32" s="15">
        <v>0</v>
      </c>
      <c r="DV32" s="15">
        <v>0</v>
      </c>
      <c r="DW32" s="16">
        <f t="shared" si="39"/>
        <v>0</v>
      </c>
      <c r="DX32" s="15">
        <v>2</v>
      </c>
      <c r="DY32" s="15">
        <v>2</v>
      </c>
      <c r="DZ32" s="16">
        <f t="shared" si="40"/>
        <v>100</v>
      </c>
      <c r="EA32" s="15">
        <v>0</v>
      </c>
      <c r="EB32" s="15">
        <v>0</v>
      </c>
      <c r="EC32" s="16">
        <f t="shared" si="41"/>
        <v>0</v>
      </c>
      <c r="ED32" s="27" t="str">
        <f t="shared" si="54"/>
        <v>    精密、光學、醫療器材及鐘錶製造業</v>
      </c>
      <c r="EE32" s="15">
        <v>0</v>
      </c>
      <c r="EF32" s="15">
        <v>0</v>
      </c>
      <c r="EG32" s="16">
        <f t="shared" si="42"/>
        <v>0</v>
      </c>
      <c r="EH32" s="15">
        <v>0</v>
      </c>
      <c r="EI32" s="15">
        <v>0</v>
      </c>
      <c r="EJ32" s="16">
        <f t="shared" si="43"/>
        <v>0</v>
      </c>
      <c r="EK32" s="15">
        <v>0</v>
      </c>
      <c r="EL32" s="15">
        <v>0</v>
      </c>
      <c r="EM32" s="16">
        <f t="shared" si="44"/>
        <v>0</v>
      </c>
      <c r="EN32" s="15">
        <v>3</v>
      </c>
      <c r="EO32" s="15">
        <v>0</v>
      </c>
      <c r="EP32" s="16">
        <f t="shared" si="45"/>
        <v>0</v>
      </c>
      <c r="EQ32" s="15">
        <v>0</v>
      </c>
      <c r="ER32" s="15">
        <v>0</v>
      </c>
      <c r="ES32" s="16">
        <f t="shared" si="46"/>
        <v>0</v>
      </c>
      <c r="ET32" s="15">
        <v>13</v>
      </c>
      <c r="EU32" s="15">
        <v>3</v>
      </c>
      <c r="EV32" s="16">
        <f t="shared" si="47"/>
        <v>23.076923076923077</v>
      </c>
      <c r="EW32" s="15">
        <v>0</v>
      </c>
      <c r="EX32" s="15">
        <v>0</v>
      </c>
      <c r="EY32" s="16">
        <f t="shared" si="48"/>
        <v>0</v>
      </c>
    </row>
    <row r="33" spans="1:155" ht="11.25" customHeight="1">
      <c r="A33" s="27" t="s">
        <v>286</v>
      </c>
      <c r="B33" s="15">
        <v>176</v>
      </c>
      <c r="C33" s="15">
        <f t="shared" si="55"/>
        <v>271</v>
      </c>
      <c r="D33" s="15">
        <f t="shared" si="56"/>
        <v>34</v>
      </c>
      <c r="E33" s="16">
        <f t="shared" si="0"/>
        <v>12.546125461254611</v>
      </c>
      <c r="F33" s="15">
        <f t="shared" si="57"/>
        <v>177</v>
      </c>
      <c r="G33" s="15">
        <f t="shared" si="58"/>
        <v>25</v>
      </c>
      <c r="H33" s="16">
        <f t="shared" si="1"/>
        <v>14.124293785310735</v>
      </c>
      <c r="I33" s="15">
        <v>17</v>
      </c>
      <c r="J33" s="15">
        <v>2</v>
      </c>
      <c r="K33" s="16">
        <f t="shared" si="2"/>
        <v>11.76470588235294</v>
      </c>
      <c r="L33" s="15">
        <v>1</v>
      </c>
      <c r="M33" s="15">
        <v>0</v>
      </c>
      <c r="N33" s="16">
        <f t="shared" si="3"/>
        <v>0</v>
      </c>
      <c r="O33" s="15">
        <v>1</v>
      </c>
      <c r="P33" s="15">
        <v>0</v>
      </c>
      <c r="Q33" s="16">
        <f t="shared" si="4"/>
        <v>0</v>
      </c>
      <c r="R33" s="15">
        <v>2</v>
      </c>
      <c r="S33" s="15">
        <v>0</v>
      </c>
      <c r="T33" s="16">
        <f t="shared" si="5"/>
        <v>0</v>
      </c>
      <c r="U33" s="15">
        <v>28</v>
      </c>
      <c r="V33" s="15">
        <v>2</v>
      </c>
      <c r="W33" s="16">
        <f t="shared" si="6"/>
        <v>7.142857142857142</v>
      </c>
      <c r="X33" s="27" t="str">
        <f t="shared" si="49"/>
        <v>    其他工業製品製造業</v>
      </c>
      <c r="Y33" s="15">
        <v>1</v>
      </c>
      <c r="Z33" s="15">
        <v>0</v>
      </c>
      <c r="AA33" s="16">
        <f t="shared" si="7"/>
        <v>0</v>
      </c>
      <c r="AB33" s="15">
        <v>3</v>
      </c>
      <c r="AC33" s="15">
        <v>0</v>
      </c>
      <c r="AD33" s="16">
        <f t="shared" si="8"/>
        <v>0</v>
      </c>
      <c r="AE33" s="15">
        <v>4</v>
      </c>
      <c r="AF33" s="15">
        <v>3</v>
      </c>
      <c r="AG33" s="16">
        <f t="shared" si="9"/>
        <v>75</v>
      </c>
      <c r="AH33" s="15">
        <v>10</v>
      </c>
      <c r="AI33" s="15">
        <v>2</v>
      </c>
      <c r="AJ33" s="16">
        <f t="shared" si="10"/>
        <v>20</v>
      </c>
      <c r="AK33" s="15">
        <v>9</v>
      </c>
      <c r="AL33" s="15">
        <v>0</v>
      </c>
      <c r="AM33" s="16">
        <f t="shared" si="11"/>
        <v>0</v>
      </c>
      <c r="AN33" s="15">
        <v>0</v>
      </c>
      <c r="AO33" s="15">
        <v>0</v>
      </c>
      <c r="AP33" s="16">
        <f t="shared" si="12"/>
        <v>0</v>
      </c>
      <c r="AQ33" s="15">
        <v>0</v>
      </c>
      <c r="AR33" s="15">
        <v>0</v>
      </c>
      <c r="AS33" s="16">
        <f t="shared" si="13"/>
        <v>0</v>
      </c>
      <c r="AT33" s="27" t="str">
        <f t="shared" si="50"/>
        <v>    其他工業製品製造業</v>
      </c>
      <c r="AU33" s="15">
        <v>0</v>
      </c>
      <c r="AV33" s="15">
        <v>0</v>
      </c>
      <c r="AW33" s="16">
        <f t="shared" si="14"/>
        <v>0</v>
      </c>
      <c r="AX33" s="15">
        <v>46</v>
      </c>
      <c r="AY33" s="15">
        <v>8</v>
      </c>
      <c r="AZ33" s="16">
        <f t="shared" si="15"/>
        <v>17.391304347826086</v>
      </c>
      <c r="BA33" s="15">
        <v>7</v>
      </c>
      <c r="BB33" s="15">
        <v>1</v>
      </c>
      <c r="BC33" s="16">
        <f t="shared" si="16"/>
        <v>14.285714285714285</v>
      </c>
      <c r="BD33" s="15">
        <v>0</v>
      </c>
      <c r="BE33" s="15">
        <v>0</v>
      </c>
      <c r="BF33" s="16">
        <f t="shared" si="17"/>
        <v>0</v>
      </c>
      <c r="BG33" s="15">
        <v>0</v>
      </c>
      <c r="BH33" s="15">
        <v>0</v>
      </c>
      <c r="BI33" s="16">
        <f t="shared" si="18"/>
        <v>0</v>
      </c>
      <c r="BJ33" s="15">
        <v>7</v>
      </c>
      <c r="BK33" s="15">
        <v>1</v>
      </c>
      <c r="BL33" s="16">
        <f t="shared" si="19"/>
        <v>14.285714285714285</v>
      </c>
      <c r="BM33" s="15">
        <v>0</v>
      </c>
      <c r="BN33" s="15">
        <v>0</v>
      </c>
      <c r="BO33" s="16">
        <f t="shared" si="20"/>
        <v>0</v>
      </c>
      <c r="BP33" s="27" t="str">
        <f t="shared" si="51"/>
        <v>    其他工業製品製造業</v>
      </c>
      <c r="BQ33" s="15">
        <v>0</v>
      </c>
      <c r="BR33" s="15">
        <v>0</v>
      </c>
      <c r="BS33" s="16">
        <f t="shared" si="21"/>
        <v>0</v>
      </c>
      <c r="BT33" s="15">
        <v>0</v>
      </c>
      <c r="BU33" s="15">
        <v>0</v>
      </c>
      <c r="BV33" s="16">
        <f t="shared" si="22"/>
        <v>0</v>
      </c>
      <c r="BW33" s="15">
        <v>15</v>
      </c>
      <c r="BX33" s="15">
        <v>2</v>
      </c>
      <c r="BY33" s="16">
        <f t="shared" si="23"/>
        <v>13.333333333333334</v>
      </c>
      <c r="BZ33" s="15">
        <v>5</v>
      </c>
      <c r="CA33" s="15">
        <v>3</v>
      </c>
      <c r="CB33" s="16">
        <f t="shared" si="24"/>
        <v>60</v>
      </c>
      <c r="CC33" s="15">
        <v>1</v>
      </c>
      <c r="CD33" s="15">
        <v>0</v>
      </c>
      <c r="CE33" s="16">
        <f t="shared" si="25"/>
        <v>0</v>
      </c>
      <c r="CF33" s="15">
        <v>0</v>
      </c>
      <c r="CG33" s="15">
        <v>0</v>
      </c>
      <c r="CH33" s="16">
        <f t="shared" si="26"/>
        <v>0</v>
      </c>
      <c r="CI33" s="15">
        <v>0</v>
      </c>
      <c r="CJ33" s="15">
        <v>0</v>
      </c>
      <c r="CK33" s="16">
        <f t="shared" si="27"/>
        <v>0</v>
      </c>
      <c r="CL33" s="27" t="str">
        <f t="shared" si="52"/>
        <v>    其他工業製品製造業</v>
      </c>
      <c r="CM33" s="15">
        <v>0</v>
      </c>
      <c r="CN33" s="15">
        <v>0</v>
      </c>
      <c r="CO33" s="16">
        <f t="shared" si="28"/>
        <v>0</v>
      </c>
      <c r="CP33" s="15">
        <v>20</v>
      </c>
      <c r="CQ33" s="15">
        <v>1</v>
      </c>
      <c r="CR33" s="16">
        <f t="shared" si="29"/>
        <v>5</v>
      </c>
      <c r="CS33" s="15">
        <v>0</v>
      </c>
      <c r="CT33" s="15">
        <v>0</v>
      </c>
      <c r="CU33" s="16">
        <f t="shared" si="30"/>
        <v>0</v>
      </c>
      <c r="CV33" s="15">
        <v>0</v>
      </c>
      <c r="CW33" s="15">
        <v>0</v>
      </c>
      <c r="CX33" s="16">
        <f t="shared" si="31"/>
        <v>0</v>
      </c>
      <c r="CY33" s="15">
        <v>26</v>
      </c>
      <c r="CZ33" s="15">
        <v>3</v>
      </c>
      <c r="DA33" s="16">
        <f t="shared" si="32"/>
        <v>11.538461538461538</v>
      </c>
      <c r="DB33" s="15">
        <v>3</v>
      </c>
      <c r="DC33" s="15">
        <v>0</v>
      </c>
      <c r="DD33" s="16">
        <f t="shared" si="33"/>
        <v>0</v>
      </c>
      <c r="DE33" s="15">
        <v>0</v>
      </c>
      <c r="DF33" s="15">
        <v>0</v>
      </c>
      <c r="DG33" s="16">
        <f t="shared" si="34"/>
        <v>0</v>
      </c>
      <c r="DH33" s="27" t="str">
        <f t="shared" si="53"/>
        <v>    其他工業製品製造業</v>
      </c>
      <c r="DI33" s="15">
        <v>0</v>
      </c>
      <c r="DJ33" s="15">
        <v>0</v>
      </c>
      <c r="DK33" s="16">
        <f t="shared" si="35"/>
        <v>0</v>
      </c>
      <c r="DL33" s="15">
        <v>20</v>
      </c>
      <c r="DM33" s="15">
        <v>1</v>
      </c>
      <c r="DN33" s="16">
        <f t="shared" si="36"/>
        <v>5</v>
      </c>
      <c r="DO33" s="15">
        <v>18</v>
      </c>
      <c r="DP33" s="15">
        <v>3</v>
      </c>
      <c r="DQ33" s="16">
        <f t="shared" si="37"/>
        <v>16.666666666666664</v>
      </c>
      <c r="DR33" s="15">
        <v>2</v>
      </c>
      <c r="DS33" s="15">
        <v>0</v>
      </c>
      <c r="DT33" s="16">
        <f t="shared" si="38"/>
        <v>0</v>
      </c>
      <c r="DU33" s="15">
        <v>0</v>
      </c>
      <c r="DV33" s="15">
        <v>0</v>
      </c>
      <c r="DW33" s="16">
        <f t="shared" si="39"/>
        <v>0</v>
      </c>
      <c r="DX33" s="15">
        <v>0</v>
      </c>
      <c r="DY33" s="15">
        <v>0</v>
      </c>
      <c r="DZ33" s="16">
        <f t="shared" si="40"/>
        <v>0</v>
      </c>
      <c r="EA33" s="15">
        <v>0</v>
      </c>
      <c r="EB33" s="15">
        <v>0</v>
      </c>
      <c r="EC33" s="16">
        <f t="shared" si="41"/>
        <v>0</v>
      </c>
      <c r="ED33" s="27" t="str">
        <f t="shared" si="54"/>
        <v>    其他工業製品製造業</v>
      </c>
      <c r="EE33" s="15">
        <v>0</v>
      </c>
      <c r="EF33" s="15">
        <v>0</v>
      </c>
      <c r="EG33" s="16">
        <f t="shared" si="42"/>
        <v>0</v>
      </c>
      <c r="EH33" s="15">
        <v>0</v>
      </c>
      <c r="EI33" s="15">
        <v>0</v>
      </c>
      <c r="EJ33" s="16">
        <f t="shared" si="43"/>
        <v>0</v>
      </c>
      <c r="EK33" s="15">
        <v>0</v>
      </c>
      <c r="EL33" s="15">
        <v>0</v>
      </c>
      <c r="EM33" s="16">
        <f t="shared" si="44"/>
        <v>0</v>
      </c>
      <c r="EN33" s="15">
        <v>6</v>
      </c>
      <c r="EO33" s="15">
        <v>1</v>
      </c>
      <c r="EP33" s="16">
        <f t="shared" si="45"/>
        <v>16.666666666666664</v>
      </c>
      <c r="EQ33" s="15">
        <v>0</v>
      </c>
      <c r="ER33" s="15">
        <v>0</v>
      </c>
      <c r="ES33" s="16">
        <f t="shared" si="46"/>
        <v>0</v>
      </c>
      <c r="ET33" s="15">
        <v>19</v>
      </c>
      <c r="EU33" s="15">
        <v>1</v>
      </c>
      <c r="EV33" s="16">
        <f t="shared" si="47"/>
        <v>5.263157894736842</v>
      </c>
      <c r="EW33" s="15">
        <v>0</v>
      </c>
      <c r="EX33" s="15">
        <v>0</v>
      </c>
      <c r="EY33" s="16">
        <f t="shared" si="48"/>
        <v>0</v>
      </c>
    </row>
    <row r="34" spans="1:155" ht="21" customHeight="1">
      <c r="A34" s="27" t="s">
        <v>139</v>
      </c>
      <c r="B34" s="15">
        <v>1264</v>
      </c>
      <c r="C34" s="15">
        <f t="shared" si="55"/>
        <v>1120</v>
      </c>
      <c r="D34" s="15">
        <f t="shared" si="56"/>
        <v>681</v>
      </c>
      <c r="E34" s="16">
        <f t="shared" si="0"/>
        <v>60.80357142857142</v>
      </c>
      <c r="F34" s="15">
        <f t="shared" si="57"/>
        <v>739</v>
      </c>
      <c r="G34" s="15">
        <f t="shared" si="58"/>
        <v>488</v>
      </c>
      <c r="H34" s="16">
        <f t="shared" si="1"/>
        <v>66.03518267929634</v>
      </c>
      <c r="I34" s="15">
        <v>26</v>
      </c>
      <c r="J34" s="15">
        <v>16</v>
      </c>
      <c r="K34" s="16">
        <f t="shared" si="2"/>
        <v>61.53846153846154</v>
      </c>
      <c r="L34" s="15">
        <v>5</v>
      </c>
      <c r="M34" s="15">
        <v>4</v>
      </c>
      <c r="N34" s="16">
        <f t="shared" si="3"/>
        <v>80</v>
      </c>
      <c r="O34" s="15">
        <v>0</v>
      </c>
      <c r="P34" s="15">
        <v>0</v>
      </c>
      <c r="Q34" s="16">
        <f t="shared" si="4"/>
        <v>0</v>
      </c>
      <c r="R34" s="15">
        <v>7</v>
      </c>
      <c r="S34" s="15">
        <v>6</v>
      </c>
      <c r="T34" s="16">
        <f t="shared" si="5"/>
        <v>85.71428571428571</v>
      </c>
      <c r="U34" s="15">
        <v>32</v>
      </c>
      <c r="V34" s="15">
        <v>18</v>
      </c>
      <c r="W34" s="16">
        <f t="shared" si="6"/>
        <v>56.25</v>
      </c>
      <c r="X34" s="27" t="str">
        <f t="shared" si="49"/>
        <v>水 電 燃 氣 業</v>
      </c>
      <c r="Y34" s="15">
        <v>6</v>
      </c>
      <c r="Z34" s="15">
        <v>3</v>
      </c>
      <c r="AA34" s="16">
        <f t="shared" si="7"/>
        <v>50</v>
      </c>
      <c r="AB34" s="15">
        <v>0</v>
      </c>
      <c r="AC34" s="15">
        <v>0</v>
      </c>
      <c r="AD34" s="16">
        <f t="shared" si="8"/>
        <v>0</v>
      </c>
      <c r="AE34" s="15">
        <v>229</v>
      </c>
      <c r="AF34" s="15">
        <v>183</v>
      </c>
      <c r="AG34" s="16">
        <f t="shared" si="9"/>
        <v>79.91266375545851</v>
      </c>
      <c r="AH34" s="15">
        <v>41</v>
      </c>
      <c r="AI34" s="15">
        <v>29</v>
      </c>
      <c r="AJ34" s="16">
        <f t="shared" si="10"/>
        <v>70.73170731707317</v>
      </c>
      <c r="AK34" s="15">
        <v>61</v>
      </c>
      <c r="AL34" s="15">
        <v>34</v>
      </c>
      <c r="AM34" s="16">
        <f t="shared" si="11"/>
        <v>55.73770491803278</v>
      </c>
      <c r="AN34" s="15">
        <v>2</v>
      </c>
      <c r="AO34" s="15">
        <v>1</v>
      </c>
      <c r="AP34" s="16">
        <f t="shared" si="12"/>
        <v>50</v>
      </c>
      <c r="AQ34" s="15">
        <v>0</v>
      </c>
      <c r="AR34" s="15">
        <v>0</v>
      </c>
      <c r="AS34" s="16">
        <f t="shared" si="13"/>
        <v>0</v>
      </c>
      <c r="AT34" s="27" t="str">
        <f t="shared" si="50"/>
        <v>水 電 燃 氣 業</v>
      </c>
      <c r="AU34" s="15">
        <v>0</v>
      </c>
      <c r="AV34" s="15">
        <v>0</v>
      </c>
      <c r="AW34" s="16">
        <f t="shared" si="14"/>
        <v>0</v>
      </c>
      <c r="AX34" s="15">
        <v>206</v>
      </c>
      <c r="AY34" s="15">
        <v>123</v>
      </c>
      <c r="AZ34" s="16">
        <f t="shared" si="15"/>
        <v>59.70873786407766</v>
      </c>
      <c r="BA34" s="15">
        <v>10</v>
      </c>
      <c r="BB34" s="15">
        <v>7</v>
      </c>
      <c r="BC34" s="16">
        <f t="shared" si="16"/>
        <v>70</v>
      </c>
      <c r="BD34" s="15">
        <v>0</v>
      </c>
      <c r="BE34" s="15">
        <v>0</v>
      </c>
      <c r="BF34" s="16">
        <f t="shared" si="17"/>
        <v>0</v>
      </c>
      <c r="BG34" s="15">
        <v>1</v>
      </c>
      <c r="BH34" s="15">
        <v>0</v>
      </c>
      <c r="BI34" s="16">
        <f t="shared" si="18"/>
        <v>0</v>
      </c>
      <c r="BJ34" s="15">
        <v>2</v>
      </c>
      <c r="BK34" s="15">
        <v>1</v>
      </c>
      <c r="BL34" s="16">
        <f t="shared" si="19"/>
        <v>50</v>
      </c>
      <c r="BM34" s="15">
        <v>0</v>
      </c>
      <c r="BN34" s="15">
        <v>0</v>
      </c>
      <c r="BO34" s="16">
        <f t="shared" si="20"/>
        <v>0</v>
      </c>
      <c r="BP34" s="27" t="str">
        <f t="shared" si="51"/>
        <v>水 電 燃 氣 業</v>
      </c>
      <c r="BQ34" s="15">
        <v>0</v>
      </c>
      <c r="BR34" s="15">
        <v>0</v>
      </c>
      <c r="BS34" s="16">
        <f t="shared" si="21"/>
        <v>0</v>
      </c>
      <c r="BT34" s="15">
        <v>0</v>
      </c>
      <c r="BU34" s="15">
        <v>0</v>
      </c>
      <c r="BV34" s="16">
        <f t="shared" si="22"/>
        <v>0</v>
      </c>
      <c r="BW34" s="15">
        <v>20</v>
      </c>
      <c r="BX34" s="15">
        <v>14</v>
      </c>
      <c r="BY34" s="16">
        <f t="shared" si="23"/>
        <v>70</v>
      </c>
      <c r="BZ34" s="15">
        <v>79</v>
      </c>
      <c r="CA34" s="15">
        <v>42</v>
      </c>
      <c r="CB34" s="16">
        <f t="shared" si="24"/>
        <v>53.16455696202531</v>
      </c>
      <c r="CC34" s="15">
        <v>6</v>
      </c>
      <c r="CD34" s="15">
        <v>5</v>
      </c>
      <c r="CE34" s="16">
        <f t="shared" si="25"/>
        <v>83.33333333333334</v>
      </c>
      <c r="CF34" s="15">
        <v>1</v>
      </c>
      <c r="CG34" s="15">
        <v>1</v>
      </c>
      <c r="CH34" s="16">
        <f t="shared" si="26"/>
        <v>100</v>
      </c>
      <c r="CI34" s="15">
        <v>0</v>
      </c>
      <c r="CJ34" s="15">
        <v>0</v>
      </c>
      <c r="CK34" s="16">
        <f t="shared" si="27"/>
        <v>0</v>
      </c>
      <c r="CL34" s="27" t="str">
        <f t="shared" si="52"/>
        <v>水 電 燃 氣 業</v>
      </c>
      <c r="CM34" s="15">
        <v>1</v>
      </c>
      <c r="CN34" s="15">
        <v>0</v>
      </c>
      <c r="CO34" s="16">
        <f t="shared" si="28"/>
        <v>0</v>
      </c>
      <c r="CP34" s="15">
        <v>4</v>
      </c>
      <c r="CQ34" s="15">
        <v>1</v>
      </c>
      <c r="CR34" s="16">
        <f t="shared" si="29"/>
        <v>25</v>
      </c>
      <c r="CS34" s="15">
        <v>0</v>
      </c>
      <c r="CT34" s="15">
        <v>0</v>
      </c>
      <c r="CU34" s="16">
        <f t="shared" si="30"/>
        <v>0</v>
      </c>
      <c r="CV34" s="15">
        <v>0</v>
      </c>
      <c r="CW34" s="15">
        <v>0</v>
      </c>
      <c r="CX34" s="16">
        <f t="shared" si="31"/>
        <v>0</v>
      </c>
      <c r="CY34" s="15">
        <v>172</v>
      </c>
      <c r="CZ34" s="15">
        <v>71</v>
      </c>
      <c r="DA34" s="16">
        <f t="shared" si="32"/>
        <v>41.27906976744186</v>
      </c>
      <c r="DB34" s="15">
        <v>0</v>
      </c>
      <c r="DC34" s="15">
        <v>0</v>
      </c>
      <c r="DD34" s="16">
        <f t="shared" si="33"/>
        <v>0</v>
      </c>
      <c r="DE34" s="15">
        <v>0</v>
      </c>
      <c r="DF34" s="15">
        <v>0</v>
      </c>
      <c r="DG34" s="16">
        <f t="shared" si="34"/>
        <v>0</v>
      </c>
      <c r="DH34" s="27" t="str">
        <f t="shared" si="53"/>
        <v>水 電 燃 氣 業</v>
      </c>
      <c r="DI34" s="15">
        <v>1</v>
      </c>
      <c r="DJ34" s="15">
        <v>0</v>
      </c>
      <c r="DK34" s="16">
        <f t="shared" si="35"/>
        <v>0</v>
      </c>
      <c r="DL34" s="15">
        <v>34</v>
      </c>
      <c r="DM34" s="15">
        <v>19</v>
      </c>
      <c r="DN34" s="16">
        <f t="shared" si="36"/>
        <v>55.88235294117647</v>
      </c>
      <c r="DO34" s="15">
        <v>164</v>
      </c>
      <c r="DP34" s="15">
        <v>99</v>
      </c>
      <c r="DQ34" s="16">
        <f t="shared" si="37"/>
        <v>60.36585365853659</v>
      </c>
      <c r="DR34" s="15">
        <v>0</v>
      </c>
      <c r="DS34" s="15">
        <v>0</v>
      </c>
      <c r="DT34" s="16">
        <f t="shared" si="38"/>
        <v>0</v>
      </c>
      <c r="DU34" s="15">
        <v>0</v>
      </c>
      <c r="DV34" s="15">
        <v>0</v>
      </c>
      <c r="DW34" s="16">
        <f t="shared" si="39"/>
        <v>0</v>
      </c>
      <c r="DX34" s="15">
        <v>4</v>
      </c>
      <c r="DY34" s="15">
        <v>1</v>
      </c>
      <c r="DZ34" s="16">
        <f t="shared" si="40"/>
        <v>25</v>
      </c>
      <c r="EA34" s="15">
        <v>0</v>
      </c>
      <c r="EB34" s="15">
        <v>0</v>
      </c>
      <c r="EC34" s="16">
        <f t="shared" si="41"/>
        <v>0</v>
      </c>
      <c r="ED34" s="27" t="str">
        <f t="shared" si="54"/>
        <v>水 電 燃 氣 業</v>
      </c>
      <c r="EE34" s="15">
        <v>0</v>
      </c>
      <c r="EF34" s="15">
        <v>0</v>
      </c>
      <c r="EG34" s="16">
        <f t="shared" si="42"/>
        <v>0</v>
      </c>
      <c r="EH34" s="15">
        <v>0</v>
      </c>
      <c r="EI34" s="15">
        <v>0</v>
      </c>
      <c r="EJ34" s="16">
        <f t="shared" si="43"/>
        <v>0</v>
      </c>
      <c r="EK34" s="15">
        <v>0</v>
      </c>
      <c r="EL34" s="15">
        <v>0</v>
      </c>
      <c r="EM34" s="16">
        <f t="shared" si="44"/>
        <v>0</v>
      </c>
      <c r="EN34" s="15">
        <v>2</v>
      </c>
      <c r="EO34" s="15">
        <v>1</v>
      </c>
      <c r="EP34" s="16">
        <f t="shared" si="45"/>
        <v>50</v>
      </c>
      <c r="EQ34" s="15">
        <v>0</v>
      </c>
      <c r="ER34" s="15">
        <v>0</v>
      </c>
      <c r="ES34" s="16">
        <f t="shared" si="46"/>
        <v>0</v>
      </c>
      <c r="ET34" s="15">
        <v>4</v>
      </c>
      <c r="EU34" s="15">
        <v>2</v>
      </c>
      <c r="EV34" s="16">
        <f t="shared" si="47"/>
        <v>50</v>
      </c>
      <c r="EW34" s="15">
        <v>0</v>
      </c>
      <c r="EX34" s="15">
        <v>0</v>
      </c>
      <c r="EY34" s="16">
        <f t="shared" si="48"/>
        <v>0</v>
      </c>
    </row>
    <row r="35" spans="1:155" ht="11.25" customHeight="1">
      <c r="A35" s="27" t="s">
        <v>140</v>
      </c>
      <c r="B35" s="15">
        <v>46033</v>
      </c>
      <c r="C35" s="15">
        <f t="shared" si="55"/>
        <v>37855</v>
      </c>
      <c r="D35" s="15">
        <f t="shared" si="56"/>
        <v>22127</v>
      </c>
      <c r="E35" s="16">
        <f t="shared" si="0"/>
        <v>58.45198784836878</v>
      </c>
      <c r="F35" s="15">
        <f t="shared" si="57"/>
        <v>29731</v>
      </c>
      <c r="G35" s="15">
        <f t="shared" si="58"/>
        <v>16670</v>
      </c>
      <c r="H35" s="16">
        <f t="shared" si="1"/>
        <v>56.06942248831186</v>
      </c>
      <c r="I35" s="15">
        <v>424</v>
      </c>
      <c r="J35" s="15">
        <v>239</v>
      </c>
      <c r="K35" s="16">
        <f t="shared" si="2"/>
        <v>56.367924528301884</v>
      </c>
      <c r="L35" s="15">
        <v>9</v>
      </c>
      <c r="M35" s="15">
        <v>5</v>
      </c>
      <c r="N35" s="16">
        <f t="shared" si="3"/>
        <v>55.55555555555556</v>
      </c>
      <c r="O35" s="15">
        <v>0</v>
      </c>
      <c r="P35" s="15">
        <v>0</v>
      </c>
      <c r="Q35" s="16">
        <f t="shared" si="4"/>
        <v>0</v>
      </c>
      <c r="R35" s="15">
        <v>2</v>
      </c>
      <c r="S35" s="15">
        <v>0</v>
      </c>
      <c r="T35" s="16">
        <f t="shared" si="5"/>
        <v>0</v>
      </c>
      <c r="U35" s="15">
        <v>2041</v>
      </c>
      <c r="V35" s="15">
        <v>1274</v>
      </c>
      <c r="W35" s="16">
        <f t="shared" si="6"/>
        <v>62.42038216560509</v>
      </c>
      <c r="X35" s="27" t="str">
        <f t="shared" si="49"/>
        <v>營      造      業</v>
      </c>
      <c r="Y35" s="15">
        <v>1</v>
      </c>
      <c r="Z35" s="15">
        <v>1</v>
      </c>
      <c r="AA35" s="16">
        <f t="shared" si="7"/>
        <v>100</v>
      </c>
      <c r="AB35" s="15">
        <v>45</v>
      </c>
      <c r="AC35" s="15">
        <v>23</v>
      </c>
      <c r="AD35" s="16">
        <f t="shared" si="8"/>
        <v>51.11111111111111</v>
      </c>
      <c r="AE35" s="15">
        <v>6</v>
      </c>
      <c r="AF35" s="15">
        <v>4</v>
      </c>
      <c r="AG35" s="16">
        <f t="shared" si="9"/>
        <v>66.66666666666666</v>
      </c>
      <c r="AH35" s="15">
        <v>108</v>
      </c>
      <c r="AI35" s="15">
        <v>60</v>
      </c>
      <c r="AJ35" s="16">
        <f t="shared" si="10"/>
        <v>55.55555555555556</v>
      </c>
      <c r="AK35" s="15">
        <v>7543</v>
      </c>
      <c r="AL35" s="15">
        <v>4382</v>
      </c>
      <c r="AM35" s="16">
        <f t="shared" si="11"/>
        <v>58.09359671218348</v>
      </c>
      <c r="AN35" s="15">
        <v>3940</v>
      </c>
      <c r="AO35" s="15">
        <v>2225</v>
      </c>
      <c r="AP35" s="16">
        <f t="shared" si="12"/>
        <v>56.47208121827412</v>
      </c>
      <c r="AQ35" s="15">
        <v>1334</v>
      </c>
      <c r="AR35" s="15">
        <v>685</v>
      </c>
      <c r="AS35" s="16">
        <f t="shared" si="13"/>
        <v>51.34932533733133</v>
      </c>
      <c r="AT35" s="27" t="str">
        <f t="shared" si="50"/>
        <v>營      造      業</v>
      </c>
      <c r="AU35" s="15">
        <v>528</v>
      </c>
      <c r="AV35" s="15">
        <v>316</v>
      </c>
      <c r="AW35" s="16">
        <f t="shared" si="14"/>
        <v>59.84848484848485</v>
      </c>
      <c r="AX35" s="15">
        <v>8687</v>
      </c>
      <c r="AY35" s="15">
        <v>4831</v>
      </c>
      <c r="AZ35" s="16">
        <f t="shared" si="15"/>
        <v>55.611833774605735</v>
      </c>
      <c r="BA35" s="15">
        <v>1837</v>
      </c>
      <c r="BB35" s="15">
        <v>922</v>
      </c>
      <c r="BC35" s="16">
        <f t="shared" si="16"/>
        <v>50.19052803483941</v>
      </c>
      <c r="BD35" s="15">
        <v>4</v>
      </c>
      <c r="BE35" s="15">
        <v>3</v>
      </c>
      <c r="BF35" s="16">
        <f t="shared" si="17"/>
        <v>75</v>
      </c>
      <c r="BG35" s="15">
        <v>4</v>
      </c>
      <c r="BH35" s="15">
        <v>1</v>
      </c>
      <c r="BI35" s="16">
        <f t="shared" si="18"/>
        <v>25</v>
      </c>
      <c r="BJ35" s="15">
        <v>5</v>
      </c>
      <c r="BK35" s="15">
        <v>2</v>
      </c>
      <c r="BL35" s="16">
        <f t="shared" si="19"/>
        <v>40</v>
      </c>
      <c r="BM35" s="15">
        <v>0</v>
      </c>
      <c r="BN35" s="15">
        <v>0</v>
      </c>
      <c r="BO35" s="16">
        <f t="shared" si="20"/>
        <v>0</v>
      </c>
      <c r="BP35" s="27" t="str">
        <f t="shared" si="51"/>
        <v>營      造      業</v>
      </c>
      <c r="BQ35" s="15">
        <v>0</v>
      </c>
      <c r="BR35" s="15">
        <v>0</v>
      </c>
      <c r="BS35" s="16">
        <f t="shared" si="21"/>
        <v>0</v>
      </c>
      <c r="BT35" s="15">
        <v>11</v>
      </c>
      <c r="BU35" s="15">
        <v>7</v>
      </c>
      <c r="BV35" s="16">
        <f t="shared" si="22"/>
        <v>63.63636363636363</v>
      </c>
      <c r="BW35" s="15">
        <v>975</v>
      </c>
      <c r="BX35" s="15">
        <v>524</v>
      </c>
      <c r="BY35" s="16">
        <f t="shared" si="23"/>
        <v>53.74358974358975</v>
      </c>
      <c r="BZ35" s="15">
        <v>2004</v>
      </c>
      <c r="CA35" s="15">
        <v>1024</v>
      </c>
      <c r="CB35" s="16">
        <f t="shared" si="24"/>
        <v>51.09780439121756</v>
      </c>
      <c r="CC35" s="15">
        <v>184</v>
      </c>
      <c r="CD35" s="15">
        <v>128</v>
      </c>
      <c r="CE35" s="16">
        <f t="shared" si="25"/>
        <v>69.56521739130434</v>
      </c>
      <c r="CF35" s="15">
        <v>2</v>
      </c>
      <c r="CG35" s="15">
        <v>1</v>
      </c>
      <c r="CH35" s="16">
        <f t="shared" si="26"/>
        <v>50</v>
      </c>
      <c r="CI35" s="15">
        <v>0</v>
      </c>
      <c r="CJ35" s="15">
        <v>0</v>
      </c>
      <c r="CK35" s="16">
        <f t="shared" si="27"/>
        <v>0</v>
      </c>
      <c r="CL35" s="27" t="str">
        <f t="shared" si="52"/>
        <v>營      造      業</v>
      </c>
      <c r="CM35" s="15">
        <v>0</v>
      </c>
      <c r="CN35" s="15">
        <v>0</v>
      </c>
      <c r="CO35" s="16">
        <f t="shared" si="28"/>
        <v>0</v>
      </c>
      <c r="CP35" s="15">
        <v>14</v>
      </c>
      <c r="CQ35" s="15">
        <v>2</v>
      </c>
      <c r="CR35" s="16">
        <f t="shared" si="29"/>
        <v>14.285714285714285</v>
      </c>
      <c r="CS35" s="15">
        <v>23</v>
      </c>
      <c r="CT35" s="15">
        <v>11</v>
      </c>
      <c r="CU35" s="16">
        <f t="shared" si="30"/>
        <v>47.82608695652174</v>
      </c>
      <c r="CV35" s="15">
        <v>0</v>
      </c>
      <c r="CW35" s="15">
        <v>0</v>
      </c>
      <c r="CX35" s="16">
        <f t="shared" si="31"/>
        <v>0</v>
      </c>
      <c r="CY35" s="15">
        <v>41</v>
      </c>
      <c r="CZ35" s="15">
        <v>20</v>
      </c>
      <c r="DA35" s="16">
        <f t="shared" si="32"/>
        <v>48.78048780487805</v>
      </c>
      <c r="DB35" s="15">
        <v>5</v>
      </c>
      <c r="DC35" s="15">
        <v>0</v>
      </c>
      <c r="DD35" s="16">
        <f t="shared" si="33"/>
        <v>0</v>
      </c>
      <c r="DE35" s="15">
        <v>0</v>
      </c>
      <c r="DF35" s="15">
        <v>0</v>
      </c>
      <c r="DG35" s="16">
        <f t="shared" si="34"/>
        <v>0</v>
      </c>
      <c r="DH35" s="27" t="str">
        <f t="shared" si="53"/>
        <v>營      造      業</v>
      </c>
      <c r="DI35" s="15">
        <v>17</v>
      </c>
      <c r="DJ35" s="15">
        <v>2</v>
      </c>
      <c r="DK35" s="16">
        <f t="shared" si="35"/>
        <v>11.76470588235294</v>
      </c>
      <c r="DL35" s="15">
        <v>1611</v>
      </c>
      <c r="DM35" s="15">
        <v>722</v>
      </c>
      <c r="DN35" s="16">
        <f t="shared" si="36"/>
        <v>44.816883923029174</v>
      </c>
      <c r="DO35" s="15">
        <v>679</v>
      </c>
      <c r="DP35" s="15">
        <v>311</v>
      </c>
      <c r="DQ35" s="16">
        <f t="shared" si="37"/>
        <v>45.80265095729013</v>
      </c>
      <c r="DR35" s="15">
        <v>1</v>
      </c>
      <c r="DS35" s="15">
        <v>0</v>
      </c>
      <c r="DT35" s="16">
        <f t="shared" si="38"/>
        <v>0</v>
      </c>
      <c r="DU35" s="15">
        <v>51</v>
      </c>
      <c r="DV35" s="15">
        <v>30</v>
      </c>
      <c r="DW35" s="16">
        <f t="shared" si="39"/>
        <v>58.82352941176471</v>
      </c>
      <c r="DX35" s="15">
        <v>5142</v>
      </c>
      <c r="DY35" s="15">
        <v>4135</v>
      </c>
      <c r="DZ35" s="16">
        <f t="shared" si="40"/>
        <v>80.41618047452353</v>
      </c>
      <c r="EA35" s="15">
        <v>0</v>
      </c>
      <c r="EB35" s="15">
        <v>0</v>
      </c>
      <c r="EC35" s="16">
        <f t="shared" si="41"/>
        <v>0</v>
      </c>
      <c r="ED35" s="27" t="str">
        <f t="shared" si="54"/>
        <v>營      造      業</v>
      </c>
      <c r="EE35" s="15">
        <v>0</v>
      </c>
      <c r="EF35" s="15">
        <v>0</v>
      </c>
      <c r="EG35" s="16">
        <f t="shared" si="42"/>
        <v>0</v>
      </c>
      <c r="EH35" s="15">
        <v>0</v>
      </c>
      <c r="EI35" s="15">
        <v>0</v>
      </c>
      <c r="EJ35" s="16">
        <f t="shared" si="43"/>
        <v>0</v>
      </c>
      <c r="EK35" s="15">
        <v>0</v>
      </c>
      <c r="EL35" s="15">
        <v>0</v>
      </c>
      <c r="EM35" s="16">
        <f t="shared" si="44"/>
        <v>0</v>
      </c>
      <c r="EN35" s="15">
        <v>431</v>
      </c>
      <c r="EO35" s="15">
        <v>183</v>
      </c>
      <c r="EP35" s="16">
        <f t="shared" si="45"/>
        <v>42.459396751740144</v>
      </c>
      <c r="EQ35" s="15">
        <v>0</v>
      </c>
      <c r="ER35" s="15">
        <v>0</v>
      </c>
      <c r="ES35" s="16">
        <f t="shared" si="46"/>
        <v>0</v>
      </c>
      <c r="ET35" s="15">
        <v>146</v>
      </c>
      <c r="EU35" s="15">
        <v>54</v>
      </c>
      <c r="EV35" s="16">
        <f t="shared" si="47"/>
        <v>36.986301369863014</v>
      </c>
      <c r="EW35" s="15">
        <v>0</v>
      </c>
      <c r="EX35" s="15">
        <v>0</v>
      </c>
      <c r="EY35" s="16">
        <f t="shared" si="48"/>
        <v>0</v>
      </c>
    </row>
    <row r="36" spans="1:155" ht="11.25" customHeight="1">
      <c r="A36" s="27" t="s">
        <v>141</v>
      </c>
      <c r="B36" s="15">
        <v>1828</v>
      </c>
      <c r="C36" s="15">
        <f t="shared" si="55"/>
        <v>1562</v>
      </c>
      <c r="D36" s="15">
        <f t="shared" si="56"/>
        <v>314</v>
      </c>
      <c r="E36" s="16">
        <f t="shared" si="0"/>
        <v>20.102432778489117</v>
      </c>
      <c r="F36" s="15">
        <f t="shared" si="57"/>
        <v>910</v>
      </c>
      <c r="G36" s="15">
        <f t="shared" si="58"/>
        <v>201</v>
      </c>
      <c r="H36" s="16">
        <f t="shared" si="1"/>
        <v>22.087912087912088</v>
      </c>
      <c r="I36" s="15">
        <v>35</v>
      </c>
      <c r="J36" s="15">
        <v>1</v>
      </c>
      <c r="K36" s="16">
        <f t="shared" si="2"/>
        <v>2.857142857142857</v>
      </c>
      <c r="L36" s="15">
        <v>3</v>
      </c>
      <c r="M36" s="15">
        <v>0</v>
      </c>
      <c r="N36" s="16">
        <f t="shared" si="3"/>
        <v>0</v>
      </c>
      <c r="O36" s="15">
        <v>0</v>
      </c>
      <c r="P36" s="15">
        <v>0</v>
      </c>
      <c r="Q36" s="16">
        <f t="shared" si="4"/>
        <v>0</v>
      </c>
      <c r="R36" s="15">
        <v>11</v>
      </c>
      <c r="S36" s="15">
        <v>3</v>
      </c>
      <c r="T36" s="16">
        <f t="shared" si="5"/>
        <v>27.27272727272727</v>
      </c>
      <c r="U36" s="15">
        <v>44</v>
      </c>
      <c r="V36" s="15">
        <v>9</v>
      </c>
      <c r="W36" s="16">
        <f t="shared" si="6"/>
        <v>20.454545454545457</v>
      </c>
      <c r="X36" s="27" t="str">
        <f t="shared" si="49"/>
        <v>批發及零售業</v>
      </c>
      <c r="Y36" s="15">
        <v>10</v>
      </c>
      <c r="Z36" s="15">
        <v>1</v>
      </c>
      <c r="AA36" s="16">
        <f t="shared" si="7"/>
        <v>10</v>
      </c>
      <c r="AB36" s="15">
        <v>1</v>
      </c>
      <c r="AC36" s="15">
        <v>1</v>
      </c>
      <c r="AD36" s="16">
        <f t="shared" si="8"/>
        <v>100</v>
      </c>
      <c r="AE36" s="15">
        <v>11</v>
      </c>
      <c r="AF36" s="15">
        <v>5</v>
      </c>
      <c r="AG36" s="16">
        <f t="shared" si="9"/>
        <v>45.45454545454545</v>
      </c>
      <c r="AH36" s="15">
        <v>35</v>
      </c>
      <c r="AI36" s="15">
        <v>13</v>
      </c>
      <c r="AJ36" s="16">
        <f t="shared" si="10"/>
        <v>37.142857142857146</v>
      </c>
      <c r="AK36" s="15">
        <v>63</v>
      </c>
      <c r="AL36" s="15">
        <v>20</v>
      </c>
      <c r="AM36" s="16">
        <f t="shared" si="11"/>
        <v>31.746031746031743</v>
      </c>
      <c r="AN36" s="15">
        <v>17</v>
      </c>
      <c r="AO36" s="15">
        <v>3</v>
      </c>
      <c r="AP36" s="16">
        <f t="shared" si="12"/>
        <v>17.647058823529413</v>
      </c>
      <c r="AQ36" s="15">
        <v>7</v>
      </c>
      <c r="AR36" s="15">
        <v>1</v>
      </c>
      <c r="AS36" s="16">
        <f t="shared" si="13"/>
        <v>14.285714285714285</v>
      </c>
      <c r="AT36" s="27" t="str">
        <f t="shared" si="50"/>
        <v>批發及零售業</v>
      </c>
      <c r="AU36" s="15">
        <v>6</v>
      </c>
      <c r="AV36" s="15">
        <v>2</v>
      </c>
      <c r="AW36" s="16">
        <f t="shared" si="14"/>
        <v>33.33333333333333</v>
      </c>
      <c r="AX36" s="15">
        <v>410</v>
      </c>
      <c r="AY36" s="15">
        <v>91</v>
      </c>
      <c r="AZ36" s="16">
        <f t="shared" si="15"/>
        <v>22.195121951219512</v>
      </c>
      <c r="BA36" s="15">
        <v>28</v>
      </c>
      <c r="BB36" s="15">
        <v>13</v>
      </c>
      <c r="BC36" s="16">
        <f t="shared" si="16"/>
        <v>46.42857142857143</v>
      </c>
      <c r="BD36" s="15">
        <v>1</v>
      </c>
      <c r="BE36" s="15">
        <v>0</v>
      </c>
      <c r="BF36" s="16">
        <f t="shared" si="17"/>
        <v>0</v>
      </c>
      <c r="BG36" s="15">
        <v>0</v>
      </c>
      <c r="BH36" s="15">
        <v>0</v>
      </c>
      <c r="BI36" s="16">
        <f t="shared" si="18"/>
        <v>0</v>
      </c>
      <c r="BJ36" s="15">
        <v>2</v>
      </c>
      <c r="BK36" s="15">
        <v>0</v>
      </c>
      <c r="BL36" s="16">
        <f t="shared" si="19"/>
        <v>0</v>
      </c>
      <c r="BM36" s="15">
        <v>0</v>
      </c>
      <c r="BN36" s="15">
        <v>0</v>
      </c>
      <c r="BO36" s="16">
        <f t="shared" si="20"/>
        <v>0</v>
      </c>
      <c r="BP36" s="27" t="str">
        <f t="shared" si="51"/>
        <v>批發及零售業</v>
      </c>
      <c r="BQ36" s="15">
        <v>0</v>
      </c>
      <c r="BR36" s="15">
        <v>0</v>
      </c>
      <c r="BS36" s="16">
        <f t="shared" si="21"/>
        <v>0</v>
      </c>
      <c r="BT36" s="15">
        <v>0</v>
      </c>
      <c r="BU36" s="15">
        <v>0</v>
      </c>
      <c r="BV36" s="16">
        <f t="shared" si="22"/>
        <v>0</v>
      </c>
      <c r="BW36" s="15">
        <v>13</v>
      </c>
      <c r="BX36" s="15">
        <v>2</v>
      </c>
      <c r="BY36" s="16">
        <f t="shared" si="23"/>
        <v>15.384615384615385</v>
      </c>
      <c r="BZ36" s="15">
        <v>97</v>
      </c>
      <c r="CA36" s="15">
        <v>20</v>
      </c>
      <c r="CB36" s="16">
        <f t="shared" si="24"/>
        <v>20.618556701030926</v>
      </c>
      <c r="CC36" s="15">
        <v>0</v>
      </c>
      <c r="CD36" s="15">
        <v>0</v>
      </c>
      <c r="CE36" s="16">
        <f t="shared" si="25"/>
        <v>0</v>
      </c>
      <c r="CF36" s="15">
        <v>0</v>
      </c>
      <c r="CG36" s="15">
        <v>0</v>
      </c>
      <c r="CH36" s="16">
        <f t="shared" si="26"/>
        <v>0</v>
      </c>
      <c r="CI36" s="15">
        <v>0</v>
      </c>
      <c r="CJ36" s="15">
        <v>0</v>
      </c>
      <c r="CK36" s="16">
        <f t="shared" si="27"/>
        <v>0</v>
      </c>
      <c r="CL36" s="27" t="str">
        <f t="shared" si="52"/>
        <v>批發及零售業</v>
      </c>
      <c r="CM36" s="15">
        <v>0</v>
      </c>
      <c r="CN36" s="15">
        <v>0</v>
      </c>
      <c r="CO36" s="16">
        <f t="shared" si="28"/>
        <v>0</v>
      </c>
      <c r="CP36" s="15">
        <v>115</v>
      </c>
      <c r="CQ36" s="15">
        <v>15</v>
      </c>
      <c r="CR36" s="16">
        <f t="shared" si="29"/>
        <v>13.043478260869565</v>
      </c>
      <c r="CS36" s="15">
        <v>1</v>
      </c>
      <c r="CT36" s="15">
        <v>1</v>
      </c>
      <c r="CU36" s="16">
        <f t="shared" si="30"/>
        <v>100</v>
      </c>
      <c r="CV36" s="15">
        <v>0</v>
      </c>
      <c r="CW36" s="15">
        <v>0</v>
      </c>
      <c r="CX36" s="16">
        <f t="shared" si="31"/>
        <v>0</v>
      </c>
      <c r="CY36" s="15">
        <v>239</v>
      </c>
      <c r="CZ36" s="15">
        <v>44</v>
      </c>
      <c r="DA36" s="16">
        <f t="shared" si="32"/>
        <v>18.410041841004183</v>
      </c>
      <c r="DB36" s="15">
        <v>8</v>
      </c>
      <c r="DC36" s="15">
        <v>0</v>
      </c>
      <c r="DD36" s="16">
        <f t="shared" si="33"/>
        <v>0</v>
      </c>
      <c r="DE36" s="15">
        <v>0</v>
      </c>
      <c r="DF36" s="15">
        <v>0</v>
      </c>
      <c r="DG36" s="16">
        <f t="shared" si="34"/>
        <v>0</v>
      </c>
      <c r="DH36" s="27" t="str">
        <f t="shared" si="53"/>
        <v>批發及零售業</v>
      </c>
      <c r="DI36" s="15">
        <v>8</v>
      </c>
      <c r="DJ36" s="15">
        <v>0</v>
      </c>
      <c r="DK36" s="16">
        <f t="shared" si="35"/>
        <v>0</v>
      </c>
      <c r="DL36" s="15">
        <v>103</v>
      </c>
      <c r="DM36" s="15">
        <v>13</v>
      </c>
      <c r="DN36" s="16">
        <f t="shared" si="36"/>
        <v>12.62135922330097</v>
      </c>
      <c r="DO36" s="15">
        <v>192</v>
      </c>
      <c r="DP36" s="15">
        <v>41</v>
      </c>
      <c r="DQ36" s="16">
        <f t="shared" si="37"/>
        <v>21.354166666666664</v>
      </c>
      <c r="DR36" s="15">
        <v>3</v>
      </c>
      <c r="DS36" s="15">
        <v>0</v>
      </c>
      <c r="DT36" s="16">
        <f t="shared" si="38"/>
        <v>0</v>
      </c>
      <c r="DU36" s="15">
        <v>0</v>
      </c>
      <c r="DV36" s="15">
        <v>0</v>
      </c>
      <c r="DW36" s="16">
        <f t="shared" si="39"/>
        <v>0</v>
      </c>
      <c r="DX36" s="15">
        <v>5</v>
      </c>
      <c r="DY36" s="15">
        <v>0</v>
      </c>
      <c r="DZ36" s="16">
        <f t="shared" si="40"/>
        <v>0</v>
      </c>
      <c r="EA36" s="15">
        <v>0</v>
      </c>
      <c r="EB36" s="15">
        <v>0</v>
      </c>
      <c r="EC36" s="16">
        <f t="shared" si="41"/>
        <v>0</v>
      </c>
      <c r="ED36" s="27" t="str">
        <f t="shared" si="54"/>
        <v>批發及零售業</v>
      </c>
      <c r="EE36" s="15">
        <v>0</v>
      </c>
      <c r="EF36" s="15">
        <v>0</v>
      </c>
      <c r="EG36" s="16">
        <f t="shared" si="42"/>
        <v>0</v>
      </c>
      <c r="EH36" s="15">
        <v>0</v>
      </c>
      <c r="EI36" s="15">
        <v>0</v>
      </c>
      <c r="EJ36" s="16">
        <f t="shared" si="43"/>
        <v>0</v>
      </c>
      <c r="EK36" s="15">
        <v>0</v>
      </c>
      <c r="EL36" s="15">
        <v>0</v>
      </c>
      <c r="EM36" s="16">
        <f t="shared" si="44"/>
        <v>0</v>
      </c>
      <c r="EN36" s="15">
        <v>38</v>
      </c>
      <c r="EO36" s="15">
        <v>9</v>
      </c>
      <c r="EP36" s="16">
        <f t="shared" si="45"/>
        <v>23.684210526315788</v>
      </c>
      <c r="EQ36" s="15">
        <v>0</v>
      </c>
      <c r="ER36" s="15">
        <v>0</v>
      </c>
      <c r="ES36" s="16">
        <f t="shared" si="46"/>
        <v>0</v>
      </c>
      <c r="ET36" s="15">
        <v>56</v>
      </c>
      <c r="EU36" s="15">
        <v>6</v>
      </c>
      <c r="EV36" s="16">
        <f t="shared" si="47"/>
        <v>10.714285714285714</v>
      </c>
      <c r="EW36" s="15">
        <v>0</v>
      </c>
      <c r="EX36" s="15">
        <v>0</v>
      </c>
      <c r="EY36" s="16">
        <f t="shared" si="48"/>
        <v>0</v>
      </c>
    </row>
    <row r="37" spans="1:155" ht="11.25" customHeight="1">
      <c r="A37" s="27" t="s">
        <v>142</v>
      </c>
      <c r="B37" s="15">
        <v>876</v>
      </c>
      <c r="C37" s="15">
        <f aca="true" t="shared" si="59" ref="C37:D41">SUM(F37,CV37+CY37+DB37+DE37+DI37+DL37+DO37+DR37+DU37+DX37+EA37+EE37+EH37+EK37+EN37+EQ37+ET37+EW37)</f>
        <v>505</v>
      </c>
      <c r="D37" s="15">
        <f t="shared" si="59"/>
        <v>210</v>
      </c>
      <c r="E37" s="16">
        <f>IF(D37&gt;C37,999,IF(C37=0,0,D37/C37*100))</f>
        <v>41.584158415841586</v>
      </c>
      <c r="F37" s="15">
        <f aca="true" t="shared" si="60" ref="F37:G41">SUM(I37+L37+O37+R37+U37+Y37+AB37+AE37+AH37+AK37+AN37+AQ37+AU37+AX37+BA37+BD37+BG37+BJ37+BM37+BQ37+BT37+BW37+BZ37+CC37+CF37+CI37+CM37+CP37+CS37)</f>
        <v>357</v>
      </c>
      <c r="G37" s="15">
        <f t="shared" si="60"/>
        <v>174</v>
      </c>
      <c r="H37" s="16">
        <f>IF(G37&gt;F37,999,IF(F37=0,0,G37/F37*100))</f>
        <v>48.739495798319325</v>
      </c>
      <c r="I37" s="15">
        <v>8</v>
      </c>
      <c r="J37" s="15">
        <v>5</v>
      </c>
      <c r="K37" s="16">
        <f>IF(J37&gt;I37,999,IF(I37=0,0,J37/I37*100))</f>
        <v>62.5</v>
      </c>
      <c r="L37" s="15">
        <v>0</v>
      </c>
      <c r="M37" s="15">
        <v>0</v>
      </c>
      <c r="N37" s="16">
        <f>IF(M37&gt;L37,999,IF(L37=0,0,M37/L37*100))</f>
        <v>0</v>
      </c>
      <c r="O37" s="15">
        <v>0</v>
      </c>
      <c r="P37" s="15">
        <v>0</v>
      </c>
      <c r="Q37" s="16">
        <f>IF(P37&gt;O37,999,IF(O37=0,0,P37/O37*100))</f>
        <v>0</v>
      </c>
      <c r="R37" s="15">
        <v>9</v>
      </c>
      <c r="S37" s="15">
        <v>3</v>
      </c>
      <c r="T37" s="16">
        <f>IF(S37&gt;R37,999,IF(R37=0,0,S37/R37*100))</f>
        <v>33.33333333333333</v>
      </c>
      <c r="U37" s="15">
        <v>35</v>
      </c>
      <c r="V37" s="15">
        <v>18</v>
      </c>
      <c r="W37" s="16">
        <f>IF(V37&gt;U37,999,IF(U37=0,0,V37/U37*100))</f>
        <v>51.42857142857142</v>
      </c>
      <c r="X37" s="27" t="str">
        <f t="shared" si="49"/>
        <v>住宿及餐飲業</v>
      </c>
      <c r="Y37" s="15">
        <v>5</v>
      </c>
      <c r="Z37" s="15">
        <v>1</v>
      </c>
      <c r="AA37" s="16">
        <f>IF(Z37&gt;Y37,999,IF(Y37=0,0,Z37/Y37*100))</f>
        <v>20</v>
      </c>
      <c r="AB37" s="15">
        <v>1</v>
      </c>
      <c r="AC37" s="15">
        <v>0</v>
      </c>
      <c r="AD37" s="16">
        <f>IF(AC37&gt;AB37,999,IF(AB37=0,0,AC37/AB37*100))</f>
        <v>0</v>
      </c>
      <c r="AE37" s="15">
        <v>3</v>
      </c>
      <c r="AF37" s="15">
        <v>1</v>
      </c>
      <c r="AG37" s="16">
        <f>IF(AF37&gt;AE37,999,IF(AE37=0,0,AF37/AE37*100))</f>
        <v>33.33333333333333</v>
      </c>
      <c r="AH37" s="15">
        <v>6</v>
      </c>
      <c r="AI37" s="15">
        <v>4</v>
      </c>
      <c r="AJ37" s="16">
        <f>IF(AI37&gt;AH37,999,IF(AH37=0,0,AI37/AH37*100))</f>
        <v>66.66666666666666</v>
      </c>
      <c r="AK37" s="15">
        <v>28</v>
      </c>
      <c r="AL37" s="15">
        <v>10</v>
      </c>
      <c r="AM37" s="16">
        <f>IF(AL37&gt;AK37,999,IF(AK37=0,0,AL37/AK37*100))</f>
        <v>35.714285714285715</v>
      </c>
      <c r="AN37" s="15">
        <v>0</v>
      </c>
      <c r="AO37" s="15">
        <v>0</v>
      </c>
      <c r="AP37" s="16">
        <f>IF(AO37&gt;AN37,999,IF(AN37=0,0,AO37/AN37*100))</f>
        <v>0</v>
      </c>
      <c r="AQ37" s="15">
        <v>0</v>
      </c>
      <c r="AR37" s="15">
        <v>0</v>
      </c>
      <c r="AS37" s="16">
        <f>IF(AR37&gt;AQ37,999,IF(AQ37=0,0,AR37/AQ37*100))</f>
        <v>0</v>
      </c>
      <c r="AT37" s="27" t="str">
        <f t="shared" si="50"/>
        <v>住宿及餐飲業</v>
      </c>
      <c r="AU37" s="15">
        <v>0</v>
      </c>
      <c r="AV37" s="15">
        <v>0</v>
      </c>
      <c r="AW37" s="16">
        <f>IF(AV37&gt;AU37,999,IF(AU37=0,0,AV37/AU37*100))</f>
        <v>0</v>
      </c>
      <c r="AX37" s="15">
        <v>107</v>
      </c>
      <c r="AY37" s="15">
        <v>37</v>
      </c>
      <c r="AZ37" s="16">
        <f>IF(AY37&gt;AX37,999,IF(AX37=0,0,AY37/AX37*100))</f>
        <v>34.57943925233645</v>
      </c>
      <c r="BA37" s="15">
        <v>4</v>
      </c>
      <c r="BB37" s="15">
        <v>2</v>
      </c>
      <c r="BC37" s="16">
        <f>IF(BB37&gt;BA37,999,IF(BA37=0,0,BB37/BA37*100))</f>
        <v>50</v>
      </c>
      <c r="BD37" s="15">
        <v>0</v>
      </c>
      <c r="BE37" s="15">
        <v>0</v>
      </c>
      <c r="BF37" s="16">
        <f>IF(BE37&gt;BD37,999,IF(BD37=0,0,BE37/BD37*100))</f>
        <v>0</v>
      </c>
      <c r="BG37" s="15">
        <v>27</v>
      </c>
      <c r="BH37" s="15">
        <v>19</v>
      </c>
      <c r="BI37" s="16">
        <f>IF(BH37&gt;BG37,999,IF(BG37=0,0,BH37/BG37*100))</f>
        <v>70.37037037037037</v>
      </c>
      <c r="BJ37" s="15">
        <v>0</v>
      </c>
      <c r="BK37" s="15">
        <v>0</v>
      </c>
      <c r="BL37" s="16">
        <f>IF(BK37&gt;BJ37,999,IF(BJ37=0,0,BK37/BJ37*100))</f>
        <v>0</v>
      </c>
      <c r="BM37" s="15">
        <v>0</v>
      </c>
      <c r="BN37" s="15">
        <v>0</v>
      </c>
      <c r="BO37" s="16">
        <f>IF(BN37&gt;BM37,999,IF(BM37=0,0,BN37/BM37*100))</f>
        <v>0</v>
      </c>
      <c r="BP37" s="27" t="str">
        <f t="shared" si="51"/>
        <v>住宿及餐飲業</v>
      </c>
      <c r="BQ37" s="15">
        <v>0</v>
      </c>
      <c r="BR37" s="15">
        <v>0</v>
      </c>
      <c r="BS37" s="16">
        <f>IF(BR37&gt;BQ37,999,IF(BQ37=0,0,BR37/BQ37*100))</f>
        <v>0</v>
      </c>
      <c r="BT37" s="15">
        <v>0</v>
      </c>
      <c r="BU37" s="15">
        <v>0</v>
      </c>
      <c r="BV37" s="16">
        <f>IF(BU37&gt;BT37,999,IF(BT37=0,0,BU37/BT37*100))</f>
        <v>0</v>
      </c>
      <c r="BW37" s="15">
        <v>14</v>
      </c>
      <c r="BX37" s="15">
        <v>10</v>
      </c>
      <c r="BY37" s="16">
        <f>IF(BX37&gt;BW37,999,IF(BW37=0,0,BX37/BW37*100))</f>
        <v>71.42857142857143</v>
      </c>
      <c r="BZ37" s="15">
        <v>93</v>
      </c>
      <c r="CA37" s="15">
        <v>60</v>
      </c>
      <c r="CB37" s="16">
        <f>IF(CA37&gt;BZ37,999,IF(BZ37=0,0,CA37/BZ37*100))</f>
        <v>64.51612903225806</v>
      </c>
      <c r="CC37" s="15">
        <v>2</v>
      </c>
      <c r="CD37" s="15">
        <v>1</v>
      </c>
      <c r="CE37" s="16">
        <f>IF(CD37&gt;CC37,999,IF(CC37=0,0,CD37/CC37*100))</f>
        <v>50</v>
      </c>
      <c r="CF37" s="15">
        <v>0</v>
      </c>
      <c r="CG37" s="15">
        <v>0</v>
      </c>
      <c r="CH37" s="16">
        <f>IF(CG37&gt;CF37,999,IF(CF37=0,0,CG37/CF37*100))</f>
        <v>0</v>
      </c>
      <c r="CI37" s="15">
        <v>0</v>
      </c>
      <c r="CJ37" s="15">
        <v>0</v>
      </c>
      <c r="CK37" s="16">
        <f>IF(CJ37&gt;CI37,999,IF(CI37=0,0,CJ37/CI37*100))</f>
        <v>0</v>
      </c>
      <c r="CL37" s="27" t="str">
        <f t="shared" si="52"/>
        <v>住宿及餐飲業</v>
      </c>
      <c r="CM37" s="15">
        <v>10</v>
      </c>
      <c r="CN37" s="15">
        <v>2</v>
      </c>
      <c r="CO37" s="16">
        <f>IF(CN37&gt;CM37,999,IF(CM37=0,0,CN37/CM37*100))</f>
        <v>20</v>
      </c>
      <c r="CP37" s="15">
        <v>5</v>
      </c>
      <c r="CQ37" s="15">
        <v>1</v>
      </c>
      <c r="CR37" s="16">
        <f>IF(CQ37&gt;CP37,999,IF(CP37=0,0,CQ37/CP37*100))</f>
        <v>20</v>
      </c>
      <c r="CS37" s="15">
        <v>0</v>
      </c>
      <c r="CT37" s="15">
        <v>0</v>
      </c>
      <c r="CU37" s="16">
        <f>IF(CT37&gt;CS37,999,IF(CS37=0,0,CT37/CS37*100))</f>
        <v>0</v>
      </c>
      <c r="CV37" s="15">
        <v>0</v>
      </c>
      <c r="CW37" s="15">
        <v>0</v>
      </c>
      <c r="CX37" s="16">
        <f>IF(CW37&gt;CV37,999,IF(CV37=0,0,CW37/CV37*100))</f>
        <v>0</v>
      </c>
      <c r="CY37" s="15">
        <v>26</v>
      </c>
      <c r="CZ37" s="15">
        <v>6</v>
      </c>
      <c r="DA37" s="16">
        <f>IF(CZ37&gt;CY37,999,IF(CY37=0,0,CZ37/CY37*100))</f>
        <v>23.076923076923077</v>
      </c>
      <c r="DB37" s="15">
        <v>0</v>
      </c>
      <c r="DC37" s="15">
        <v>0</v>
      </c>
      <c r="DD37" s="16">
        <f>IF(DC37&gt;DB37,999,IF(DB37=0,0,DC37/DB37*100))</f>
        <v>0</v>
      </c>
      <c r="DE37" s="15">
        <v>0</v>
      </c>
      <c r="DF37" s="15">
        <v>0</v>
      </c>
      <c r="DG37" s="16">
        <f>IF(DF37&gt;DE37,999,IF(DE37=0,0,DF37/DE37*100))</f>
        <v>0</v>
      </c>
      <c r="DH37" s="27" t="str">
        <f t="shared" si="53"/>
        <v>住宿及餐飲業</v>
      </c>
      <c r="DI37" s="15">
        <v>5</v>
      </c>
      <c r="DJ37" s="15">
        <v>0</v>
      </c>
      <c r="DK37" s="16">
        <f>IF(DJ37&gt;DI37,999,IF(DI37=0,0,DJ37/DI37*100))</f>
        <v>0</v>
      </c>
      <c r="DL37" s="15">
        <v>48</v>
      </c>
      <c r="DM37" s="15">
        <v>16</v>
      </c>
      <c r="DN37" s="16">
        <f>IF(DM37&gt;DL37,999,IF(DL37=0,0,DM37/DL37*100))</f>
        <v>33.33333333333333</v>
      </c>
      <c r="DO37" s="15">
        <v>37</v>
      </c>
      <c r="DP37" s="15">
        <v>10</v>
      </c>
      <c r="DQ37" s="16">
        <f>IF(DP37&gt;DO37,999,IF(DO37=0,0,DP37/DO37*100))</f>
        <v>27.027027027027028</v>
      </c>
      <c r="DR37" s="15">
        <v>0</v>
      </c>
      <c r="DS37" s="15">
        <v>0</v>
      </c>
      <c r="DT37" s="16">
        <f>IF(DS37&gt;DR37,999,IF(DR37=0,0,DS37/DR37*100))</f>
        <v>0</v>
      </c>
      <c r="DU37" s="15">
        <v>1</v>
      </c>
      <c r="DV37" s="15">
        <v>0</v>
      </c>
      <c r="DW37" s="16">
        <f>IF(DV37&gt;DU37,999,IF(DU37=0,0,DV37/DU37*100))</f>
        <v>0</v>
      </c>
      <c r="DX37" s="15">
        <v>5</v>
      </c>
      <c r="DY37" s="15">
        <v>0</v>
      </c>
      <c r="DZ37" s="16">
        <f>IF(DY37&gt;DX37,999,IF(DX37=0,0,DY37/DX37*100))</f>
        <v>0</v>
      </c>
      <c r="EA37" s="15">
        <v>0</v>
      </c>
      <c r="EB37" s="15">
        <v>0</v>
      </c>
      <c r="EC37" s="16">
        <f>IF(EB37&gt;EA37,999,IF(EA37=0,0,EB37/EA37*100))</f>
        <v>0</v>
      </c>
      <c r="ED37" s="27" t="str">
        <f t="shared" si="54"/>
        <v>住宿及餐飲業</v>
      </c>
      <c r="EE37" s="15">
        <v>0</v>
      </c>
      <c r="EF37" s="15">
        <v>0</v>
      </c>
      <c r="EG37" s="16">
        <f>IF(EF37&gt;EE37,999,IF(EE37=0,0,EF37/EE37*100))</f>
        <v>0</v>
      </c>
      <c r="EH37" s="15">
        <v>0</v>
      </c>
      <c r="EI37" s="15">
        <v>0</v>
      </c>
      <c r="EJ37" s="16">
        <f>IF(EI37&gt;EH37,999,IF(EH37=0,0,EI37/EH37*100))</f>
        <v>0</v>
      </c>
      <c r="EK37" s="15">
        <v>0</v>
      </c>
      <c r="EL37" s="15">
        <v>0</v>
      </c>
      <c r="EM37" s="16">
        <f>IF(EL37&gt;EK37,999,IF(EK37=0,0,EL37/EK37*100))</f>
        <v>0</v>
      </c>
      <c r="EN37" s="15">
        <v>5</v>
      </c>
      <c r="EO37" s="15">
        <v>0</v>
      </c>
      <c r="EP37" s="16">
        <f>IF(EO37&gt;EN37,999,IF(EN37=0,0,EO37/EN37*100))</f>
        <v>0</v>
      </c>
      <c r="EQ37" s="15">
        <v>0</v>
      </c>
      <c r="ER37" s="15">
        <v>0</v>
      </c>
      <c r="ES37" s="16">
        <f>IF(ER37&gt;EQ37,999,IF(EQ37=0,0,ER37/EQ37*100))</f>
        <v>0</v>
      </c>
      <c r="ET37" s="15">
        <v>21</v>
      </c>
      <c r="EU37" s="15">
        <v>4</v>
      </c>
      <c r="EV37" s="16">
        <f>IF(EU37&gt;ET37,999,IF(ET37=0,0,EU37/ET37*100))</f>
        <v>19.047619047619047</v>
      </c>
      <c r="EW37" s="15">
        <v>0</v>
      </c>
      <c r="EX37" s="15">
        <v>0</v>
      </c>
      <c r="EY37" s="16">
        <f>IF(EX37&gt;EW37,999,IF(EW37=0,0,EX37/EW37*100))</f>
        <v>0</v>
      </c>
    </row>
    <row r="38" spans="1:155" ht="11.25" customHeight="1">
      <c r="A38" s="27" t="s">
        <v>143</v>
      </c>
      <c r="B38" s="15">
        <v>817</v>
      </c>
      <c r="C38" s="15">
        <f t="shared" si="59"/>
        <v>555</v>
      </c>
      <c r="D38" s="15">
        <f t="shared" si="59"/>
        <v>323</v>
      </c>
      <c r="E38" s="16">
        <f>IF(D38&gt;C38,999,IF(C38=0,0,D38/C38*100))</f>
        <v>58.198198198198206</v>
      </c>
      <c r="F38" s="15">
        <f t="shared" si="60"/>
        <v>385</v>
      </c>
      <c r="G38" s="15">
        <f t="shared" si="60"/>
        <v>234</v>
      </c>
      <c r="H38" s="16">
        <f>IF(G38&gt;F38,999,IF(F38=0,0,G38/F38*100))</f>
        <v>60.77922077922078</v>
      </c>
      <c r="I38" s="15">
        <v>20</v>
      </c>
      <c r="J38" s="15">
        <v>10</v>
      </c>
      <c r="K38" s="16">
        <f>IF(J38&gt;I38,999,IF(I38=0,0,J38/I38*100))</f>
        <v>50</v>
      </c>
      <c r="L38" s="15">
        <v>3</v>
      </c>
      <c r="M38" s="15">
        <v>1</v>
      </c>
      <c r="N38" s="16">
        <f>IF(M38&gt;L38,999,IF(L38=0,0,M38/L38*100))</f>
        <v>33.33333333333333</v>
      </c>
      <c r="O38" s="15">
        <v>0</v>
      </c>
      <c r="P38" s="15">
        <v>0</v>
      </c>
      <c r="Q38" s="16">
        <f>IF(P38&gt;O38,999,IF(O38=0,0,P38/O38*100))</f>
        <v>0</v>
      </c>
      <c r="R38" s="15">
        <v>7</v>
      </c>
      <c r="S38" s="15">
        <v>4</v>
      </c>
      <c r="T38" s="16">
        <f>IF(S38&gt;R38,999,IF(R38=0,0,S38/R38*100))</f>
        <v>57.14285714285714</v>
      </c>
      <c r="U38" s="15">
        <v>50</v>
      </c>
      <c r="V38" s="15">
        <v>21</v>
      </c>
      <c r="W38" s="16">
        <f>IF(V38&gt;U38,999,IF(U38=0,0,V38/U38*100))</f>
        <v>42</v>
      </c>
      <c r="X38" s="27" t="str">
        <f t="shared" si="49"/>
        <v>運輸、倉儲及通信業</v>
      </c>
      <c r="Y38" s="15">
        <v>2</v>
      </c>
      <c r="Z38" s="15">
        <v>1</v>
      </c>
      <c r="AA38" s="16">
        <f>IF(Z38&gt;Y38,999,IF(Y38=0,0,Z38/Y38*100))</f>
        <v>50</v>
      </c>
      <c r="AB38" s="15">
        <v>5</v>
      </c>
      <c r="AC38" s="15">
        <v>2</v>
      </c>
      <c r="AD38" s="16">
        <f>IF(AC38&gt;AB38,999,IF(AB38=0,0,AC38/AB38*100))</f>
        <v>40</v>
      </c>
      <c r="AE38" s="15">
        <v>12</v>
      </c>
      <c r="AF38" s="15">
        <v>10</v>
      </c>
      <c r="AG38" s="16">
        <f>IF(AF38&gt;AE38,999,IF(AE38=0,0,AF38/AE38*100))</f>
        <v>83.33333333333334</v>
      </c>
      <c r="AH38" s="15">
        <v>27</v>
      </c>
      <c r="AI38" s="15">
        <v>16</v>
      </c>
      <c r="AJ38" s="16">
        <f>IF(AI38&gt;AH38,999,IF(AH38=0,0,AI38/AH38*100))</f>
        <v>59.25925925925925</v>
      </c>
      <c r="AK38" s="15">
        <v>34</v>
      </c>
      <c r="AL38" s="15">
        <v>23</v>
      </c>
      <c r="AM38" s="16">
        <f>IF(AL38&gt;AK38,999,IF(AK38=0,0,AL38/AK38*100))</f>
        <v>67.64705882352942</v>
      </c>
      <c r="AN38" s="15">
        <v>1</v>
      </c>
      <c r="AO38" s="15">
        <v>0</v>
      </c>
      <c r="AP38" s="16">
        <f>IF(AO38&gt;AN38,999,IF(AN38=0,0,AO38/AN38*100))</f>
        <v>0</v>
      </c>
      <c r="AQ38" s="15">
        <v>2</v>
      </c>
      <c r="AR38" s="15">
        <v>1</v>
      </c>
      <c r="AS38" s="16">
        <f>IF(AR38&gt;AQ38,999,IF(AQ38=0,0,AR38/AQ38*100))</f>
        <v>50</v>
      </c>
      <c r="AT38" s="27" t="str">
        <f t="shared" si="50"/>
        <v>運輸、倉儲及通信業</v>
      </c>
      <c r="AU38" s="15">
        <v>0</v>
      </c>
      <c r="AV38" s="15">
        <v>0</v>
      </c>
      <c r="AW38" s="16">
        <f>IF(AV38&gt;AU38,999,IF(AU38=0,0,AV38/AU38*100))</f>
        <v>0</v>
      </c>
      <c r="AX38" s="15">
        <v>98</v>
      </c>
      <c r="AY38" s="15">
        <v>69</v>
      </c>
      <c r="AZ38" s="16">
        <f>IF(AY38&gt;AX38,999,IF(AX38=0,0,AY38/AX38*100))</f>
        <v>70.40816326530613</v>
      </c>
      <c r="BA38" s="15">
        <v>13</v>
      </c>
      <c r="BB38" s="15">
        <v>9</v>
      </c>
      <c r="BC38" s="16">
        <f>IF(BB38&gt;BA38,999,IF(BA38=0,0,BB38/BA38*100))</f>
        <v>69.23076923076923</v>
      </c>
      <c r="BD38" s="15">
        <v>0</v>
      </c>
      <c r="BE38" s="15">
        <v>0</v>
      </c>
      <c r="BF38" s="16">
        <f>IF(BE38&gt;BD38,999,IF(BD38=0,0,BE38/BD38*100))</f>
        <v>0</v>
      </c>
      <c r="BG38" s="15">
        <v>1</v>
      </c>
      <c r="BH38" s="15">
        <v>1</v>
      </c>
      <c r="BI38" s="16">
        <f>IF(BH38&gt;BG38,999,IF(BG38=0,0,BH38/BG38*100))</f>
        <v>100</v>
      </c>
      <c r="BJ38" s="15">
        <v>6</v>
      </c>
      <c r="BK38" s="15">
        <v>5</v>
      </c>
      <c r="BL38" s="16">
        <f>IF(BK38&gt;BJ38,999,IF(BJ38=0,0,BK38/BJ38*100))</f>
        <v>83.33333333333334</v>
      </c>
      <c r="BM38" s="15">
        <v>0</v>
      </c>
      <c r="BN38" s="15">
        <v>0</v>
      </c>
      <c r="BO38" s="16">
        <f>IF(BN38&gt;BM38,999,IF(BM38=0,0,BN38/BM38*100))</f>
        <v>0</v>
      </c>
      <c r="BP38" s="27" t="str">
        <f t="shared" si="51"/>
        <v>運輸、倉儲及通信業</v>
      </c>
      <c r="BQ38" s="15">
        <v>0</v>
      </c>
      <c r="BR38" s="15">
        <v>0</v>
      </c>
      <c r="BS38" s="16">
        <f>IF(BR38&gt;BQ38,999,IF(BQ38=0,0,BR38/BQ38*100))</f>
        <v>0</v>
      </c>
      <c r="BT38" s="15">
        <v>0</v>
      </c>
      <c r="BU38" s="15">
        <v>0</v>
      </c>
      <c r="BV38" s="16">
        <f>IF(BU38&gt;BT38,999,IF(BT38=0,0,BU38/BT38*100))</f>
        <v>0</v>
      </c>
      <c r="BW38" s="15">
        <v>23</v>
      </c>
      <c r="BX38" s="15">
        <v>16</v>
      </c>
      <c r="BY38" s="16">
        <f>IF(BX38&gt;BW38,999,IF(BW38=0,0,BX38/BW38*100))</f>
        <v>69.56521739130434</v>
      </c>
      <c r="BZ38" s="15">
        <v>58</v>
      </c>
      <c r="CA38" s="15">
        <v>31</v>
      </c>
      <c r="CB38" s="16">
        <f>IF(CA38&gt;BZ38,999,IF(BZ38=0,0,CA38/BZ38*100))</f>
        <v>53.44827586206896</v>
      </c>
      <c r="CC38" s="15">
        <v>1</v>
      </c>
      <c r="CD38" s="15">
        <v>0</v>
      </c>
      <c r="CE38" s="16">
        <f>IF(CD38&gt;CC38,999,IF(CC38=0,0,CD38/CC38*100))</f>
        <v>0</v>
      </c>
      <c r="CF38" s="15">
        <v>1</v>
      </c>
      <c r="CG38" s="15">
        <v>1</v>
      </c>
      <c r="CH38" s="16">
        <f>IF(CG38&gt;CF38,999,IF(CF38=0,0,CG38/CF38*100))</f>
        <v>100</v>
      </c>
      <c r="CI38" s="15">
        <v>0</v>
      </c>
      <c r="CJ38" s="15">
        <v>0</v>
      </c>
      <c r="CK38" s="16">
        <f>IF(CJ38&gt;CI38,999,IF(CI38=0,0,CJ38/CI38*100))</f>
        <v>0</v>
      </c>
      <c r="CL38" s="27" t="str">
        <f t="shared" si="52"/>
        <v>運輸、倉儲及通信業</v>
      </c>
      <c r="CM38" s="15">
        <v>2</v>
      </c>
      <c r="CN38" s="15">
        <v>2</v>
      </c>
      <c r="CO38" s="16">
        <f>IF(CN38&gt;CM38,999,IF(CM38=0,0,CN38/CM38*100))</f>
        <v>100</v>
      </c>
      <c r="CP38" s="15">
        <v>19</v>
      </c>
      <c r="CQ38" s="15">
        <v>11</v>
      </c>
      <c r="CR38" s="16">
        <f>IF(CQ38&gt;CP38,999,IF(CP38=0,0,CQ38/CP38*100))</f>
        <v>57.89473684210527</v>
      </c>
      <c r="CS38" s="15">
        <v>0</v>
      </c>
      <c r="CT38" s="15">
        <v>0</v>
      </c>
      <c r="CU38" s="16">
        <f>IF(CT38&gt;CS38,999,IF(CS38=0,0,CT38/CS38*100))</f>
        <v>0</v>
      </c>
      <c r="CV38" s="15">
        <v>0</v>
      </c>
      <c r="CW38" s="15">
        <v>0</v>
      </c>
      <c r="CX38" s="16">
        <f>IF(CW38&gt;CV38,999,IF(CV38=0,0,CW38/CV38*100))</f>
        <v>0</v>
      </c>
      <c r="CY38" s="15">
        <v>46</v>
      </c>
      <c r="CZ38" s="15">
        <v>28</v>
      </c>
      <c r="DA38" s="16">
        <f>IF(CZ38&gt;CY38,999,IF(CY38=0,0,CZ38/CY38*100))</f>
        <v>60.86956521739131</v>
      </c>
      <c r="DB38" s="15">
        <v>0</v>
      </c>
      <c r="DC38" s="15">
        <v>0</v>
      </c>
      <c r="DD38" s="16">
        <f>IF(DC38&gt;DB38,999,IF(DB38=0,0,DC38/DB38*100))</f>
        <v>0</v>
      </c>
      <c r="DE38" s="15">
        <v>0</v>
      </c>
      <c r="DF38" s="15">
        <v>0</v>
      </c>
      <c r="DG38" s="16">
        <f>IF(DF38&gt;DE38,999,IF(DE38=0,0,DF38/DE38*100))</f>
        <v>0</v>
      </c>
      <c r="DH38" s="27" t="str">
        <f t="shared" si="53"/>
        <v>運輸、倉儲及通信業</v>
      </c>
      <c r="DI38" s="15">
        <v>5</v>
      </c>
      <c r="DJ38" s="15">
        <v>2</v>
      </c>
      <c r="DK38" s="16">
        <f>IF(DJ38&gt;DI38,999,IF(DI38=0,0,DJ38/DI38*100))</f>
        <v>40</v>
      </c>
      <c r="DL38" s="15">
        <v>31</v>
      </c>
      <c r="DM38" s="15">
        <v>14</v>
      </c>
      <c r="DN38" s="16">
        <f>IF(DM38&gt;DL38,999,IF(DL38=0,0,DM38/DL38*100))</f>
        <v>45.16129032258064</v>
      </c>
      <c r="DO38" s="15">
        <v>70</v>
      </c>
      <c r="DP38" s="15">
        <v>39</v>
      </c>
      <c r="DQ38" s="16">
        <f>IF(DP38&gt;DO38,999,IF(DO38=0,0,DP38/DO38*100))</f>
        <v>55.714285714285715</v>
      </c>
      <c r="DR38" s="15">
        <v>0</v>
      </c>
      <c r="DS38" s="15">
        <v>0</v>
      </c>
      <c r="DT38" s="16">
        <f>IF(DS38&gt;DR38,999,IF(DR38=0,0,DS38/DR38*100))</f>
        <v>0</v>
      </c>
      <c r="DU38" s="15">
        <v>0</v>
      </c>
      <c r="DV38" s="15">
        <v>0</v>
      </c>
      <c r="DW38" s="16">
        <f>IF(DV38&gt;DU38,999,IF(DU38=0,0,DV38/DU38*100))</f>
        <v>0</v>
      </c>
      <c r="DX38" s="15">
        <v>0</v>
      </c>
      <c r="DY38" s="15">
        <v>0</v>
      </c>
      <c r="DZ38" s="16">
        <f>IF(DY38&gt;DX38,999,IF(DX38=0,0,DY38/DX38*100))</f>
        <v>0</v>
      </c>
      <c r="EA38" s="15">
        <v>0</v>
      </c>
      <c r="EB38" s="15">
        <v>0</v>
      </c>
      <c r="EC38" s="16">
        <f>IF(EB38&gt;EA38,999,IF(EA38=0,0,EB38/EA38*100))</f>
        <v>0</v>
      </c>
      <c r="ED38" s="27" t="str">
        <f t="shared" si="54"/>
        <v>運輸、倉儲及通信業</v>
      </c>
      <c r="EE38" s="15">
        <v>0</v>
      </c>
      <c r="EF38" s="15">
        <v>0</v>
      </c>
      <c r="EG38" s="16">
        <f>IF(EF38&gt;EE38,999,IF(EE38=0,0,EF38/EE38*100))</f>
        <v>0</v>
      </c>
      <c r="EH38" s="15">
        <v>0</v>
      </c>
      <c r="EI38" s="15">
        <v>0</v>
      </c>
      <c r="EJ38" s="16">
        <f>IF(EI38&gt;EH38,999,IF(EH38=0,0,EI38/EH38*100))</f>
        <v>0</v>
      </c>
      <c r="EK38" s="15">
        <v>0</v>
      </c>
      <c r="EL38" s="15">
        <v>0</v>
      </c>
      <c r="EM38" s="16">
        <f>IF(EL38&gt;EK38,999,IF(EK38=0,0,EL38/EK38*100))</f>
        <v>0</v>
      </c>
      <c r="EN38" s="15">
        <v>10</v>
      </c>
      <c r="EO38" s="15">
        <v>5</v>
      </c>
      <c r="EP38" s="16">
        <f>IF(EO38&gt;EN38,999,IF(EN38=0,0,EO38/EN38*100))</f>
        <v>50</v>
      </c>
      <c r="EQ38" s="15">
        <v>0</v>
      </c>
      <c r="ER38" s="15">
        <v>0</v>
      </c>
      <c r="ES38" s="16">
        <f>IF(ER38&gt;EQ38,999,IF(EQ38=0,0,ER38/EQ38*100))</f>
        <v>0</v>
      </c>
      <c r="ET38" s="15">
        <v>8</v>
      </c>
      <c r="EU38" s="15">
        <v>1</v>
      </c>
      <c r="EV38" s="16">
        <f>IF(EU38&gt;ET38,999,IF(ET38=0,0,EU38/ET38*100))</f>
        <v>12.5</v>
      </c>
      <c r="EW38" s="15">
        <v>0</v>
      </c>
      <c r="EX38" s="15">
        <v>0</v>
      </c>
      <c r="EY38" s="16">
        <f>IF(EX38&gt;EW38,999,IF(EW38=0,0,EX38/EW38*100))</f>
        <v>0</v>
      </c>
    </row>
    <row r="39" spans="1:155" ht="11.25" customHeight="1">
      <c r="A39" s="27" t="s">
        <v>144</v>
      </c>
      <c r="B39" s="15">
        <v>38</v>
      </c>
      <c r="C39" s="15">
        <f t="shared" si="59"/>
        <v>49</v>
      </c>
      <c r="D39" s="15">
        <f t="shared" si="59"/>
        <v>4</v>
      </c>
      <c r="E39" s="16">
        <f>IF(D39&gt;C39,999,IF(C39=0,0,D39/C39*100))</f>
        <v>8.16326530612245</v>
      </c>
      <c r="F39" s="15">
        <f t="shared" si="60"/>
        <v>6</v>
      </c>
      <c r="G39" s="15">
        <f t="shared" si="60"/>
        <v>1</v>
      </c>
      <c r="H39" s="16">
        <f>IF(G39&gt;F39,999,IF(F39=0,0,G39/F39*100))</f>
        <v>16.666666666666664</v>
      </c>
      <c r="I39" s="15">
        <v>0</v>
      </c>
      <c r="J39" s="15">
        <v>0</v>
      </c>
      <c r="K39" s="16">
        <f>IF(J39&gt;I39,999,IF(I39=0,0,J39/I39*100))</f>
        <v>0</v>
      </c>
      <c r="L39" s="15">
        <v>0</v>
      </c>
      <c r="M39" s="15">
        <v>0</v>
      </c>
      <c r="N39" s="16">
        <f>IF(M39&gt;L39,999,IF(L39=0,0,M39/L39*100))</f>
        <v>0</v>
      </c>
      <c r="O39" s="15">
        <v>0</v>
      </c>
      <c r="P39" s="15">
        <v>0</v>
      </c>
      <c r="Q39" s="16">
        <f>IF(P39&gt;O39,999,IF(O39=0,0,P39/O39*100))</f>
        <v>0</v>
      </c>
      <c r="R39" s="15">
        <v>0</v>
      </c>
      <c r="S39" s="15">
        <v>0</v>
      </c>
      <c r="T39" s="16">
        <f>IF(S39&gt;R39,999,IF(R39=0,0,S39/R39*100))</f>
        <v>0</v>
      </c>
      <c r="U39" s="15">
        <v>0</v>
      </c>
      <c r="V39" s="15">
        <v>0</v>
      </c>
      <c r="W39" s="16">
        <f>IF(V39&gt;U39,999,IF(U39=0,0,V39/U39*100))</f>
        <v>0</v>
      </c>
      <c r="X39" s="27" t="str">
        <f t="shared" si="49"/>
        <v>金融及保險業</v>
      </c>
      <c r="Y39" s="15">
        <v>0</v>
      </c>
      <c r="Z39" s="15">
        <v>0</v>
      </c>
      <c r="AA39" s="16">
        <f>IF(Z39&gt;Y39,999,IF(Y39=0,0,Z39/Y39*100))</f>
        <v>0</v>
      </c>
      <c r="AB39" s="15">
        <v>0</v>
      </c>
      <c r="AC39" s="15">
        <v>0</v>
      </c>
      <c r="AD39" s="16">
        <f>IF(AC39&gt;AB39,999,IF(AB39=0,0,AC39/AB39*100))</f>
        <v>0</v>
      </c>
      <c r="AE39" s="15">
        <v>0</v>
      </c>
      <c r="AF39" s="15">
        <v>0</v>
      </c>
      <c r="AG39" s="16">
        <f>IF(AF39&gt;AE39,999,IF(AE39=0,0,AF39/AE39*100))</f>
        <v>0</v>
      </c>
      <c r="AH39" s="15">
        <v>0</v>
      </c>
      <c r="AI39" s="15">
        <v>0</v>
      </c>
      <c r="AJ39" s="16">
        <f>IF(AI39&gt;AH39,999,IF(AH39=0,0,AI39/AH39*100))</f>
        <v>0</v>
      </c>
      <c r="AK39" s="15">
        <v>0</v>
      </c>
      <c r="AL39" s="15">
        <v>0</v>
      </c>
      <c r="AM39" s="16">
        <f>IF(AL39&gt;AK39,999,IF(AK39=0,0,AL39/AK39*100))</f>
        <v>0</v>
      </c>
      <c r="AN39" s="15">
        <v>0</v>
      </c>
      <c r="AO39" s="15">
        <v>0</v>
      </c>
      <c r="AP39" s="16">
        <f>IF(AO39&gt;AN39,999,IF(AN39=0,0,AO39/AN39*100))</f>
        <v>0</v>
      </c>
      <c r="AQ39" s="15">
        <v>0</v>
      </c>
      <c r="AR39" s="15">
        <v>0</v>
      </c>
      <c r="AS39" s="16">
        <f>IF(AR39&gt;AQ39,999,IF(AQ39=0,0,AR39/AQ39*100))</f>
        <v>0</v>
      </c>
      <c r="AT39" s="27" t="str">
        <f t="shared" si="50"/>
        <v>金融及保險業</v>
      </c>
      <c r="AU39" s="15">
        <v>0</v>
      </c>
      <c r="AV39" s="15">
        <v>0</v>
      </c>
      <c r="AW39" s="16">
        <f>IF(AV39&gt;AU39,999,IF(AU39=0,0,AV39/AU39*100))</f>
        <v>0</v>
      </c>
      <c r="AX39" s="15">
        <v>0</v>
      </c>
      <c r="AY39" s="15">
        <v>0</v>
      </c>
      <c r="AZ39" s="16">
        <f>IF(AY39&gt;AX39,999,IF(AX39=0,0,AY39/AX39*100))</f>
        <v>0</v>
      </c>
      <c r="BA39" s="15">
        <v>0</v>
      </c>
      <c r="BB39" s="15">
        <v>0</v>
      </c>
      <c r="BC39" s="16">
        <f>IF(BB39&gt;BA39,999,IF(BA39=0,0,BB39/BA39*100))</f>
        <v>0</v>
      </c>
      <c r="BD39" s="15">
        <v>0</v>
      </c>
      <c r="BE39" s="15">
        <v>0</v>
      </c>
      <c r="BF39" s="16">
        <f>IF(BE39&gt;BD39,999,IF(BD39=0,0,BE39/BD39*100))</f>
        <v>0</v>
      </c>
      <c r="BG39" s="15">
        <v>0</v>
      </c>
      <c r="BH39" s="15">
        <v>0</v>
      </c>
      <c r="BI39" s="16">
        <f>IF(BH39&gt;BG39,999,IF(BG39=0,0,BH39/BG39*100))</f>
        <v>0</v>
      </c>
      <c r="BJ39" s="15">
        <v>0</v>
      </c>
      <c r="BK39" s="15">
        <v>0</v>
      </c>
      <c r="BL39" s="16">
        <f>IF(BK39&gt;BJ39,999,IF(BJ39=0,0,BK39/BJ39*100))</f>
        <v>0</v>
      </c>
      <c r="BM39" s="15">
        <v>0</v>
      </c>
      <c r="BN39" s="15">
        <v>0</v>
      </c>
      <c r="BO39" s="16">
        <f>IF(BN39&gt;BM39,999,IF(BM39=0,0,BN39/BM39*100))</f>
        <v>0</v>
      </c>
      <c r="BP39" s="27" t="str">
        <f t="shared" si="51"/>
        <v>金融及保險業</v>
      </c>
      <c r="BQ39" s="15">
        <v>0</v>
      </c>
      <c r="BR39" s="15">
        <v>0</v>
      </c>
      <c r="BS39" s="16">
        <f>IF(BR39&gt;BQ39,999,IF(BQ39=0,0,BR39/BQ39*100))</f>
        <v>0</v>
      </c>
      <c r="BT39" s="15">
        <v>0</v>
      </c>
      <c r="BU39" s="15">
        <v>0</v>
      </c>
      <c r="BV39" s="16">
        <f>IF(BU39&gt;BT39,999,IF(BT39=0,0,BU39/BT39*100))</f>
        <v>0</v>
      </c>
      <c r="BW39" s="15">
        <v>0</v>
      </c>
      <c r="BX39" s="15">
        <v>0</v>
      </c>
      <c r="BY39" s="16">
        <f>IF(BX39&gt;BW39,999,IF(BW39=0,0,BX39/BW39*100))</f>
        <v>0</v>
      </c>
      <c r="BZ39" s="15">
        <v>0</v>
      </c>
      <c r="CA39" s="15">
        <v>0</v>
      </c>
      <c r="CB39" s="16">
        <f>IF(CA39&gt;BZ39,999,IF(BZ39=0,0,CA39/BZ39*100))</f>
        <v>0</v>
      </c>
      <c r="CC39" s="15">
        <v>0</v>
      </c>
      <c r="CD39" s="15">
        <v>0</v>
      </c>
      <c r="CE39" s="16">
        <f>IF(CD39&gt;CC39,999,IF(CC39=0,0,CD39/CC39*100))</f>
        <v>0</v>
      </c>
      <c r="CF39" s="15">
        <v>0</v>
      </c>
      <c r="CG39" s="15">
        <v>0</v>
      </c>
      <c r="CH39" s="16">
        <f>IF(CG39&gt;CF39,999,IF(CF39=0,0,CG39/CF39*100))</f>
        <v>0</v>
      </c>
      <c r="CI39" s="15">
        <v>0</v>
      </c>
      <c r="CJ39" s="15">
        <v>0</v>
      </c>
      <c r="CK39" s="16">
        <f>IF(CJ39&gt;CI39,999,IF(CI39=0,0,CJ39/CI39*100))</f>
        <v>0</v>
      </c>
      <c r="CL39" s="27" t="str">
        <f t="shared" si="52"/>
        <v>金融及保險業</v>
      </c>
      <c r="CM39" s="15">
        <v>0</v>
      </c>
      <c r="CN39" s="15">
        <v>0</v>
      </c>
      <c r="CO39" s="16">
        <f>IF(CN39&gt;CM39,999,IF(CM39=0,0,CN39/CM39*100))</f>
        <v>0</v>
      </c>
      <c r="CP39" s="15">
        <v>6</v>
      </c>
      <c r="CQ39" s="15">
        <v>1</v>
      </c>
      <c r="CR39" s="16">
        <f>IF(CQ39&gt;CP39,999,IF(CP39=0,0,CQ39/CP39*100))</f>
        <v>16.666666666666664</v>
      </c>
      <c r="CS39" s="15">
        <v>0</v>
      </c>
      <c r="CT39" s="15">
        <v>0</v>
      </c>
      <c r="CU39" s="16">
        <f>IF(CT39&gt;CS39,999,IF(CS39=0,0,CT39/CS39*100))</f>
        <v>0</v>
      </c>
      <c r="CV39" s="15">
        <v>0</v>
      </c>
      <c r="CW39" s="15">
        <v>0</v>
      </c>
      <c r="CX39" s="16">
        <f>IF(CW39&gt;CV39,999,IF(CV39=0,0,CW39/CV39*100))</f>
        <v>0</v>
      </c>
      <c r="CY39" s="15">
        <v>13</v>
      </c>
      <c r="CZ39" s="15">
        <v>1</v>
      </c>
      <c r="DA39" s="16">
        <f>IF(CZ39&gt;CY39,999,IF(CY39=0,0,CZ39/CY39*100))</f>
        <v>7.6923076923076925</v>
      </c>
      <c r="DB39" s="15">
        <v>0</v>
      </c>
      <c r="DC39" s="15">
        <v>0</v>
      </c>
      <c r="DD39" s="16">
        <f>IF(DC39&gt;DB39,999,IF(DB39=0,0,DC39/DB39*100))</f>
        <v>0</v>
      </c>
      <c r="DE39" s="15">
        <v>0</v>
      </c>
      <c r="DF39" s="15">
        <v>0</v>
      </c>
      <c r="DG39" s="16">
        <f>IF(DF39&gt;DE39,999,IF(DE39=0,0,DF39/DE39*100))</f>
        <v>0</v>
      </c>
      <c r="DH39" s="27" t="str">
        <f t="shared" si="53"/>
        <v>金融及保險業</v>
      </c>
      <c r="DI39" s="15">
        <v>1</v>
      </c>
      <c r="DJ39" s="15">
        <v>0</v>
      </c>
      <c r="DK39" s="16">
        <f>IF(DJ39&gt;DI39,999,IF(DI39=0,0,DJ39/DI39*100))</f>
        <v>0</v>
      </c>
      <c r="DL39" s="15">
        <v>18</v>
      </c>
      <c r="DM39" s="15">
        <v>1</v>
      </c>
      <c r="DN39" s="16">
        <f>IF(DM39&gt;DL39,999,IF(DL39=0,0,DM39/DL39*100))</f>
        <v>5.555555555555555</v>
      </c>
      <c r="DO39" s="15">
        <v>3</v>
      </c>
      <c r="DP39" s="15">
        <v>0</v>
      </c>
      <c r="DQ39" s="16">
        <f>IF(DP39&gt;DO39,999,IF(DO39=0,0,DP39/DO39*100))</f>
        <v>0</v>
      </c>
      <c r="DR39" s="15">
        <v>0</v>
      </c>
      <c r="DS39" s="15">
        <v>0</v>
      </c>
      <c r="DT39" s="16">
        <f>IF(DS39&gt;DR39,999,IF(DR39=0,0,DS39/DR39*100))</f>
        <v>0</v>
      </c>
      <c r="DU39" s="15">
        <v>0</v>
      </c>
      <c r="DV39" s="15">
        <v>0</v>
      </c>
      <c r="DW39" s="16">
        <f>IF(DV39&gt;DU39,999,IF(DU39=0,0,DV39/DU39*100))</f>
        <v>0</v>
      </c>
      <c r="DX39" s="15">
        <v>0</v>
      </c>
      <c r="DY39" s="15">
        <v>0</v>
      </c>
      <c r="DZ39" s="16">
        <f>IF(DY39&gt;DX39,999,IF(DX39=0,0,DY39/DX39*100))</f>
        <v>0</v>
      </c>
      <c r="EA39" s="15">
        <v>0</v>
      </c>
      <c r="EB39" s="15">
        <v>0</v>
      </c>
      <c r="EC39" s="16">
        <f>IF(EB39&gt;EA39,999,IF(EA39=0,0,EB39/EA39*100))</f>
        <v>0</v>
      </c>
      <c r="ED39" s="27" t="str">
        <f t="shared" si="54"/>
        <v>金融及保險業</v>
      </c>
      <c r="EE39" s="15">
        <v>0</v>
      </c>
      <c r="EF39" s="15">
        <v>0</v>
      </c>
      <c r="EG39" s="16">
        <f>IF(EF39&gt;EE39,999,IF(EE39=0,0,EF39/EE39*100))</f>
        <v>0</v>
      </c>
      <c r="EH39" s="15">
        <v>0</v>
      </c>
      <c r="EI39" s="15">
        <v>0</v>
      </c>
      <c r="EJ39" s="16">
        <f>IF(EI39&gt;EH39,999,IF(EH39=0,0,EI39/EH39*100))</f>
        <v>0</v>
      </c>
      <c r="EK39" s="15">
        <v>0</v>
      </c>
      <c r="EL39" s="15">
        <v>0</v>
      </c>
      <c r="EM39" s="16">
        <f>IF(EL39&gt;EK39,999,IF(EK39=0,0,EL39/EK39*100))</f>
        <v>0</v>
      </c>
      <c r="EN39" s="15">
        <v>2</v>
      </c>
      <c r="EO39" s="15">
        <v>0</v>
      </c>
      <c r="EP39" s="16">
        <f>IF(EO39&gt;EN39,999,IF(EN39=0,0,EO39/EN39*100))</f>
        <v>0</v>
      </c>
      <c r="EQ39" s="15">
        <v>0</v>
      </c>
      <c r="ER39" s="15">
        <v>0</v>
      </c>
      <c r="ES39" s="16">
        <f>IF(ER39&gt;EQ39,999,IF(EQ39=0,0,ER39/EQ39*100))</f>
        <v>0</v>
      </c>
      <c r="ET39" s="15">
        <v>6</v>
      </c>
      <c r="EU39" s="15">
        <v>1</v>
      </c>
      <c r="EV39" s="16">
        <f>IF(EU39&gt;ET39,999,IF(ET39=0,0,EU39/ET39*100))</f>
        <v>16.666666666666664</v>
      </c>
      <c r="EW39" s="15">
        <v>0</v>
      </c>
      <c r="EX39" s="15">
        <v>0</v>
      </c>
      <c r="EY39" s="16">
        <f>IF(EX39&gt;EW39,999,IF(EW39=0,0,EX39/EW39*100))</f>
        <v>0</v>
      </c>
    </row>
    <row r="40" spans="1:155" ht="11.25" customHeight="1">
      <c r="A40" s="27" t="s">
        <v>145</v>
      </c>
      <c r="B40" s="15">
        <v>1166</v>
      </c>
      <c r="C40" s="15">
        <f t="shared" si="59"/>
        <v>479</v>
      </c>
      <c r="D40" s="15">
        <f t="shared" si="59"/>
        <v>180</v>
      </c>
      <c r="E40" s="16">
        <f>IF(D40&gt;C40,999,IF(C40=0,0,D40/C40*100))</f>
        <v>37.578288100208766</v>
      </c>
      <c r="F40" s="15">
        <f t="shared" si="60"/>
        <v>380</v>
      </c>
      <c r="G40" s="15">
        <f t="shared" si="60"/>
        <v>166</v>
      </c>
      <c r="H40" s="16">
        <f>IF(G40&gt;F40,999,IF(F40=0,0,G40/F40*100))</f>
        <v>43.684210526315795</v>
      </c>
      <c r="I40" s="15">
        <v>3</v>
      </c>
      <c r="J40" s="15">
        <v>1</v>
      </c>
      <c r="K40" s="16">
        <f>IF(J40&gt;I40,999,IF(I40=0,0,J40/I40*100))</f>
        <v>33.33333333333333</v>
      </c>
      <c r="L40" s="15">
        <v>0</v>
      </c>
      <c r="M40" s="15">
        <v>0</v>
      </c>
      <c r="N40" s="16">
        <f>IF(M40&gt;L40,999,IF(L40=0,0,M40/L40*100))</f>
        <v>0</v>
      </c>
      <c r="O40" s="15">
        <v>0</v>
      </c>
      <c r="P40" s="15">
        <v>0</v>
      </c>
      <c r="Q40" s="16">
        <f>IF(P40&gt;O40,999,IF(O40=0,0,P40/O40*100))</f>
        <v>0</v>
      </c>
      <c r="R40" s="15">
        <v>0</v>
      </c>
      <c r="S40" s="15">
        <v>0</v>
      </c>
      <c r="T40" s="16">
        <f>IF(S40&gt;R40,999,IF(R40=0,0,S40/R40*100))</f>
        <v>0</v>
      </c>
      <c r="U40" s="15">
        <v>47</v>
      </c>
      <c r="V40" s="15">
        <v>17</v>
      </c>
      <c r="W40" s="16">
        <f>IF(V40&gt;U40,999,IF(U40=0,0,V40/U40*100))</f>
        <v>36.17021276595745</v>
      </c>
      <c r="X40" s="27" t="str">
        <f t="shared" si="49"/>
        <v>不動產及租賃業</v>
      </c>
      <c r="Y40" s="15">
        <v>0</v>
      </c>
      <c r="Z40" s="15">
        <v>0</v>
      </c>
      <c r="AA40" s="16">
        <f>IF(Z40&gt;Y40,999,IF(Y40=0,0,Z40/Y40*100))</f>
        <v>0</v>
      </c>
      <c r="AB40" s="15">
        <v>7</v>
      </c>
      <c r="AC40" s="15">
        <v>2</v>
      </c>
      <c r="AD40" s="16">
        <f>IF(AC40&gt;AB40,999,IF(AB40=0,0,AC40/AB40*100))</f>
        <v>28.57142857142857</v>
      </c>
      <c r="AE40" s="15">
        <v>0</v>
      </c>
      <c r="AF40" s="15">
        <v>0</v>
      </c>
      <c r="AG40" s="16">
        <f>IF(AF40&gt;AE40,999,IF(AE40=0,0,AF40/AE40*100))</f>
        <v>0</v>
      </c>
      <c r="AH40" s="15">
        <v>2</v>
      </c>
      <c r="AI40" s="15">
        <v>2</v>
      </c>
      <c r="AJ40" s="16">
        <f>IF(AI40&gt;AH40,999,IF(AH40=0,0,AI40/AH40*100))</f>
        <v>100</v>
      </c>
      <c r="AK40" s="15">
        <v>88</v>
      </c>
      <c r="AL40" s="15">
        <v>35</v>
      </c>
      <c r="AM40" s="16">
        <f>IF(AL40&gt;AK40,999,IF(AK40=0,0,AL40/AK40*100))</f>
        <v>39.77272727272727</v>
      </c>
      <c r="AN40" s="15">
        <v>57</v>
      </c>
      <c r="AO40" s="15">
        <v>26</v>
      </c>
      <c r="AP40" s="16">
        <f>IF(AO40&gt;AN40,999,IF(AN40=0,0,AO40/AN40*100))</f>
        <v>45.614035087719294</v>
      </c>
      <c r="AQ40" s="15">
        <v>25</v>
      </c>
      <c r="AR40" s="15">
        <v>13</v>
      </c>
      <c r="AS40" s="16">
        <f>IF(AR40&gt;AQ40,999,IF(AQ40=0,0,AR40/AQ40*100))</f>
        <v>52</v>
      </c>
      <c r="AT40" s="27" t="str">
        <f t="shared" si="50"/>
        <v>不動產及租賃業</v>
      </c>
      <c r="AU40" s="15">
        <v>4</v>
      </c>
      <c r="AV40" s="15">
        <v>4</v>
      </c>
      <c r="AW40" s="16">
        <f>IF(AV40&gt;AU40,999,IF(AU40=0,0,AV40/AU40*100))</f>
        <v>100</v>
      </c>
      <c r="AX40" s="15">
        <v>99</v>
      </c>
      <c r="AY40" s="15">
        <v>39</v>
      </c>
      <c r="AZ40" s="16">
        <f>IF(AY40&gt;AX40,999,IF(AX40=0,0,AY40/AX40*100))</f>
        <v>39.39393939393939</v>
      </c>
      <c r="BA40" s="15">
        <v>10</v>
      </c>
      <c r="BB40" s="15">
        <v>4</v>
      </c>
      <c r="BC40" s="16">
        <f>IF(BB40&gt;BA40,999,IF(BA40=0,0,BB40/BA40*100))</f>
        <v>40</v>
      </c>
      <c r="BD40" s="15">
        <v>0</v>
      </c>
      <c r="BE40" s="15">
        <v>0</v>
      </c>
      <c r="BF40" s="16">
        <f>IF(BE40&gt;BD40,999,IF(BD40=0,0,BE40/BD40*100))</f>
        <v>0</v>
      </c>
      <c r="BG40" s="15">
        <v>0</v>
      </c>
      <c r="BH40" s="15">
        <v>0</v>
      </c>
      <c r="BI40" s="16">
        <f>IF(BH40&gt;BG40,999,IF(BG40=0,0,BH40/BG40*100))</f>
        <v>0</v>
      </c>
      <c r="BJ40" s="15">
        <v>0</v>
      </c>
      <c r="BK40" s="15">
        <v>0</v>
      </c>
      <c r="BL40" s="16">
        <f>IF(BK40&gt;BJ40,999,IF(BJ40=0,0,BK40/BJ40*100))</f>
        <v>0</v>
      </c>
      <c r="BM40" s="15">
        <v>0</v>
      </c>
      <c r="BN40" s="15">
        <v>0</v>
      </c>
      <c r="BO40" s="16">
        <f>IF(BN40&gt;BM40,999,IF(BM40=0,0,BN40/BM40*100))</f>
        <v>0</v>
      </c>
      <c r="BP40" s="27" t="str">
        <f t="shared" si="51"/>
        <v>不動產及租賃業</v>
      </c>
      <c r="BQ40" s="15">
        <v>0</v>
      </c>
      <c r="BR40" s="15">
        <v>0</v>
      </c>
      <c r="BS40" s="16">
        <f>IF(BR40&gt;BQ40,999,IF(BQ40=0,0,BR40/BQ40*100))</f>
        <v>0</v>
      </c>
      <c r="BT40" s="15">
        <v>0</v>
      </c>
      <c r="BU40" s="15">
        <v>0</v>
      </c>
      <c r="BV40" s="16">
        <f>IF(BU40&gt;BT40,999,IF(BT40=0,0,BU40/BT40*100))</f>
        <v>0</v>
      </c>
      <c r="BW40" s="15">
        <v>13</v>
      </c>
      <c r="BX40" s="15">
        <v>6</v>
      </c>
      <c r="BY40" s="16">
        <f>IF(BX40&gt;BW40,999,IF(BW40=0,0,BX40/BW40*100))</f>
        <v>46.15384615384615</v>
      </c>
      <c r="BZ40" s="15">
        <v>24</v>
      </c>
      <c r="CA40" s="15">
        <v>17</v>
      </c>
      <c r="CB40" s="16">
        <f>IF(CA40&gt;BZ40,999,IF(BZ40=0,0,CA40/BZ40*100))</f>
        <v>70.83333333333334</v>
      </c>
      <c r="CC40" s="15">
        <v>0</v>
      </c>
      <c r="CD40" s="15">
        <v>0</v>
      </c>
      <c r="CE40" s="16">
        <f>IF(CD40&gt;CC40,999,IF(CC40=0,0,CD40/CC40*100))</f>
        <v>0</v>
      </c>
      <c r="CF40" s="15">
        <v>0</v>
      </c>
      <c r="CG40" s="15">
        <v>0</v>
      </c>
      <c r="CH40" s="16">
        <f>IF(CG40&gt;CF40,999,IF(CF40=0,0,CG40/CF40*100))</f>
        <v>0</v>
      </c>
      <c r="CI40" s="15">
        <v>0</v>
      </c>
      <c r="CJ40" s="15">
        <v>0</v>
      </c>
      <c r="CK40" s="16">
        <f>IF(CJ40&gt;CI40,999,IF(CI40=0,0,CJ40/CI40*100))</f>
        <v>0</v>
      </c>
      <c r="CL40" s="27" t="str">
        <f t="shared" si="52"/>
        <v>不動產及租賃業</v>
      </c>
      <c r="CM40" s="15">
        <v>0</v>
      </c>
      <c r="CN40" s="15">
        <v>0</v>
      </c>
      <c r="CO40" s="16">
        <f>IF(CN40&gt;CM40,999,IF(CM40=0,0,CN40/CM40*100))</f>
        <v>0</v>
      </c>
      <c r="CP40" s="15">
        <v>1</v>
      </c>
      <c r="CQ40" s="15">
        <v>0</v>
      </c>
      <c r="CR40" s="16">
        <f>IF(CQ40&gt;CP40,999,IF(CP40=0,0,CQ40/CP40*100))</f>
        <v>0</v>
      </c>
      <c r="CS40" s="15">
        <v>0</v>
      </c>
      <c r="CT40" s="15">
        <v>0</v>
      </c>
      <c r="CU40" s="16">
        <f>IF(CT40&gt;CS40,999,IF(CS40=0,0,CT40/CS40*100))</f>
        <v>0</v>
      </c>
      <c r="CV40" s="15">
        <v>0</v>
      </c>
      <c r="CW40" s="15">
        <v>0</v>
      </c>
      <c r="CX40" s="16">
        <f>IF(CW40&gt;CV40,999,IF(CV40=0,0,CW40/CV40*100))</f>
        <v>0</v>
      </c>
      <c r="CY40" s="15">
        <v>0</v>
      </c>
      <c r="CZ40" s="15">
        <v>0</v>
      </c>
      <c r="DA40" s="16">
        <f>IF(CZ40&gt;CY40,999,IF(CY40=0,0,CZ40/CY40*100))</f>
        <v>0</v>
      </c>
      <c r="DB40" s="15">
        <v>0</v>
      </c>
      <c r="DC40" s="15">
        <v>0</v>
      </c>
      <c r="DD40" s="16">
        <f>IF(DC40&gt;DB40,999,IF(DB40=0,0,DC40/DB40*100))</f>
        <v>0</v>
      </c>
      <c r="DE40" s="15">
        <v>0</v>
      </c>
      <c r="DF40" s="15">
        <v>0</v>
      </c>
      <c r="DG40" s="16">
        <f>IF(DF40&gt;DE40,999,IF(DE40=0,0,DF40/DE40*100))</f>
        <v>0</v>
      </c>
      <c r="DH40" s="27" t="str">
        <f t="shared" si="53"/>
        <v>不動產及租賃業</v>
      </c>
      <c r="DI40" s="15">
        <v>1</v>
      </c>
      <c r="DJ40" s="15">
        <v>0</v>
      </c>
      <c r="DK40" s="16">
        <f>IF(DJ40&gt;DI40,999,IF(DI40=0,0,DJ40/DI40*100))</f>
        <v>0</v>
      </c>
      <c r="DL40" s="15">
        <v>32</v>
      </c>
      <c r="DM40" s="15">
        <v>3</v>
      </c>
      <c r="DN40" s="16">
        <f>IF(DM40&gt;DL40,999,IF(DL40=0,0,DM40/DL40*100))</f>
        <v>9.375</v>
      </c>
      <c r="DO40" s="15">
        <v>12</v>
      </c>
      <c r="DP40" s="15">
        <v>4</v>
      </c>
      <c r="DQ40" s="16">
        <f>IF(DP40&gt;DO40,999,IF(DO40=0,0,DP40/DO40*100))</f>
        <v>33.33333333333333</v>
      </c>
      <c r="DR40" s="15">
        <v>0</v>
      </c>
      <c r="DS40" s="15">
        <v>0</v>
      </c>
      <c r="DT40" s="16">
        <f>IF(DS40&gt;DR40,999,IF(DR40=0,0,DS40/DR40*100))</f>
        <v>0</v>
      </c>
      <c r="DU40" s="15">
        <v>0</v>
      </c>
      <c r="DV40" s="15">
        <v>0</v>
      </c>
      <c r="DW40" s="16">
        <f>IF(DV40&gt;DU40,999,IF(DU40=0,0,DV40/DU40*100))</f>
        <v>0</v>
      </c>
      <c r="DX40" s="15">
        <v>12</v>
      </c>
      <c r="DY40" s="15">
        <v>3</v>
      </c>
      <c r="DZ40" s="16">
        <f>IF(DY40&gt;DX40,999,IF(DX40=0,0,DY40/DX40*100))</f>
        <v>25</v>
      </c>
      <c r="EA40" s="15">
        <v>0</v>
      </c>
      <c r="EB40" s="15">
        <v>0</v>
      </c>
      <c r="EC40" s="16">
        <f>IF(EB40&gt;EA40,999,IF(EA40=0,0,EB40/EA40*100))</f>
        <v>0</v>
      </c>
      <c r="ED40" s="27" t="str">
        <f t="shared" si="54"/>
        <v>不動產及租賃業</v>
      </c>
      <c r="EE40" s="15">
        <v>0</v>
      </c>
      <c r="EF40" s="15">
        <v>0</v>
      </c>
      <c r="EG40" s="16">
        <f>IF(EF40&gt;EE40,999,IF(EE40=0,0,EF40/EE40*100))</f>
        <v>0</v>
      </c>
      <c r="EH40" s="15">
        <v>0</v>
      </c>
      <c r="EI40" s="15">
        <v>0</v>
      </c>
      <c r="EJ40" s="16">
        <f>IF(EI40&gt;EH40,999,IF(EH40=0,0,EI40/EH40*100))</f>
        <v>0</v>
      </c>
      <c r="EK40" s="15">
        <v>0</v>
      </c>
      <c r="EL40" s="15">
        <v>0</v>
      </c>
      <c r="EM40" s="16">
        <f>IF(EL40&gt;EK40,999,IF(EK40=0,0,EL40/EK40*100))</f>
        <v>0</v>
      </c>
      <c r="EN40" s="15">
        <v>24</v>
      </c>
      <c r="EO40" s="15">
        <v>4</v>
      </c>
      <c r="EP40" s="16">
        <f>IF(EO40&gt;EN40,999,IF(EN40=0,0,EO40/EN40*100))</f>
        <v>16.666666666666664</v>
      </c>
      <c r="EQ40" s="15">
        <v>0</v>
      </c>
      <c r="ER40" s="15">
        <v>0</v>
      </c>
      <c r="ES40" s="16">
        <f>IF(ER40&gt;EQ40,999,IF(EQ40=0,0,ER40/EQ40*100))</f>
        <v>0</v>
      </c>
      <c r="ET40" s="15">
        <v>18</v>
      </c>
      <c r="EU40" s="15">
        <v>0</v>
      </c>
      <c r="EV40" s="16">
        <f>IF(EU40&gt;ET40,999,IF(ET40=0,0,EU40/ET40*100))</f>
        <v>0</v>
      </c>
      <c r="EW40" s="15">
        <v>0</v>
      </c>
      <c r="EX40" s="15">
        <v>0</v>
      </c>
      <c r="EY40" s="16">
        <f>IF(EX40&gt;EW40,999,IF(EW40=0,0,EX40/EW40*100))</f>
        <v>0</v>
      </c>
    </row>
    <row r="41" spans="1:155" ht="11.25" customHeight="1">
      <c r="A41" s="27" t="s">
        <v>146</v>
      </c>
      <c r="B41" s="15">
        <v>589</v>
      </c>
      <c r="C41" s="15">
        <f t="shared" si="59"/>
        <v>305</v>
      </c>
      <c r="D41" s="15">
        <f t="shared" si="59"/>
        <v>80</v>
      </c>
      <c r="E41" s="16">
        <f>IF(D41&gt;C41,999,IF(C41=0,0,D41/C41*100))</f>
        <v>26.229508196721312</v>
      </c>
      <c r="F41" s="15">
        <f t="shared" si="60"/>
        <v>207</v>
      </c>
      <c r="G41" s="15">
        <f t="shared" si="60"/>
        <v>65</v>
      </c>
      <c r="H41" s="16">
        <f>IF(G41&gt;F41,999,IF(F41=0,0,G41/F41*100))</f>
        <v>31.40096618357488</v>
      </c>
      <c r="I41" s="15">
        <v>3</v>
      </c>
      <c r="J41" s="15">
        <v>0</v>
      </c>
      <c r="K41" s="16">
        <f>IF(J41&gt;I41,999,IF(I41=0,0,J41/I41*100))</f>
        <v>0</v>
      </c>
      <c r="L41" s="15">
        <v>0</v>
      </c>
      <c r="M41" s="15">
        <v>0</v>
      </c>
      <c r="N41" s="16">
        <f>IF(M41&gt;L41,999,IF(L41=0,0,M41/L41*100))</f>
        <v>0</v>
      </c>
      <c r="O41" s="15">
        <v>0</v>
      </c>
      <c r="P41" s="15">
        <v>0</v>
      </c>
      <c r="Q41" s="16">
        <f>IF(P41&gt;O41,999,IF(O41=0,0,P41/O41*100))</f>
        <v>0</v>
      </c>
      <c r="R41" s="15">
        <v>1</v>
      </c>
      <c r="S41" s="15">
        <v>0</v>
      </c>
      <c r="T41" s="16">
        <f>IF(S41&gt;R41,999,IF(R41=0,0,S41/R41*100))</f>
        <v>0</v>
      </c>
      <c r="U41" s="15">
        <v>17</v>
      </c>
      <c r="V41" s="15">
        <v>9</v>
      </c>
      <c r="W41" s="16">
        <f>IF(V41&gt;U41,999,IF(U41=0,0,V41/U41*100))</f>
        <v>52.94117647058824</v>
      </c>
      <c r="X41" s="27" t="str">
        <f t="shared" si="49"/>
        <v>專業、科學及技術服務業</v>
      </c>
      <c r="Y41" s="15">
        <v>1</v>
      </c>
      <c r="Z41" s="15">
        <v>0</v>
      </c>
      <c r="AA41" s="16">
        <f>IF(Z41&gt;Y41,999,IF(Y41=0,0,Z41/Y41*100))</f>
        <v>0</v>
      </c>
      <c r="AB41" s="15">
        <v>3</v>
      </c>
      <c r="AC41" s="15">
        <v>0</v>
      </c>
      <c r="AD41" s="16">
        <f>IF(AC41&gt;AB41,999,IF(AB41=0,0,AC41/AB41*100))</f>
        <v>0</v>
      </c>
      <c r="AE41" s="15">
        <v>0</v>
      </c>
      <c r="AF41" s="15">
        <v>0</v>
      </c>
      <c r="AG41" s="16">
        <f>IF(AF41&gt;AE41,999,IF(AE41=0,0,AF41/AE41*100))</f>
        <v>0</v>
      </c>
      <c r="AH41" s="15">
        <v>3</v>
      </c>
      <c r="AI41" s="15">
        <v>1</v>
      </c>
      <c r="AJ41" s="16">
        <f>IF(AI41&gt;AH41,999,IF(AH41=0,0,AI41/AH41*100))</f>
        <v>33.33333333333333</v>
      </c>
      <c r="AK41" s="15">
        <v>49</v>
      </c>
      <c r="AL41" s="15">
        <v>20</v>
      </c>
      <c r="AM41" s="16">
        <f>IF(AL41&gt;AK41,999,IF(AK41=0,0,AL41/AK41*100))</f>
        <v>40.816326530612244</v>
      </c>
      <c r="AN41" s="15">
        <v>6</v>
      </c>
      <c r="AO41" s="15">
        <v>0</v>
      </c>
      <c r="AP41" s="16">
        <f>IF(AO41&gt;AN41,999,IF(AN41=0,0,AO41/AN41*100))</f>
        <v>0</v>
      </c>
      <c r="AQ41" s="15">
        <v>1</v>
      </c>
      <c r="AR41" s="15">
        <v>0</v>
      </c>
      <c r="AS41" s="16">
        <f>IF(AR41&gt;AQ41,999,IF(AQ41=0,0,AR41/AQ41*100))</f>
        <v>0</v>
      </c>
      <c r="AT41" s="27" t="str">
        <f t="shared" si="50"/>
        <v>專業、科學及技術服務業</v>
      </c>
      <c r="AU41" s="15">
        <v>5</v>
      </c>
      <c r="AV41" s="15">
        <v>2</v>
      </c>
      <c r="AW41" s="16">
        <f>IF(AV41&gt;AU41,999,IF(AU41=0,0,AV41/AU41*100))</f>
        <v>40</v>
      </c>
      <c r="AX41" s="15">
        <v>31</v>
      </c>
      <c r="AY41" s="15">
        <v>6</v>
      </c>
      <c r="AZ41" s="16">
        <f>IF(AY41&gt;AX41,999,IF(AX41=0,0,AY41/AX41*100))</f>
        <v>19.35483870967742</v>
      </c>
      <c r="BA41" s="15">
        <v>34</v>
      </c>
      <c r="BB41" s="15">
        <v>15</v>
      </c>
      <c r="BC41" s="16">
        <f>IF(BB41&gt;BA41,999,IF(BA41=0,0,BB41/BA41*100))</f>
        <v>44.11764705882353</v>
      </c>
      <c r="BD41" s="15">
        <v>0</v>
      </c>
      <c r="BE41" s="15">
        <v>0</v>
      </c>
      <c r="BF41" s="16">
        <f>IF(BE41&gt;BD41,999,IF(BD41=0,0,BE41/BD41*100))</f>
        <v>0</v>
      </c>
      <c r="BG41" s="15">
        <v>0</v>
      </c>
      <c r="BH41" s="15">
        <v>0</v>
      </c>
      <c r="BI41" s="16">
        <f>IF(BH41&gt;BG41,999,IF(BG41=0,0,BH41/BG41*100))</f>
        <v>0</v>
      </c>
      <c r="BJ41" s="15">
        <v>1</v>
      </c>
      <c r="BK41" s="15">
        <v>0</v>
      </c>
      <c r="BL41" s="16">
        <f>IF(BK41&gt;BJ41,999,IF(BJ41=0,0,BK41/BJ41*100))</f>
        <v>0</v>
      </c>
      <c r="BM41" s="15">
        <v>0</v>
      </c>
      <c r="BN41" s="15">
        <v>0</v>
      </c>
      <c r="BO41" s="16">
        <f>IF(BN41&gt;BM41,999,IF(BM41=0,0,BN41/BM41*100))</f>
        <v>0</v>
      </c>
      <c r="BP41" s="27" t="str">
        <f t="shared" si="51"/>
        <v>專業、科學及技術服務業</v>
      </c>
      <c r="BQ41" s="15">
        <v>0</v>
      </c>
      <c r="BR41" s="15">
        <v>0</v>
      </c>
      <c r="BS41" s="16">
        <f>IF(BR41&gt;BQ41,999,IF(BQ41=0,0,BR41/BQ41*100))</f>
        <v>0</v>
      </c>
      <c r="BT41" s="15">
        <v>0</v>
      </c>
      <c r="BU41" s="15">
        <v>0</v>
      </c>
      <c r="BV41" s="16">
        <f>IF(BU41&gt;BT41,999,IF(BT41=0,0,BU41/BT41*100))</f>
        <v>0</v>
      </c>
      <c r="BW41" s="15">
        <v>12</v>
      </c>
      <c r="BX41" s="15">
        <v>2</v>
      </c>
      <c r="BY41" s="16">
        <f>IF(BX41&gt;BW41,999,IF(BW41=0,0,BX41/BW41*100))</f>
        <v>16.666666666666664</v>
      </c>
      <c r="BZ41" s="15">
        <v>27</v>
      </c>
      <c r="CA41" s="15">
        <v>8</v>
      </c>
      <c r="CB41" s="16">
        <f>IF(CA41&gt;BZ41,999,IF(BZ41=0,0,CA41/BZ41*100))</f>
        <v>29.629629629629626</v>
      </c>
      <c r="CC41" s="15">
        <v>0</v>
      </c>
      <c r="CD41" s="15">
        <v>0</v>
      </c>
      <c r="CE41" s="16">
        <f>IF(CD41&gt;CC41,999,IF(CC41=0,0,CD41/CC41*100))</f>
        <v>0</v>
      </c>
      <c r="CF41" s="15">
        <v>0</v>
      </c>
      <c r="CG41" s="15">
        <v>0</v>
      </c>
      <c r="CH41" s="16">
        <f>IF(CG41&gt;CF41,999,IF(CF41=0,0,CG41/CF41*100))</f>
        <v>0</v>
      </c>
      <c r="CI41" s="15">
        <v>0</v>
      </c>
      <c r="CJ41" s="15">
        <v>0</v>
      </c>
      <c r="CK41" s="16">
        <f>IF(CJ41&gt;CI41,999,IF(CI41=0,0,CJ41/CI41*100))</f>
        <v>0</v>
      </c>
      <c r="CL41" s="27" t="str">
        <f t="shared" si="52"/>
        <v>專業、科學及技術服務業</v>
      </c>
      <c r="CM41" s="15">
        <v>0</v>
      </c>
      <c r="CN41" s="15">
        <v>0</v>
      </c>
      <c r="CO41" s="16">
        <f>IF(CN41&gt;CM41,999,IF(CM41=0,0,CN41/CM41*100))</f>
        <v>0</v>
      </c>
      <c r="CP41" s="15">
        <v>12</v>
      </c>
      <c r="CQ41" s="15">
        <v>2</v>
      </c>
      <c r="CR41" s="16">
        <f>IF(CQ41&gt;CP41,999,IF(CP41=0,0,CQ41/CP41*100))</f>
        <v>16.666666666666664</v>
      </c>
      <c r="CS41" s="15">
        <v>1</v>
      </c>
      <c r="CT41" s="15">
        <v>0</v>
      </c>
      <c r="CU41" s="16">
        <f>IF(CT41&gt;CS41,999,IF(CS41=0,0,CT41/CS41*100))</f>
        <v>0</v>
      </c>
      <c r="CV41" s="15">
        <v>0</v>
      </c>
      <c r="CW41" s="15">
        <v>0</v>
      </c>
      <c r="CX41" s="16">
        <f>IF(CW41&gt;CV41,999,IF(CV41=0,0,CW41/CV41*100))</f>
        <v>0</v>
      </c>
      <c r="CY41" s="15">
        <v>13</v>
      </c>
      <c r="CZ41" s="15">
        <v>1</v>
      </c>
      <c r="DA41" s="16">
        <f>IF(CZ41&gt;CY41,999,IF(CY41=0,0,CZ41/CY41*100))</f>
        <v>7.6923076923076925</v>
      </c>
      <c r="DB41" s="15">
        <v>1</v>
      </c>
      <c r="DC41" s="15">
        <v>0</v>
      </c>
      <c r="DD41" s="16">
        <f>IF(DC41&gt;DB41,999,IF(DB41=0,0,DC41/DB41*100))</f>
        <v>0</v>
      </c>
      <c r="DE41" s="15">
        <v>0</v>
      </c>
      <c r="DF41" s="15">
        <v>0</v>
      </c>
      <c r="DG41" s="16">
        <f>IF(DF41&gt;DE41,999,IF(DE41=0,0,DF41/DE41*100))</f>
        <v>0</v>
      </c>
      <c r="DH41" s="27" t="str">
        <f t="shared" si="53"/>
        <v>專業、科學及技術服務業</v>
      </c>
      <c r="DI41" s="15">
        <v>5</v>
      </c>
      <c r="DJ41" s="15">
        <v>0</v>
      </c>
      <c r="DK41" s="16">
        <f>IF(DJ41&gt;DI41,999,IF(DI41=0,0,DJ41/DI41*100))</f>
        <v>0</v>
      </c>
      <c r="DL41" s="15">
        <v>33</v>
      </c>
      <c r="DM41" s="15">
        <v>6</v>
      </c>
      <c r="DN41" s="16">
        <f>IF(DM41&gt;DL41,999,IF(DL41=0,0,DM41/DL41*100))</f>
        <v>18.181818181818183</v>
      </c>
      <c r="DO41" s="15">
        <v>16</v>
      </c>
      <c r="DP41" s="15">
        <v>0</v>
      </c>
      <c r="DQ41" s="16">
        <f>IF(DP41&gt;DO41,999,IF(DO41=0,0,DP41/DO41*100))</f>
        <v>0</v>
      </c>
      <c r="DR41" s="15">
        <v>0</v>
      </c>
      <c r="DS41" s="15">
        <v>0</v>
      </c>
      <c r="DT41" s="16">
        <f>IF(DS41&gt;DR41,999,IF(DR41=0,0,DS41/DR41*100))</f>
        <v>0</v>
      </c>
      <c r="DU41" s="15">
        <v>2</v>
      </c>
      <c r="DV41" s="15">
        <v>0</v>
      </c>
      <c r="DW41" s="16">
        <f>IF(DV41&gt;DU41,999,IF(DU41=0,0,DV41/DU41*100))</f>
        <v>0</v>
      </c>
      <c r="DX41" s="15">
        <v>9</v>
      </c>
      <c r="DY41" s="15">
        <v>4</v>
      </c>
      <c r="DZ41" s="16">
        <f>IF(DY41&gt;DX41,999,IF(DX41=0,0,DY41/DX41*100))</f>
        <v>44.44444444444444</v>
      </c>
      <c r="EA41" s="15">
        <v>0</v>
      </c>
      <c r="EB41" s="15">
        <v>0</v>
      </c>
      <c r="EC41" s="16">
        <f>IF(EB41&gt;EA41,999,IF(EA41=0,0,EB41/EA41*100))</f>
        <v>0</v>
      </c>
      <c r="ED41" s="27" t="str">
        <f t="shared" si="54"/>
        <v>專業、科學及技術服務業</v>
      </c>
      <c r="EE41" s="15">
        <v>0</v>
      </c>
      <c r="EF41" s="15">
        <v>0</v>
      </c>
      <c r="EG41" s="16">
        <f>IF(EF41&gt;EE41,999,IF(EE41=0,0,EF41/EE41*100))</f>
        <v>0</v>
      </c>
      <c r="EH41" s="15">
        <v>0</v>
      </c>
      <c r="EI41" s="15">
        <v>0</v>
      </c>
      <c r="EJ41" s="16">
        <f>IF(EI41&gt;EH41,999,IF(EH41=0,0,EI41/EH41*100))</f>
        <v>0</v>
      </c>
      <c r="EK41" s="15">
        <v>0</v>
      </c>
      <c r="EL41" s="15">
        <v>0</v>
      </c>
      <c r="EM41" s="16">
        <f>IF(EL41&gt;EK41,999,IF(EK41=0,0,EL41/EK41*100))</f>
        <v>0</v>
      </c>
      <c r="EN41" s="15">
        <v>8</v>
      </c>
      <c r="EO41" s="15">
        <v>2</v>
      </c>
      <c r="EP41" s="16">
        <f>IF(EO41&gt;EN41,999,IF(EN41=0,0,EO41/EN41*100))</f>
        <v>25</v>
      </c>
      <c r="EQ41" s="15">
        <v>0</v>
      </c>
      <c r="ER41" s="15">
        <v>0</v>
      </c>
      <c r="ES41" s="16">
        <f>IF(ER41&gt;EQ41,999,IF(EQ41=0,0,ER41/EQ41*100))</f>
        <v>0</v>
      </c>
      <c r="ET41" s="15">
        <v>11</v>
      </c>
      <c r="EU41" s="15">
        <v>2</v>
      </c>
      <c r="EV41" s="16">
        <f>IF(EU41&gt;ET41,999,IF(ET41=0,0,EU41/ET41*100))</f>
        <v>18.181818181818183</v>
      </c>
      <c r="EW41" s="15">
        <v>0</v>
      </c>
      <c r="EX41" s="15">
        <v>0</v>
      </c>
      <c r="EY41" s="16">
        <f>IF(EX41&gt;EW41,999,IF(EW41=0,0,EX41/EW41*100))</f>
        <v>0</v>
      </c>
    </row>
    <row r="42" spans="1:155" ht="11.25" customHeight="1">
      <c r="A42" s="27" t="s">
        <v>147</v>
      </c>
      <c r="B42" s="15">
        <v>7</v>
      </c>
      <c r="C42" s="15">
        <f t="shared" si="55"/>
        <v>3</v>
      </c>
      <c r="D42" s="15">
        <f t="shared" si="56"/>
        <v>0</v>
      </c>
      <c r="E42" s="16">
        <f t="shared" si="0"/>
        <v>0</v>
      </c>
      <c r="F42" s="15">
        <f t="shared" si="57"/>
        <v>2</v>
      </c>
      <c r="G42" s="15">
        <f t="shared" si="58"/>
        <v>0</v>
      </c>
      <c r="H42" s="16">
        <f t="shared" si="1"/>
        <v>0</v>
      </c>
      <c r="I42" s="15">
        <v>0</v>
      </c>
      <c r="J42" s="15">
        <v>0</v>
      </c>
      <c r="K42" s="16">
        <f t="shared" si="2"/>
        <v>0</v>
      </c>
      <c r="L42" s="15">
        <v>0</v>
      </c>
      <c r="M42" s="15">
        <v>0</v>
      </c>
      <c r="N42" s="16">
        <f t="shared" si="3"/>
        <v>0</v>
      </c>
      <c r="O42" s="15">
        <v>0</v>
      </c>
      <c r="P42" s="15">
        <v>0</v>
      </c>
      <c r="Q42" s="16">
        <f t="shared" si="4"/>
        <v>0</v>
      </c>
      <c r="R42" s="15">
        <v>0</v>
      </c>
      <c r="S42" s="15">
        <v>0</v>
      </c>
      <c r="T42" s="16">
        <f t="shared" si="5"/>
        <v>0</v>
      </c>
      <c r="U42" s="15">
        <v>0</v>
      </c>
      <c r="V42" s="15">
        <v>0</v>
      </c>
      <c r="W42" s="16">
        <f t="shared" si="6"/>
        <v>0</v>
      </c>
      <c r="X42" s="27" t="str">
        <f t="shared" si="49"/>
        <v>教 育 服 務 業</v>
      </c>
      <c r="Y42" s="15">
        <v>0</v>
      </c>
      <c r="Z42" s="15">
        <v>0</v>
      </c>
      <c r="AA42" s="16">
        <f t="shared" si="7"/>
        <v>0</v>
      </c>
      <c r="AB42" s="15">
        <v>0</v>
      </c>
      <c r="AC42" s="15">
        <v>0</v>
      </c>
      <c r="AD42" s="16">
        <f t="shared" si="8"/>
        <v>0</v>
      </c>
      <c r="AE42" s="15">
        <v>0</v>
      </c>
      <c r="AF42" s="15">
        <v>0</v>
      </c>
      <c r="AG42" s="16">
        <f t="shared" si="9"/>
        <v>0</v>
      </c>
      <c r="AH42" s="15">
        <v>2</v>
      </c>
      <c r="AI42" s="15">
        <v>0</v>
      </c>
      <c r="AJ42" s="16">
        <f t="shared" si="10"/>
        <v>0</v>
      </c>
      <c r="AK42" s="15">
        <v>0</v>
      </c>
      <c r="AL42" s="15">
        <v>0</v>
      </c>
      <c r="AM42" s="16">
        <f t="shared" si="11"/>
        <v>0</v>
      </c>
      <c r="AN42" s="15">
        <v>0</v>
      </c>
      <c r="AO42" s="15">
        <v>0</v>
      </c>
      <c r="AP42" s="16">
        <f t="shared" si="12"/>
        <v>0</v>
      </c>
      <c r="AQ42" s="15">
        <v>0</v>
      </c>
      <c r="AR42" s="15">
        <v>0</v>
      </c>
      <c r="AS42" s="16">
        <f t="shared" si="13"/>
        <v>0</v>
      </c>
      <c r="AT42" s="27" t="str">
        <f t="shared" si="50"/>
        <v>教 育 服 務 業</v>
      </c>
      <c r="AU42" s="15">
        <v>0</v>
      </c>
      <c r="AV42" s="15">
        <v>0</v>
      </c>
      <c r="AW42" s="16">
        <f t="shared" si="14"/>
        <v>0</v>
      </c>
      <c r="AX42" s="15">
        <v>0</v>
      </c>
      <c r="AY42" s="15">
        <v>0</v>
      </c>
      <c r="AZ42" s="16">
        <f t="shared" si="15"/>
        <v>0</v>
      </c>
      <c r="BA42" s="15">
        <v>0</v>
      </c>
      <c r="BB42" s="15">
        <v>0</v>
      </c>
      <c r="BC42" s="16">
        <f t="shared" si="16"/>
        <v>0</v>
      </c>
      <c r="BD42" s="15">
        <v>0</v>
      </c>
      <c r="BE42" s="15">
        <v>0</v>
      </c>
      <c r="BF42" s="16">
        <f t="shared" si="17"/>
        <v>0</v>
      </c>
      <c r="BG42" s="15">
        <v>0</v>
      </c>
      <c r="BH42" s="15">
        <v>0</v>
      </c>
      <c r="BI42" s="16">
        <f t="shared" si="18"/>
        <v>0</v>
      </c>
      <c r="BJ42" s="15">
        <v>0</v>
      </c>
      <c r="BK42" s="15">
        <v>0</v>
      </c>
      <c r="BL42" s="16">
        <f t="shared" si="19"/>
        <v>0</v>
      </c>
      <c r="BM42" s="15">
        <v>0</v>
      </c>
      <c r="BN42" s="15">
        <v>0</v>
      </c>
      <c r="BO42" s="16">
        <f t="shared" si="20"/>
        <v>0</v>
      </c>
      <c r="BP42" s="27" t="str">
        <f t="shared" si="51"/>
        <v>教 育 服 務 業</v>
      </c>
      <c r="BQ42" s="15">
        <v>0</v>
      </c>
      <c r="BR42" s="15">
        <v>0</v>
      </c>
      <c r="BS42" s="16">
        <f t="shared" si="21"/>
        <v>0</v>
      </c>
      <c r="BT42" s="15">
        <v>0</v>
      </c>
      <c r="BU42" s="15">
        <v>0</v>
      </c>
      <c r="BV42" s="16">
        <f t="shared" si="22"/>
        <v>0</v>
      </c>
      <c r="BW42" s="15">
        <v>0</v>
      </c>
      <c r="BX42" s="15">
        <v>0</v>
      </c>
      <c r="BY42" s="16">
        <f t="shared" si="23"/>
        <v>0</v>
      </c>
      <c r="BZ42" s="15">
        <v>0</v>
      </c>
      <c r="CA42" s="15">
        <v>0</v>
      </c>
      <c r="CB42" s="16">
        <f t="shared" si="24"/>
        <v>0</v>
      </c>
      <c r="CC42" s="15">
        <v>0</v>
      </c>
      <c r="CD42" s="15">
        <v>0</v>
      </c>
      <c r="CE42" s="16">
        <f t="shared" si="25"/>
        <v>0</v>
      </c>
      <c r="CF42" s="15">
        <v>0</v>
      </c>
      <c r="CG42" s="15">
        <v>0</v>
      </c>
      <c r="CH42" s="16">
        <f t="shared" si="26"/>
        <v>0</v>
      </c>
      <c r="CI42" s="15">
        <v>0</v>
      </c>
      <c r="CJ42" s="15">
        <v>0</v>
      </c>
      <c r="CK42" s="16">
        <f t="shared" si="27"/>
        <v>0</v>
      </c>
      <c r="CL42" s="27" t="str">
        <f t="shared" si="52"/>
        <v>教 育 服 務 業</v>
      </c>
      <c r="CM42" s="15">
        <v>0</v>
      </c>
      <c r="CN42" s="15">
        <v>0</v>
      </c>
      <c r="CO42" s="16">
        <f t="shared" si="28"/>
        <v>0</v>
      </c>
      <c r="CP42" s="15">
        <v>0</v>
      </c>
      <c r="CQ42" s="15">
        <v>0</v>
      </c>
      <c r="CR42" s="16">
        <f t="shared" si="29"/>
        <v>0</v>
      </c>
      <c r="CS42" s="15">
        <v>0</v>
      </c>
      <c r="CT42" s="15">
        <v>0</v>
      </c>
      <c r="CU42" s="16">
        <f t="shared" si="30"/>
        <v>0</v>
      </c>
      <c r="CV42" s="15">
        <v>0</v>
      </c>
      <c r="CW42" s="15">
        <v>0</v>
      </c>
      <c r="CX42" s="16">
        <f t="shared" si="31"/>
        <v>0</v>
      </c>
      <c r="CY42" s="15">
        <v>0</v>
      </c>
      <c r="CZ42" s="15">
        <v>0</v>
      </c>
      <c r="DA42" s="16">
        <f t="shared" si="32"/>
        <v>0</v>
      </c>
      <c r="DB42" s="15">
        <v>0</v>
      </c>
      <c r="DC42" s="15">
        <v>0</v>
      </c>
      <c r="DD42" s="16">
        <f t="shared" si="33"/>
        <v>0</v>
      </c>
      <c r="DE42" s="15">
        <v>0</v>
      </c>
      <c r="DF42" s="15">
        <v>0</v>
      </c>
      <c r="DG42" s="16">
        <f t="shared" si="34"/>
        <v>0</v>
      </c>
      <c r="DH42" s="27" t="str">
        <f t="shared" si="53"/>
        <v>教 育 服 務 業</v>
      </c>
      <c r="DI42" s="15">
        <v>0</v>
      </c>
      <c r="DJ42" s="15">
        <v>0</v>
      </c>
      <c r="DK42" s="16">
        <f t="shared" si="35"/>
        <v>0</v>
      </c>
      <c r="DL42" s="15">
        <v>0</v>
      </c>
      <c r="DM42" s="15">
        <v>0</v>
      </c>
      <c r="DN42" s="16">
        <f t="shared" si="36"/>
        <v>0</v>
      </c>
      <c r="DO42" s="15">
        <v>0</v>
      </c>
      <c r="DP42" s="15">
        <v>0</v>
      </c>
      <c r="DQ42" s="16">
        <f t="shared" si="37"/>
        <v>0</v>
      </c>
      <c r="DR42" s="15">
        <v>0</v>
      </c>
      <c r="DS42" s="15">
        <v>0</v>
      </c>
      <c r="DT42" s="16">
        <f t="shared" si="38"/>
        <v>0</v>
      </c>
      <c r="DU42" s="15">
        <v>0</v>
      </c>
      <c r="DV42" s="15">
        <v>0</v>
      </c>
      <c r="DW42" s="16">
        <f t="shared" si="39"/>
        <v>0</v>
      </c>
      <c r="DX42" s="15">
        <v>0</v>
      </c>
      <c r="DY42" s="15">
        <v>0</v>
      </c>
      <c r="DZ42" s="16">
        <f t="shared" si="40"/>
        <v>0</v>
      </c>
      <c r="EA42" s="15">
        <v>0</v>
      </c>
      <c r="EB42" s="15">
        <v>0</v>
      </c>
      <c r="EC42" s="16">
        <f t="shared" si="41"/>
        <v>0</v>
      </c>
      <c r="ED42" s="27" t="str">
        <f t="shared" si="54"/>
        <v>教 育 服 務 業</v>
      </c>
      <c r="EE42" s="15">
        <v>0</v>
      </c>
      <c r="EF42" s="15">
        <v>0</v>
      </c>
      <c r="EG42" s="16">
        <f t="shared" si="42"/>
        <v>0</v>
      </c>
      <c r="EH42" s="15">
        <v>0</v>
      </c>
      <c r="EI42" s="15">
        <v>0</v>
      </c>
      <c r="EJ42" s="16">
        <f t="shared" si="43"/>
        <v>0</v>
      </c>
      <c r="EK42" s="15">
        <v>0</v>
      </c>
      <c r="EL42" s="15">
        <v>0</v>
      </c>
      <c r="EM42" s="16">
        <f t="shared" si="44"/>
        <v>0</v>
      </c>
      <c r="EN42" s="15">
        <v>1</v>
      </c>
      <c r="EO42" s="15">
        <v>0</v>
      </c>
      <c r="EP42" s="16">
        <f t="shared" si="45"/>
        <v>0</v>
      </c>
      <c r="EQ42" s="15">
        <v>0</v>
      </c>
      <c r="ER42" s="15">
        <v>0</v>
      </c>
      <c r="ES42" s="16">
        <f t="shared" si="46"/>
        <v>0</v>
      </c>
      <c r="ET42" s="15">
        <v>0</v>
      </c>
      <c r="EU42" s="15">
        <v>0</v>
      </c>
      <c r="EV42" s="16">
        <f t="shared" si="47"/>
        <v>0</v>
      </c>
      <c r="EW42" s="15">
        <v>0</v>
      </c>
      <c r="EX42" s="15">
        <v>0</v>
      </c>
      <c r="EY42" s="16">
        <f t="shared" si="48"/>
        <v>0</v>
      </c>
    </row>
    <row r="43" spans="1:155" ht="11.25" customHeight="1">
      <c r="A43" s="27" t="s">
        <v>148</v>
      </c>
      <c r="B43" s="15">
        <v>649</v>
      </c>
      <c r="C43" s="15">
        <f t="shared" si="55"/>
        <v>461</v>
      </c>
      <c r="D43" s="15">
        <f t="shared" si="56"/>
        <v>144</v>
      </c>
      <c r="E43" s="16">
        <f t="shared" si="0"/>
        <v>31.23644251626898</v>
      </c>
      <c r="F43" s="15">
        <f t="shared" si="57"/>
        <v>310</v>
      </c>
      <c r="G43" s="15">
        <f t="shared" si="58"/>
        <v>100</v>
      </c>
      <c r="H43" s="16">
        <f t="shared" si="1"/>
        <v>32.25806451612903</v>
      </c>
      <c r="I43" s="15">
        <v>22</v>
      </c>
      <c r="J43" s="15">
        <v>9</v>
      </c>
      <c r="K43" s="16">
        <f t="shared" si="2"/>
        <v>40.909090909090914</v>
      </c>
      <c r="L43" s="15">
        <v>1</v>
      </c>
      <c r="M43" s="15">
        <v>1</v>
      </c>
      <c r="N43" s="16">
        <f t="shared" si="3"/>
        <v>100</v>
      </c>
      <c r="O43" s="15">
        <v>0</v>
      </c>
      <c r="P43" s="15">
        <v>0</v>
      </c>
      <c r="Q43" s="16">
        <f t="shared" si="4"/>
        <v>0</v>
      </c>
      <c r="R43" s="15">
        <v>17</v>
      </c>
      <c r="S43" s="15">
        <v>7</v>
      </c>
      <c r="T43" s="16">
        <f t="shared" si="5"/>
        <v>41.17647058823529</v>
      </c>
      <c r="U43" s="15">
        <v>14</v>
      </c>
      <c r="V43" s="15">
        <v>6</v>
      </c>
      <c r="W43" s="16">
        <f t="shared" si="6"/>
        <v>42.857142857142854</v>
      </c>
      <c r="X43" s="27" t="str">
        <f t="shared" si="49"/>
        <v>醫療保健及社會福利服務業</v>
      </c>
      <c r="Y43" s="15">
        <v>18</v>
      </c>
      <c r="Z43" s="15">
        <v>8</v>
      </c>
      <c r="AA43" s="16">
        <f t="shared" si="7"/>
        <v>44.44444444444444</v>
      </c>
      <c r="AB43" s="15">
        <v>0</v>
      </c>
      <c r="AC43" s="15">
        <v>0</v>
      </c>
      <c r="AD43" s="16">
        <f t="shared" si="8"/>
        <v>0</v>
      </c>
      <c r="AE43" s="15">
        <v>10</v>
      </c>
      <c r="AF43" s="15">
        <v>2</v>
      </c>
      <c r="AG43" s="16">
        <f t="shared" si="9"/>
        <v>20</v>
      </c>
      <c r="AH43" s="15">
        <v>3</v>
      </c>
      <c r="AI43" s="15">
        <v>1</v>
      </c>
      <c r="AJ43" s="16">
        <f t="shared" si="10"/>
        <v>33.33333333333333</v>
      </c>
      <c r="AK43" s="15">
        <v>27</v>
      </c>
      <c r="AL43" s="15">
        <v>9</v>
      </c>
      <c r="AM43" s="16">
        <f t="shared" si="11"/>
        <v>33.33333333333333</v>
      </c>
      <c r="AN43" s="15">
        <v>0</v>
      </c>
      <c r="AO43" s="15">
        <v>0</v>
      </c>
      <c r="AP43" s="16">
        <f t="shared" si="12"/>
        <v>0</v>
      </c>
      <c r="AQ43" s="15">
        <v>0</v>
      </c>
      <c r="AR43" s="15">
        <v>0</v>
      </c>
      <c r="AS43" s="16">
        <f t="shared" si="13"/>
        <v>0</v>
      </c>
      <c r="AT43" s="27" t="str">
        <f t="shared" si="50"/>
        <v>醫療保健及社會福利服務業</v>
      </c>
      <c r="AU43" s="15">
        <v>0</v>
      </c>
      <c r="AV43" s="15">
        <v>0</v>
      </c>
      <c r="AW43" s="16">
        <f t="shared" si="14"/>
        <v>0</v>
      </c>
      <c r="AX43" s="15">
        <v>127</v>
      </c>
      <c r="AY43" s="15">
        <v>38</v>
      </c>
      <c r="AZ43" s="16">
        <f t="shared" si="15"/>
        <v>29.92125984251969</v>
      </c>
      <c r="BA43" s="15">
        <v>7</v>
      </c>
      <c r="BB43" s="15">
        <v>3</v>
      </c>
      <c r="BC43" s="16">
        <f t="shared" si="16"/>
        <v>42.857142857142854</v>
      </c>
      <c r="BD43" s="15">
        <v>0</v>
      </c>
      <c r="BE43" s="15">
        <v>0</v>
      </c>
      <c r="BF43" s="16">
        <f t="shared" si="17"/>
        <v>0</v>
      </c>
      <c r="BG43" s="15">
        <v>2</v>
      </c>
      <c r="BH43" s="15">
        <v>0</v>
      </c>
      <c r="BI43" s="16">
        <f t="shared" si="18"/>
        <v>0</v>
      </c>
      <c r="BJ43" s="15">
        <v>9</v>
      </c>
      <c r="BK43" s="15">
        <v>5</v>
      </c>
      <c r="BL43" s="16">
        <f t="shared" si="19"/>
        <v>55.55555555555556</v>
      </c>
      <c r="BM43" s="15">
        <v>0</v>
      </c>
      <c r="BN43" s="15">
        <v>0</v>
      </c>
      <c r="BO43" s="16">
        <f t="shared" si="20"/>
        <v>0</v>
      </c>
      <c r="BP43" s="27" t="str">
        <f t="shared" si="51"/>
        <v>醫療保健及社會福利服務業</v>
      </c>
      <c r="BQ43" s="15">
        <v>0</v>
      </c>
      <c r="BR43" s="15">
        <v>0</v>
      </c>
      <c r="BS43" s="16">
        <f t="shared" si="21"/>
        <v>0</v>
      </c>
      <c r="BT43" s="15">
        <v>0</v>
      </c>
      <c r="BU43" s="15">
        <v>0</v>
      </c>
      <c r="BV43" s="16">
        <f t="shared" si="22"/>
        <v>0</v>
      </c>
      <c r="BW43" s="15">
        <v>1</v>
      </c>
      <c r="BX43" s="15">
        <v>0</v>
      </c>
      <c r="BY43" s="16">
        <f t="shared" si="23"/>
        <v>0</v>
      </c>
      <c r="BZ43" s="15">
        <v>44</v>
      </c>
      <c r="CA43" s="15">
        <v>7</v>
      </c>
      <c r="CB43" s="16">
        <f t="shared" si="24"/>
        <v>15.909090909090908</v>
      </c>
      <c r="CC43" s="15">
        <v>3</v>
      </c>
      <c r="CD43" s="15">
        <v>1</v>
      </c>
      <c r="CE43" s="16">
        <f t="shared" si="25"/>
        <v>33.33333333333333</v>
      </c>
      <c r="CF43" s="15">
        <v>0</v>
      </c>
      <c r="CG43" s="15">
        <v>0</v>
      </c>
      <c r="CH43" s="16">
        <f t="shared" si="26"/>
        <v>0</v>
      </c>
      <c r="CI43" s="15">
        <v>1</v>
      </c>
      <c r="CJ43" s="15">
        <v>0</v>
      </c>
      <c r="CK43" s="16">
        <f t="shared" si="27"/>
        <v>0</v>
      </c>
      <c r="CL43" s="27" t="str">
        <f t="shared" si="52"/>
        <v>醫療保健及社會福利服務業</v>
      </c>
      <c r="CM43" s="15">
        <v>4</v>
      </c>
      <c r="CN43" s="15">
        <v>3</v>
      </c>
      <c r="CO43" s="16">
        <f t="shared" si="28"/>
        <v>75</v>
      </c>
      <c r="CP43" s="15">
        <v>0</v>
      </c>
      <c r="CQ43" s="15">
        <v>0</v>
      </c>
      <c r="CR43" s="16">
        <f t="shared" si="29"/>
        <v>0</v>
      </c>
      <c r="CS43" s="15">
        <v>0</v>
      </c>
      <c r="CT43" s="15">
        <v>0</v>
      </c>
      <c r="CU43" s="16">
        <f t="shared" si="30"/>
        <v>0</v>
      </c>
      <c r="CV43" s="15">
        <v>0</v>
      </c>
      <c r="CW43" s="15">
        <v>0</v>
      </c>
      <c r="CX43" s="16">
        <f t="shared" si="31"/>
        <v>0</v>
      </c>
      <c r="CY43" s="15">
        <v>62</v>
      </c>
      <c r="CZ43" s="15">
        <v>15</v>
      </c>
      <c r="DA43" s="16">
        <f t="shared" si="32"/>
        <v>24.193548387096776</v>
      </c>
      <c r="DB43" s="15">
        <v>0</v>
      </c>
      <c r="DC43" s="15">
        <v>0</v>
      </c>
      <c r="DD43" s="16">
        <f t="shared" si="33"/>
        <v>0</v>
      </c>
      <c r="DE43" s="15">
        <v>0</v>
      </c>
      <c r="DF43" s="15">
        <v>0</v>
      </c>
      <c r="DG43" s="16">
        <f t="shared" si="34"/>
        <v>0</v>
      </c>
      <c r="DH43" s="27" t="str">
        <f t="shared" si="53"/>
        <v>醫療保健及社會福利服務業</v>
      </c>
      <c r="DI43" s="15">
        <v>0</v>
      </c>
      <c r="DJ43" s="15">
        <v>0</v>
      </c>
      <c r="DK43" s="16">
        <f t="shared" si="35"/>
        <v>0</v>
      </c>
      <c r="DL43" s="15">
        <v>30</v>
      </c>
      <c r="DM43" s="15">
        <v>12</v>
      </c>
      <c r="DN43" s="16">
        <f t="shared" si="36"/>
        <v>40</v>
      </c>
      <c r="DO43" s="15">
        <v>53</v>
      </c>
      <c r="DP43" s="15">
        <v>14</v>
      </c>
      <c r="DQ43" s="16">
        <f t="shared" si="37"/>
        <v>26.41509433962264</v>
      </c>
      <c r="DR43" s="15">
        <v>2</v>
      </c>
      <c r="DS43" s="15">
        <v>1</v>
      </c>
      <c r="DT43" s="16">
        <f t="shared" si="38"/>
        <v>50</v>
      </c>
      <c r="DU43" s="15">
        <v>0</v>
      </c>
      <c r="DV43" s="15">
        <v>0</v>
      </c>
      <c r="DW43" s="16">
        <f t="shared" si="39"/>
        <v>0</v>
      </c>
      <c r="DX43" s="15">
        <v>0</v>
      </c>
      <c r="DY43" s="15">
        <v>0</v>
      </c>
      <c r="DZ43" s="16">
        <f t="shared" si="40"/>
        <v>0</v>
      </c>
      <c r="EA43" s="15">
        <v>0</v>
      </c>
      <c r="EB43" s="15">
        <v>0</v>
      </c>
      <c r="EC43" s="16">
        <f t="shared" si="41"/>
        <v>0</v>
      </c>
      <c r="ED43" s="27" t="str">
        <f t="shared" si="54"/>
        <v>醫療保健及社會福利服務業</v>
      </c>
      <c r="EE43" s="15">
        <v>0</v>
      </c>
      <c r="EF43" s="15">
        <v>0</v>
      </c>
      <c r="EG43" s="16">
        <f t="shared" si="42"/>
        <v>0</v>
      </c>
      <c r="EH43" s="15">
        <v>0</v>
      </c>
      <c r="EI43" s="15">
        <v>0</v>
      </c>
      <c r="EJ43" s="16">
        <f t="shared" si="43"/>
        <v>0</v>
      </c>
      <c r="EK43" s="15">
        <v>0</v>
      </c>
      <c r="EL43" s="15">
        <v>0</v>
      </c>
      <c r="EM43" s="16">
        <f t="shared" si="44"/>
        <v>0</v>
      </c>
      <c r="EN43" s="15">
        <v>1</v>
      </c>
      <c r="EO43" s="15">
        <v>0</v>
      </c>
      <c r="EP43" s="16">
        <f t="shared" si="45"/>
        <v>0</v>
      </c>
      <c r="EQ43" s="15">
        <v>0</v>
      </c>
      <c r="ER43" s="15">
        <v>0</v>
      </c>
      <c r="ES43" s="16">
        <f t="shared" si="46"/>
        <v>0</v>
      </c>
      <c r="ET43" s="15">
        <v>3</v>
      </c>
      <c r="EU43" s="15">
        <v>2</v>
      </c>
      <c r="EV43" s="16">
        <f t="shared" si="47"/>
        <v>66.66666666666666</v>
      </c>
      <c r="EW43" s="15">
        <v>0</v>
      </c>
      <c r="EX43" s="15">
        <v>0</v>
      </c>
      <c r="EY43" s="16">
        <f t="shared" si="48"/>
        <v>0</v>
      </c>
    </row>
    <row r="44" spans="1:155" ht="11.25" customHeight="1">
      <c r="A44" s="27" t="s">
        <v>149</v>
      </c>
      <c r="B44" s="15">
        <v>169</v>
      </c>
      <c r="C44" s="15">
        <f t="shared" si="55"/>
        <v>83</v>
      </c>
      <c r="D44" s="15">
        <f t="shared" si="56"/>
        <v>24</v>
      </c>
      <c r="E44" s="16">
        <f t="shared" si="0"/>
        <v>28.915662650602407</v>
      </c>
      <c r="F44" s="15">
        <f aca="true" t="shared" si="61" ref="F44:G46">SUM(I44+L44+O44+R44+U44+Y44+AB44+AE44+AH44+AK44+AN44+AQ44+AU44+AX44+BA44+BD44+BG44+BJ44+BM44+BQ44+BT44+BW44+BZ44+CC44+CF44+CI44+CM44+CP44+CS44)</f>
        <v>56</v>
      </c>
      <c r="G44" s="15">
        <f t="shared" si="61"/>
        <v>16</v>
      </c>
      <c r="H44" s="16">
        <f t="shared" si="1"/>
        <v>28.57142857142857</v>
      </c>
      <c r="I44" s="15">
        <v>1</v>
      </c>
      <c r="J44" s="15">
        <v>0</v>
      </c>
      <c r="K44" s="16">
        <f t="shared" si="2"/>
        <v>0</v>
      </c>
      <c r="L44" s="15">
        <v>1</v>
      </c>
      <c r="M44" s="15">
        <v>1</v>
      </c>
      <c r="N44" s="16">
        <f t="shared" si="3"/>
        <v>100</v>
      </c>
      <c r="O44" s="15">
        <v>0</v>
      </c>
      <c r="P44" s="15">
        <v>0</v>
      </c>
      <c r="Q44" s="16">
        <f t="shared" si="4"/>
        <v>0</v>
      </c>
      <c r="R44" s="15">
        <v>2</v>
      </c>
      <c r="S44" s="15">
        <v>1</v>
      </c>
      <c r="T44" s="16">
        <f t="shared" si="5"/>
        <v>50</v>
      </c>
      <c r="U44" s="15">
        <v>3</v>
      </c>
      <c r="V44" s="15">
        <v>3</v>
      </c>
      <c r="W44" s="16">
        <f t="shared" si="6"/>
        <v>100</v>
      </c>
      <c r="X44" s="27" t="str">
        <f t="shared" si="49"/>
        <v>文化、運動及休閒服務業</v>
      </c>
      <c r="Y44" s="15">
        <v>0</v>
      </c>
      <c r="Z44" s="15">
        <v>0</v>
      </c>
      <c r="AA44" s="16">
        <f t="shared" si="7"/>
        <v>0</v>
      </c>
      <c r="AB44" s="15">
        <v>0</v>
      </c>
      <c r="AC44" s="15">
        <v>0</v>
      </c>
      <c r="AD44" s="16">
        <f t="shared" si="8"/>
        <v>0</v>
      </c>
      <c r="AE44" s="15">
        <v>1</v>
      </c>
      <c r="AF44" s="15">
        <v>0</v>
      </c>
      <c r="AG44" s="16">
        <f t="shared" si="9"/>
        <v>0</v>
      </c>
      <c r="AH44" s="15">
        <v>1</v>
      </c>
      <c r="AI44" s="15">
        <v>0</v>
      </c>
      <c r="AJ44" s="16">
        <f t="shared" si="10"/>
        <v>0</v>
      </c>
      <c r="AK44" s="15">
        <v>7</v>
      </c>
      <c r="AL44" s="15">
        <v>3</v>
      </c>
      <c r="AM44" s="16">
        <f t="shared" si="11"/>
        <v>42.857142857142854</v>
      </c>
      <c r="AN44" s="15">
        <v>1</v>
      </c>
      <c r="AO44" s="15">
        <v>0</v>
      </c>
      <c r="AP44" s="16">
        <f t="shared" si="12"/>
        <v>0</v>
      </c>
      <c r="AQ44" s="15">
        <v>1</v>
      </c>
      <c r="AR44" s="15">
        <v>0</v>
      </c>
      <c r="AS44" s="16">
        <f t="shared" si="13"/>
        <v>0</v>
      </c>
      <c r="AT44" s="27" t="str">
        <f t="shared" si="50"/>
        <v>文化、運動及休閒服務業</v>
      </c>
      <c r="AU44" s="15">
        <v>0</v>
      </c>
      <c r="AV44" s="15">
        <v>0</v>
      </c>
      <c r="AW44" s="16">
        <f t="shared" si="14"/>
        <v>0</v>
      </c>
      <c r="AX44" s="15">
        <v>13</v>
      </c>
      <c r="AY44" s="15">
        <v>6</v>
      </c>
      <c r="AZ44" s="16">
        <f t="shared" si="15"/>
        <v>46.15384615384615</v>
      </c>
      <c r="BA44" s="15">
        <v>1</v>
      </c>
      <c r="BB44" s="15">
        <v>0</v>
      </c>
      <c r="BC44" s="16">
        <f t="shared" si="16"/>
        <v>0</v>
      </c>
      <c r="BD44" s="15">
        <v>0</v>
      </c>
      <c r="BE44" s="15">
        <v>0</v>
      </c>
      <c r="BF44" s="16">
        <f t="shared" si="17"/>
        <v>0</v>
      </c>
      <c r="BG44" s="15">
        <v>0</v>
      </c>
      <c r="BH44" s="15">
        <v>0</v>
      </c>
      <c r="BI44" s="16">
        <f t="shared" si="18"/>
        <v>0</v>
      </c>
      <c r="BJ44" s="15">
        <v>0</v>
      </c>
      <c r="BK44" s="15">
        <v>0</v>
      </c>
      <c r="BL44" s="16">
        <f t="shared" si="19"/>
        <v>0</v>
      </c>
      <c r="BM44" s="15">
        <v>0</v>
      </c>
      <c r="BN44" s="15">
        <v>0</v>
      </c>
      <c r="BO44" s="16">
        <f t="shared" si="20"/>
        <v>0</v>
      </c>
      <c r="BP44" s="27" t="str">
        <f t="shared" si="51"/>
        <v>文化、運動及休閒服務業</v>
      </c>
      <c r="BQ44" s="15">
        <v>0</v>
      </c>
      <c r="BR44" s="15">
        <v>0</v>
      </c>
      <c r="BS44" s="16">
        <f t="shared" si="21"/>
        <v>0</v>
      </c>
      <c r="BT44" s="15">
        <v>0</v>
      </c>
      <c r="BU44" s="15">
        <v>0</v>
      </c>
      <c r="BV44" s="16">
        <f t="shared" si="22"/>
        <v>0</v>
      </c>
      <c r="BW44" s="15">
        <v>0</v>
      </c>
      <c r="BX44" s="15">
        <v>0</v>
      </c>
      <c r="BY44" s="16">
        <f t="shared" si="23"/>
        <v>0</v>
      </c>
      <c r="BZ44" s="15">
        <v>4</v>
      </c>
      <c r="CA44" s="15">
        <v>1</v>
      </c>
      <c r="CB44" s="16">
        <f t="shared" si="24"/>
        <v>25</v>
      </c>
      <c r="CC44" s="15">
        <v>0</v>
      </c>
      <c r="CD44" s="15">
        <v>0</v>
      </c>
      <c r="CE44" s="16">
        <f t="shared" si="25"/>
        <v>0</v>
      </c>
      <c r="CF44" s="15">
        <v>0</v>
      </c>
      <c r="CG44" s="15">
        <v>0</v>
      </c>
      <c r="CH44" s="16">
        <f t="shared" si="26"/>
        <v>0</v>
      </c>
      <c r="CI44" s="15">
        <v>0</v>
      </c>
      <c r="CJ44" s="15">
        <v>0</v>
      </c>
      <c r="CK44" s="16">
        <f t="shared" si="27"/>
        <v>0</v>
      </c>
      <c r="CL44" s="27" t="str">
        <f t="shared" si="52"/>
        <v>文化、運動及休閒服務業</v>
      </c>
      <c r="CM44" s="15">
        <v>0</v>
      </c>
      <c r="CN44" s="15">
        <v>0</v>
      </c>
      <c r="CO44" s="16">
        <f t="shared" si="28"/>
        <v>0</v>
      </c>
      <c r="CP44" s="15">
        <v>20</v>
      </c>
      <c r="CQ44" s="15">
        <v>1</v>
      </c>
      <c r="CR44" s="16">
        <f t="shared" si="29"/>
        <v>5</v>
      </c>
      <c r="CS44" s="15">
        <v>0</v>
      </c>
      <c r="CT44" s="15">
        <v>0</v>
      </c>
      <c r="CU44" s="16">
        <f t="shared" si="30"/>
        <v>0</v>
      </c>
      <c r="CV44" s="15">
        <v>0</v>
      </c>
      <c r="CW44" s="15">
        <v>0</v>
      </c>
      <c r="CX44" s="16">
        <f t="shared" si="31"/>
        <v>0</v>
      </c>
      <c r="CY44" s="15">
        <v>5</v>
      </c>
      <c r="CZ44" s="15">
        <v>1</v>
      </c>
      <c r="DA44" s="16">
        <f t="shared" si="32"/>
        <v>20</v>
      </c>
      <c r="DB44" s="15">
        <v>0</v>
      </c>
      <c r="DC44" s="15">
        <v>0</v>
      </c>
      <c r="DD44" s="16">
        <f t="shared" si="33"/>
        <v>0</v>
      </c>
      <c r="DE44" s="15">
        <v>0</v>
      </c>
      <c r="DF44" s="15">
        <v>0</v>
      </c>
      <c r="DG44" s="16">
        <f t="shared" si="34"/>
        <v>0</v>
      </c>
      <c r="DH44" s="27" t="str">
        <f t="shared" si="53"/>
        <v>文化、運動及休閒服務業</v>
      </c>
      <c r="DI44" s="15">
        <v>1</v>
      </c>
      <c r="DJ44" s="15">
        <v>0</v>
      </c>
      <c r="DK44" s="16">
        <f t="shared" si="35"/>
        <v>0</v>
      </c>
      <c r="DL44" s="15">
        <v>7</v>
      </c>
      <c r="DM44" s="15">
        <v>2</v>
      </c>
      <c r="DN44" s="16">
        <f t="shared" si="36"/>
        <v>28.57142857142857</v>
      </c>
      <c r="DO44" s="15">
        <v>11</v>
      </c>
      <c r="DP44" s="15">
        <v>4</v>
      </c>
      <c r="DQ44" s="16">
        <f t="shared" si="37"/>
        <v>36.36363636363637</v>
      </c>
      <c r="DR44" s="15">
        <v>0</v>
      </c>
      <c r="DS44" s="15">
        <v>0</v>
      </c>
      <c r="DT44" s="16">
        <f t="shared" si="38"/>
        <v>0</v>
      </c>
      <c r="DU44" s="15">
        <v>0</v>
      </c>
      <c r="DV44" s="15">
        <v>0</v>
      </c>
      <c r="DW44" s="16">
        <f t="shared" si="39"/>
        <v>0</v>
      </c>
      <c r="DX44" s="15">
        <v>0</v>
      </c>
      <c r="DY44" s="15">
        <v>0</v>
      </c>
      <c r="DZ44" s="16">
        <f t="shared" si="40"/>
        <v>0</v>
      </c>
      <c r="EA44" s="15">
        <v>0</v>
      </c>
      <c r="EB44" s="15">
        <v>0</v>
      </c>
      <c r="EC44" s="16">
        <f t="shared" si="41"/>
        <v>0</v>
      </c>
      <c r="ED44" s="27" t="str">
        <f t="shared" si="54"/>
        <v>文化、運動及休閒服務業</v>
      </c>
      <c r="EE44" s="15">
        <v>0</v>
      </c>
      <c r="EF44" s="15">
        <v>0</v>
      </c>
      <c r="EG44" s="16">
        <f t="shared" si="42"/>
        <v>0</v>
      </c>
      <c r="EH44" s="15">
        <v>0</v>
      </c>
      <c r="EI44" s="15">
        <v>0</v>
      </c>
      <c r="EJ44" s="16">
        <f t="shared" si="43"/>
        <v>0</v>
      </c>
      <c r="EK44" s="15">
        <v>0</v>
      </c>
      <c r="EL44" s="15">
        <v>0</v>
      </c>
      <c r="EM44" s="16">
        <f t="shared" si="44"/>
        <v>0</v>
      </c>
      <c r="EN44" s="15">
        <v>1</v>
      </c>
      <c r="EO44" s="15">
        <v>1</v>
      </c>
      <c r="EP44" s="16">
        <f t="shared" si="45"/>
        <v>100</v>
      </c>
      <c r="EQ44" s="15">
        <v>0</v>
      </c>
      <c r="ER44" s="15">
        <v>0</v>
      </c>
      <c r="ES44" s="16">
        <f t="shared" si="46"/>
        <v>0</v>
      </c>
      <c r="ET44" s="15">
        <v>2</v>
      </c>
      <c r="EU44" s="15">
        <v>0</v>
      </c>
      <c r="EV44" s="16">
        <f t="shared" si="47"/>
        <v>0</v>
      </c>
      <c r="EW44" s="15">
        <v>0</v>
      </c>
      <c r="EX44" s="15">
        <v>0</v>
      </c>
      <c r="EY44" s="16">
        <f t="shared" si="48"/>
        <v>0</v>
      </c>
    </row>
    <row r="45" spans="1:155" ht="11.25" customHeight="1">
      <c r="A45" s="27" t="s">
        <v>150</v>
      </c>
      <c r="B45" s="15">
        <v>1561</v>
      </c>
      <c r="C45" s="15">
        <f>SUM(F45,CV45+CY45+DB45+DE45+DI45+DL45+DO45+DR45+DU45+DX45+EA45+EE45+EH45+EK45+EN45+EQ45+ET45+EW45)</f>
        <v>758</v>
      </c>
      <c r="D45" s="15">
        <f>SUM(G45,CW45+CZ45+DC45+DF45+DJ45+DM45+DP45+DS45+DV45+DY45+EB45+EF45+EI45+EL45+EO45+ER45+EU45+EX45)</f>
        <v>235</v>
      </c>
      <c r="E45" s="16">
        <f t="shared" si="0"/>
        <v>31.00263852242744</v>
      </c>
      <c r="F45" s="15">
        <f t="shared" si="61"/>
        <v>406</v>
      </c>
      <c r="G45" s="15">
        <f t="shared" si="61"/>
        <v>154</v>
      </c>
      <c r="H45" s="16">
        <f t="shared" si="1"/>
        <v>37.93103448275862</v>
      </c>
      <c r="I45" s="15">
        <v>8</v>
      </c>
      <c r="J45" s="15">
        <v>0</v>
      </c>
      <c r="K45" s="16">
        <f t="shared" si="2"/>
        <v>0</v>
      </c>
      <c r="L45" s="15">
        <v>1</v>
      </c>
      <c r="M45" s="15">
        <v>0</v>
      </c>
      <c r="N45" s="16">
        <f t="shared" si="3"/>
        <v>0</v>
      </c>
      <c r="O45" s="15">
        <v>0</v>
      </c>
      <c r="P45" s="15">
        <v>0</v>
      </c>
      <c r="Q45" s="16">
        <f t="shared" si="4"/>
        <v>0</v>
      </c>
      <c r="R45" s="15">
        <v>5</v>
      </c>
      <c r="S45" s="15">
        <v>2</v>
      </c>
      <c r="T45" s="16">
        <f t="shared" si="5"/>
        <v>40</v>
      </c>
      <c r="U45" s="15">
        <v>27</v>
      </c>
      <c r="V45" s="15">
        <v>11</v>
      </c>
      <c r="W45" s="16">
        <f t="shared" si="6"/>
        <v>40.74074074074074</v>
      </c>
      <c r="X45" s="27" t="str">
        <f t="shared" si="49"/>
        <v>其 他 服 務 業</v>
      </c>
      <c r="Y45" s="15">
        <v>3</v>
      </c>
      <c r="Z45" s="15">
        <v>0</v>
      </c>
      <c r="AA45" s="16">
        <f t="shared" si="7"/>
        <v>0</v>
      </c>
      <c r="AB45" s="15">
        <v>12</v>
      </c>
      <c r="AC45" s="15">
        <v>10</v>
      </c>
      <c r="AD45" s="16">
        <f t="shared" si="8"/>
        <v>83.33333333333334</v>
      </c>
      <c r="AE45" s="15">
        <v>0</v>
      </c>
      <c r="AF45" s="15">
        <v>0</v>
      </c>
      <c r="AG45" s="16">
        <f t="shared" si="9"/>
        <v>0</v>
      </c>
      <c r="AH45" s="15">
        <v>5</v>
      </c>
      <c r="AI45" s="15">
        <v>1</v>
      </c>
      <c r="AJ45" s="16">
        <f t="shared" si="10"/>
        <v>20</v>
      </c>
      <c r="AK45" s="15">
        <v>45</v>
      </c>
      <c r="AL45" s="15">
        <v>20</v>
      </c>
      <c r="AM45" s="16">
        <f t="shared" si="11"/>
        <v>44.44444444444444</v>
      </c>
      <c r="AN45" s="15">
        <v>9</v>
      </c>
      <c r="AO45" s="15">
        <v>2</v>
      </c>
      <c r="AP45" s="16">
        <f t="shared" si="12"/>
        <v>22.22222222222222</v>
      </c>
      <c r="AQ45" s="15">
        <v>1</v>
      </c>
      <c r="AR45" s="15">
        <v>1</v>
      </c>
      <c r="AS45" s="16">
        <f t="shared" si="13"/>
        <v>100</v>
      </c>
      <c r="AT45" s="27" t="str">
        <f t="shared" si="50"/>
        <v>其 他 服 務 業</v>
      </c>
      <c r="AU45" s="15">
        <v>0</v>
      </c>
      <c r="AV45" s="15">
        <v>0</v>
      </c>
      <c r="AW45" s="16">
        <f t="shared" si="14"/>
        <v>0</v>
      </c>
      <c r="AX45" s="15">
        <v>177</v>
      </c>
      <c r="AY45" s="15">
        <v>51</v>
      </c>
      <c r="AZ45" s="16">
        <f t="shared" si="15"/>
        <v>28.8135593220339</v>
      </c>
      <c r="BA45" s="15">
        <v>23</v>
      </c>
      <c r="BB45" s="15">
        <v>17</v>
      </c>
      <c r="BC45" s="16">
        <f t="shared" si="16"/>
        <v>73.91304347826086</v>
      </c>
      <c r="BD45" s="15">
        <v>0</v>
      </c>
      <c r="BE45" s="15">
        <v>0</v>
      </c>
      <c r="BF45" s="16">
        <f t="shared" si="17"/>
        <v>0</v>
      </c>
      <c r="BG45" s="15">
        <v>1</v>
      </c>
      <c r="BH45" s="15">
        <v>1</v>
      </c>
      <c r="BI45" s="16">
        <f t="shared" si="18"/>
        <v>100</v>
      </c>
      <c r="BJ45" s="15">
        <v>1</v>
      </c>
      <c r="BK45" s="15">
        <v>1</v>
      </c>
      <c r="BL45" s="16">
        <f t="shared" si="19"/>
        <v>100</v>
      </c>
      <c r="BM45" s="15">
        <v>0</v>
      </c>
      <c r="BN45" s="15">
        <v>0</v>
      </c>
      <c r="BO45" s="16">
        <f t="shared" si="20"/>
        <v>0</v>
      </c>
      <c r="BP45" s="27" t="str">
        <f t="shared" si="51"/>
        <v>其 他 服 務 業</v>
      </c>
      <c r="BQ45" s="15">
        <v>1</v>
      </c>
      <c r="BR45" s="15">
        <v>0</v>
      </c>
      <c r="BS45" s="16">
        <f t="shared" si="21"/>
        <v>0</v>
      </c>
      <c r="BT45" s="15">
        <v>0</v>
      </c>
      <c r="BU45" s="15">
        <v>0</v>
      </c>
      <c r="BV45" s="16">
        <f t="shared" si="22"/>
        <v>0</v>
      </c>
      <c r="BW45" s="15">
        <v>12</v>
      </c>
      <c r="BX45" s="15">
        <v>6</v>
      </c>
      <c r="BY45" s="16">
        <f t="shared" si="23"/>
        <v>50</v>
      </c>
      <c r="BZ45" s="15">
        <v>53</v>
      </c>
      <c r="CA45" s="15">
        <v>24</v>
      </c>
      <c r="CB45" s="16">
        <f t="shared" si="24"/>
        <v>45.28301886792453</v>
      </c>
      <c r="CC45" s="15">
        <v>0</v>
      </c>
      <c r="CD45" s="15">
        <v>0</v>
      </c>
      <c r="CE45" s="16">
        <f t="shared" si="25"/>
        <v>0</v>
      </c>
      <c r="CF45" s="15">
        <v>0</v>
      </c>
      <c r="CG45" s="15">
        <v>0</v>
      </c>
      <c r="CH45" s="16">
        <f t="shared" si="26"/>
        <v>0</v>
      </c>
      <c r="CI45" s="15">
        <v>0</v>
      </c>
      <c r="CJ45" s="15">
        <v>0</v>
      </c>
      <c r="CK45" s="16">
        <f t="shared" si="27"/>
        <v>0</v>
      </c>
      <c r="CL45" s="27" t="str">
        <f t="shared" si="52"/>
        <v>其 他 服 務 業</v>
      </c>
      <c r="CM45" s="15">
        <v>0</v>
      </c>
      <c r="CN45" s="15">
        <v>0</v>
      </c>
      <c r="CO45" s="16">
        <f t="shared" si="28"/>
        <v>0</v>
      </c>
      <c r="CP45" s="15">
        <v>22</v>
      </c>
      <c r="CQ45" s="15">
        <v>7</v>
      </c>
      <c r="CR45" s="16">
        <f t="shared" si="29"/>
        <v>31.818181818181817</v>
      </c>
      <c r="CS45" s="15">
        <v>0</v>
      </c>
      <c r="CT45" s="15">
        <v>0</v>
      </c>
      <c r="CU45" s="16">
        <f t="shared" si="30"/>
        <v>0</v>
      </c>
      <c r="CV45" s="15">
        <v>0</v>
      </c>
      <c r="CW45" s="15">
        <v>0</v>
      </c>
      <c r="CX45" s="16">
        <f t="shared" si="31"/>
        <v>0</v>
      </c>
      <c r="CY45" s="15">
        <v>114</v>
      </c>
      <c r="CZ45" s="15">
        <v>45</v>
      </c>
      <c r="DA45" s="16">
        <f t="shared" si="32"/>
        <v>39.473684210526315</v>
      </c>
      <c r="DB45" s="15">
        <v>0</v>
      </c>
      <c r="DC45" s="15">
        <v>0</v>
      </c>
      <c r="DD45" s="16">
        <f t="shared" si="33"/>
        <v>0</v>
      </c>
      <c r="DE45" s="15">
        <v>0</v>
      </c>
      <c r="DF45" s="15">
        <v>0</v>
      </c>
      <c r="DG45" s="16">
        <f t="shared" si="34"/>
        <v>0</v>
      </c>
      <c r="DH45" s="27" t="str">
        <f t="shared" si="53"/>
        <v>其 他 服 務 業</v>
      </c>
      <c r="DI45" s="15">
        <v>4</v>
      </c>
      <c r="DJ45" s="15">
        <v>0</v>
      </c>
      <c r="DK45" s="16">
        <f t="shared" si="35"/>
        <v>0</v>
      </c>
      <c r="DL45" s="15">
        <v>46</v>
      </c>
      <c r="DM45" s="15">
        <v>11</v>
      </c>
      <c r="DN45" s="16">
        <f t="shared" si="36"/>
        <v>23.91304347826087</v>
      </c>
      <c r="DO45" s="15">
        <v>127</v>
      </c>
      <c r="DP45" s="15">
        <v>19</v>
      </c>
      <c r="DQ45" s="16">
        <f t="shared" si="37"/>
        <v>14.960629921259844</v>
      </c>
      <c r="DR45" s="15">
        <v>1</v>
      </c>
      <c r="DS45" s="15">
        <v>0</v>
      </c>
      <c r="DT45" s="16">
        <f t="shared" si="38"/>
        <v>0</v>
      </c>
      <c r="DU45" s="15">
        <v>2</v>
      </c>
      <c r="DV45" s="15">
        <v>0</v>
      </c>
      <c r="DW45" s="16">
        <f t="shared" si="39"/>
        <v>0</v>
      </c>
      <c r="DX45" s="15">
        <v>14</v>
      </c>
      <c r="DY45" s="15">
        <v>2</v>
      </c>
      <c r="DZ45" s="16">
        <f t="shared" si="40"/>
        <v>14.285714285714285</v>
      </c>
      <c r="EA45" s="15">
        <v>0</v>
      </c>
      <c r="EB45" s="15">
        <v>0</v>
      </c>
      <c r="EC45" s="16">
        <f t="shared" si="41"/>
        <v>0</v>
      </c>
      <c r="ED45" s="27" t="str">
        <f t="shared" si="54"/>
        <v>其 他 服 務 業</v>
      </c>
      <c r="EE45" s="15">
        <v>0</v>
      </c>
      <c r="EF45" s="15">
        <v>0</v>
      </c>
      <c r="EG45" s="16">
        <f t="shared" si="42"/>
        <v>0</v>
      </c>
      <c r="EH45" s="15">
        <v>0</v>
      </c>
      <c r="EI45" s="15">
        <v>0</v>
      </c>
      <c r="EJ45" s="16">
        <f t="shared" si="43"/>
        <v>0</v>
      </c>
      <c r="EK45" s="15">
        <v>0</v>
      </c>
      <c r="EL45" s="15">
        <v>0</v>
      </c>
      <c r="EM45" s="16">
        <f t="shared" si="44"/>
        <v>0</v>
      </c>
      <c r="EN45" s="15">
        <v>13</v>
      </c>
      <c r="EO45" s="15">
        <v>2</v>
      </c>
      <c r="EP45" s="16">
        <f t="shared" si="45"/>
        <v>15.384615384615385</v>
      </c>
      <c r="EQ45" s="15">
        <v>0</v>
      </c>
      <c r="ER45" s="15">
        <v>0</v>
      </c>
      <c r="ES45" s="16">
        <f t="shared" si="46"/>
        <v>0</v>
      </c>
      <c r="ET45" s="15">
        <v>30</v>
      </c>
      <c r="EU45" s="15">
        <v>2</v>
      </c>
      <c r="EV45" s="16">
        <f t="shared" si="47"/>
        <v>6.666666666666667</v>
      </c>
      <c r="EW45" s="15">
        <v>1</v>
      </c>
      <c r="EX45" s="15">
        <v>0</v>
      </c>
      <c r="EY45" s="16">
        <f t="shared" si="48"/>
        <v>0</v>
      </c>
    </row>
    <row r="46" spans="1:155" ht="11.25" customHeight="1" thickBot="1">
      <c r="A46" s="27" t="s">
        <v>151</v>
      </c>
      <c r="B46" s="15">
        <v>114</v>
      </c>
      <c r="C46" s="15">
        <f>SUM(F46,CV46+CY46+DB46+DE46+DI46+DL46+DO46+DR46+DU46+DX46+EA46+EE46+EH46+EK46+EN46+EQ46+ET46+EW46)</f>
        <v>57</v>
      </c>
      <c r="D46" s="15">
        <f>SUM(G46,CW46+CZ46+DC46+DF46+DJ46+DM46+DP46+DS46+DV46+DY46+EB46+EF46+EI46+EL46+EO46+ER46+EU46+EX46)</f>
        <v>12</v>
      </c>
      <c r="E46" s="16">
        <f t="shared" si="0"/>
        <v>21.052631578947366</v>
      </c>
      <c r="F46" s="15">
        <f t="shared" si="61"/>
        <v>27</v>
      </c>
      <c r="G46" s="15">
        <f t="shared" si="61"/>
        <v>6</v>
      </c>
      <c r="H46" s="16">
        <f t="shared" si="1"/>
        <v>22.22222222222222</v>
      </c>
      <c r="I46" s="15">
        <v>0</v>
      </c>
      <c r="J46" s="15">
        <v>0</v>
      </c>
      <c r="K46" s="16">
        <f t="shared" si="2"/>
        <v>0</v>
      </c>
      <c r="L46" s="15">
        <v>0</v>
      </c>
      <c r="M46" s="15">
        <v>0</v>
      </c>
      <c r="N46" s="16">
        <f t="shared" si="3"/>
        <v>0</v>
      </c>
      <c r="O46" s="15">
        <v>0</v>
      </c>
      <c r="P46" s="15">
        <v>0</v>
      </c>
      <c r="Q46" s="16">
        <f t="shared" si="4"/>
        <v>0</v>
      </c>
      <c r="R46" s="15">
        <v>0</v>
      </c>
      <c r="S46" s="15">
        <v>0</v>
      </c>
      <c r="T46" s="16">
        <f t="shared" si="5"/>
        <v>0</v>
      </c>
      <c r="U46" s="15">
        <v>2</v>
      </c>
      <c r="V46" s="15">
        <v>0</v>
      </c>
      <c r="W46" s="16">
        <f t="shared" si="6"/>
        <v>0</v>
      </c>
      <c r="X46" s="27" t="str">
        <f t="shared" si="49"/>
        <v>公 共 行 政 業</v>
      </c>
      <c r="Y46" s="15">
        <v>0</v>
      </c>
      <c r="Z46" s="15">
        <v>0</v>
      </c>
      <c r="AA46" s="16">
        <f t="shared" si="7"/>
        <v>0</v>
      </c>
      <c r="AB46" s="15">
        <v>0</v>
      </c>
      <c r="AC46" s="15">
        <v>0</v>
      </c>
      <c r="AD46" s="16">
        <f t="shared" si="8"/>
        <v>0</v>
      </c>
      <c r="AE46" s="15">
        <v>0</v>
      </c>
      <c r="AF46" s="15">
        <v>0</v>
      </c>
      <c r="AG46" s="16">
        <f t="shared" si="9"/>
        <v>0</v>
      </c>
      <c r="AH46" s="15">
        <v>0</v>
      </c>
      <c r="AI46" s="15">
        <v>0</v>
      </c>
      <c r="AJ46" s="16">
        <f t="shared" si="10"/>
        <v>0</v>
      </c>
      <c r="AK46" s="15">
        <v>2</v>
      </c>
      <c r="AL46" s="15">
        <v>1</v>
      </c>
      <c r="AM46" s="16">
        <f t="shared" si="11"/>
        <v>50</v>
      </c>
      <c r="AN46" s="15">
        <v>0</v>
      </c>
      <c r="AO46" s="15">
        <v>0</v>
      </c>
      <c r="AP46" s="16">
        <f t="shared" si="12"/>
        <v>0</v>
      </c>
      <c r="AQ46" s="15">
        <v>0</v>
      </c>
      <c r="AR46" s="15">
        <v>0</v>
      </c>
      <c r="AS46" s="16">
        <f t="shared" si="13"/>
        <v>0</v>
      </c>
      <c r="AT46" s="27" t="str">
        <f t="shared" si="50"/>
        <v>公 共 行 政 業</v>
      </c>
      <c r="AU46" s="15">
        <v>0</v>
      </c>
      <c r="AV46" s="15">
        <v>0</v>
      </c>
      <c r="AW46" s="16">
        <f t="shared" si="14"/>
        <v>0</v>
      </c>
      <c r="AX46" s="15">
        <v>11</v>
      </c>
      <c r="AY46" s="15">
        <v>3</v>
      </c>
      <c r="AZ46" s="16">
        <f t="shared" si="15"/>
        <v>27.27272727272727</v>
      </c>
      <c r="BA46" s="15">
        <v>0</v>
      </c>
      <c r="BB46" s="15">
        <v>0</v>
      </c>
      <c r="BC46" s="16">
        <f t="shared" si="16"/>
        <v>0</v>
      </c>
      <c r="BD46" s="15">
        <v>0</v>
      </c>
      <c r="BE46" s="15">
        <v>0</v>
      </c>
      <c r="BF46" s="16">
        <f t="shared" si="17"/>
        <v>0</v>
      </c>
      <c r="BG46" s="15">
        <v>0</v>
      </c>
      <c r="BH46" s="15">
        <v>0</v>
      </c>
      <c r="BI46" s="16">
        <f t="shared" si="18"/>
        <v>0</v>
      </c>
      <c r="BJ46" s="15">
        <v>1</v>
      </c>
      <c r="BK46" s="15">
        <v>0</v>
      </c>
      <c r="BL46" s="16">
        <f t="shared" si="19"/>
        <v>0</v>
      </c>
      <c r="BM46" s="15">
        <v>0</v>
      </c>
      <c r="BN46" s="15">
        <v>0</v>
      </c>
      <c r="BO46" s="16">
        <f t="shared" si="20"/>
        <v>0</v>
      </c>
      <c r="BP46" s="27" t="str">
        <f t="shared" si="51"/>
        <v>公 共 行 政 業</v>
      </c>
      <c r="BQ46" s="15">
        <v>0</v>
      </c>
      <c r="BR46" s="15">
        <v>0</v>
      </c>
      <c r="BS46" s="16">
        <f t="shared" si="21"/>
        <v>0</v>
      </c>
      <c r="BT46" s="15">
        <v>0</v>
      </c>
      <c r="BU46" s="15">
        <v>0</v>
      </c>
      <c r="BV46" s="16">
        <f t="shared" si="22"/>
        <v>0</v>
      </c>
      <c r="BW46" s="15">
        <v>1</v>
      </c>
      <c r="BX46" s="15">
        <v>0</v>
      </c>
      <c r="BY46" s="16">
        <f t="shared" si="23"/>
        <v>0</v>
      </c>
      <c r="BZ46" s="15">
        <v>3</v>
      </c>
      <c r="CA46" s="15">
        <v>0</v>
      </c>
      <c r="CB46" s="16">
        <f t="shared" si="24"/>
        <v>0</v>
      </c>
      <c r="CC46" s="15">
        <v>0</v>
      </c>
      <c r="CD46" s="15">
        <v>0</v>
      </c>
      <c r="CE46" s="16">
        <f t="shared" si="25"/>
        <v>0</v>
      </c>
      <c r="CF46" s="15">
        <v>0</v>
      </c>
      <c r="CG46" s="15">
        <v>0</v>
      </c>
      <c r="CH46" s="16">
        <f t="shared" si="26"/>
        <v>0</v>
      </c>
      <c r="CI46" s="15">
        <v>0</v>
      </c>
      <c r="CJ46" s="15">
        <v>0</v>
      </c>
      <c r="CK46" s="16">
        <f t="shared" si="27"/>
        <v>0</v>
      </c>
      <c r="CL46" s="27" t="str">
        <f t="shared" si="52"/>
        <v>公 共 行 政 業</v>
      </c>
      <c r="CM46" s="15">
        <v>0</v>
      </c>
      <c r="CN46" s="15">
        <v>0</v>
      </c>
      <c r="CO46" s="16">
        <f t="shared" si="28"/>
        <v>0</v>
      </c>
      <c r="CP46" s="15">
        <v>7</v>
      </c>
      <c r="CQ46" s="15">
        <v>2</v>
      </c>
      <c r="CR46" s="16">
        <f t="shared" si="29"/>
        <v>28.57142857142857</v>
      </c>
      <c r="CS46" s="15">
        <v>0</v>
      </c>
      <c r="CT46" s="15">
        <v>0</v>
      </c>
      <c r="CU46" s="16">
        <f t="shared" si="30"/>
        <v>0</v>
      </c>
      <c r="CV46" s="15">
        <v>0</v>
      </c>
      <c r="CW46" s="15">
        <v>0</v>
      </c>
      <c r="CX46" s="16">
        <f t="shared" si="31"/>
        <v>0</v>
      </c>
      <c r="CY46" s="15">
        <v>3</v>
      </c>
      <c r="CZ46" s="15">
        <v>0</v>
      </c>
      <c r="DA46" s="16">
        <f t="shared" si="32"/>
        <v>0</v>
      </c>
      <c r="DB46" s="15">
        <v>1</v>
      </c>
      <c r="DC46" s="15">
        <v>0</v>
      </c>
      <c r="DD46" s="16">
        <f t="shared" si="33"/>
        <v>0</v>
      </c>
      <c r="DE46" s="15">
        <v>0</v>
      </c>
      <c r="DF46" s="15">
        <v>0</v>
      </c>
      <c r="DG46" s="16">
        <f t="shared" si="34"/>
        <v>0</v>
      </c>
      <c r="DH46" s="27" t="str">
        <f t="shared" si="53"/>
        <v>公 共 行 政 業</v>
      </c>
      <c r="DI46" s="15">
        <v>0</v>
      </c>
      <c r="DJ46" s="15">
        <v>0</v>
      </c>
      <c r="DK46" s="16">
        <f t="shared" si="35"/>
        <v>0</v>
      </c>
      <c r="DL46" s="15">
        <v>7</v>
      </c>
      <c r="DM46" s="15">
        <v>1</v>
      </c>
      <c r="DN46" s="16">
        <f t="shared" si="36"/>
        <v>14.285714285714285</v>
      </c>
      <c r="DO46" s="15">
        <v>12</v>
      </c>
      <c r="DP46" s="15">
        <v>4</v>
      </c>
      <c r="DQ46" s="16">
        <f t="shared" si="37"/>
        <v>33.33333333333333</v>
      </c>
      <c r="DR46" s="15">
        <v>0</v>
      </c>
      <c r="DS46" s="15">
        <v>0</v>
      </c>
      <c r="DT46" s="16">
        <f t="shared" si="38"/>
        <v>0</v>
      </c>
      <c r="DU46" s="15">
        <v>1</v>
      </c>
      <c r="DV46" s="15">
        <v>0</v>
      </c>
      <c r="DW46" s="16">
        <f t="shared" si="39"/>
        <v>0</v>
      </c>
      <c r="DX46" s="15">
        <v>0</v>
      </c>
      <c r="DY46" s="15">
        <v>0</v>
      </c>
      <c r="DZ46" s="16">
        <f t="shared" si="40"/>
        <v>0</v>
      </c>
      <c r="EA46" s="15">
        <v>0</v>
      </c>
      <c r="EB46" s="15">
        <v>0</v>
      </c>
      <c r="EC46" s="16">
        <f t="shared" si="41"/>
        <v>0</v>
      </c>
      <c r="ED46" s="27" t="str">
        <f t="shared" si="54"/>
        <v>公 共 行 政 業</v>
      </c>
      <c r="EE46" s="15">
        <v>0</v>
      </c>
      <c r="EF46" s="15">
        <v>0</v>
      </c>
      <c r="EG46" s="16">
        <f t="shared" si="42"/>
        <v>0</v>
      </c>
      <c r="EH46" s="15">
        <v>0</v>
      </c>
      <c r="EI46" s="15">
        <v>0</v>
      </c>
      <c r="EJ46" s="16">
        <f t="shared" si="43"/>
        <v>0</v>
      </c>
      <c r="EK46" s="15">
        <v>0</v>
      </c>
      <c r="EL46" s="15">
        <v>0</v>
      </c>
      <c r="EM46" s="16">
        <f t="shared" si="44"/>
        <v>0</v>
      </c>
      <c r="EN46" s="15">
        <v>4</v>
      </c>
      <c r="EO46" s="15">
        <v>1</v>
      </c>
      <c r="EP46" s="16">
        <f t="shared" si="45"/>
        <v>25</v>
      </c>
      <c r="EQ46" s="15">
        <v>0</v>
      </c>
      <c r="ER46" s="15">
        <v>0</v>
      </c>
      <c r="ES46" s="16">
        <f t="shared" si="46"/>
        <v>0</v>
      </c>
      <c r="ET46" s="15">
        <v>2</v>
      </c>
      <c r="EU46" s="15">
        <v>0</v>
      </c>
      <c r="EV46" s="16">
        <f t="shared" si="47"/>
        <v>0</v>
      </c>
      <c r="EW46" s="15">
        <v>0</v>
      </c>
      <c r="EX46" s="15">
        <v>0</v>
      </c>
      <c r="EY46" s="16">
        <f t="shared" si="48"/>
        <v>0</v>
      </c>
    </row>
    <row r="47" spans="1:155" s="19" customFormat="1" ht="34.5" customHeight="1">
      <c r="A47" s="98" t="s">
        <v>260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</row>
    <row r="48" ht="30.75" customHeight="1">
      <c r="A48" s="10"/>
    </row>
    <row r="49" spans="1:155" ht="11.25" customHeight="1">
      <c r="A49" s="113" t="s">
        <v>355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 t="s">
        <v>356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2" t="s">
        <v>357</v>
      </c>
      <c r="Y49" s="113"/>
      <c r="Z49" s="113"/>
      <c r="AA49" s="113"/>
      <c r="AB49" s="113"/>
      <c r="AC49" s="113"/>
      <c r="AD49" s="113"/>
      <c r="AE49" s="113"/>
      <c r="AF49" s="113"/>
      <c r="AG49" s="113"/>
      <c r="AH49" s="113" t="s">
        <v>358</v>
      </c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2" t="s">
        <v>359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 t="s">
        <v>360</v>
      </c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 t="s">
        <v>361</v>
      </c>
      <c r="BQ49" s="113"/>
      <c r="BR49" s="113"/>
      <c r="BS49" s="113"/>
      <c r="BT49" s="113"/>
      <c r="BU49" s="113"/>
      <c r="BV49" s="113"/>
      <c r="BW49" s="113"/>
      <c r="BX49" s="113"/>
      <c r="BY49" s="113"/>
      <c r="BZ49" s="112" t="s">
        <v>362</v>
      </c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 t="s">
        <v>363</v>
      </c>
      <c r="CM49" s="113"/>
      <c r="CN49" s="113"/>
      <c r="CO49" s="113"/>
      <c r="CP49" s="113"/>
      <c r="CQ49" s="113"/>
      <c r="CR49" s="113"/>
      <c r="CS49" s="113"/>
      <c r="CT49" s="113"/>
      <c r="CU49" s="113"/>
      <c r="CV49" s="113" t="s">
        <v>364</v>
      </c>
      <c r="CW49" s="113"/>
      <c r="CX49" s="113"/>
      <c r="CY49" s="113"/>
      <c r="CZ49" s="113"/>
      <c r="DA49" s="113"/>
      <c r="DB49" s="113"/>
      <c r="DC49" s="113"/>
      <c r="DD49" s="113"/>
      <c r="DE49" s="113"/>
      <c r="DF49" s="142"/>
      <c r="DG49" s="142"/>
      <c r="DH49" s="113" t="s">
        <v>365</v>
      </c>
      <c r="DI49" s="113"/>
      <c r="DJ49" s="113"/>
      <c r="DK49" s="113"/>
      <c r="DL49" s="113"/>
      <c r="DM49" s="113"/>
      <c r="DN49" s="113"/>
      <c r="DO49" s="113"/>
      <c r="DP49" s="113"/>
      <c r="DQ49" s="113"/>
      <c r="DR49" s="112" t="s">
        <v>366</v>
      </c>
      <c r="DS49" s="113"/>
      <c r="DT49" s="113"/>
      <c r="DU49" s="113"/>
      <c r="DV49" s="113"/>
      <c r="DW49" s="113"/>
      <c r="DX49" s="113"/>
      <c r="DY49" s="113"/>
      <c r="DZ49" s="113"/>
      <c r="EA49" s="113"/>
      <c r="EB49" s="142"/>
      <c r="EC49" s="142"/>
      <c r="ED49" s="113" t="s">
        <v>367</v>
      </c>
      <c r="EE49" s="113"/>
      <c r="EF49" s="113"/>
      <c r="EG49" s="113"/>
      <c r="EH49" s="113"/>
      <c r="EI49" s="113"/>
      <c r="EJ49" s="113"/>
      <c r="EK49" s="113"/>
      <c r="EL49" s="113"/>
      <c r="EM49" s="113"/>
      <c r="EN49" s="113" t="s">
        <v>368</v>
      </c>
      <c r="EO49" s="113"/>
      <c r="EP49" s="113"/>
      <c r="EQ49" s="113"/>
      <c r="ER49" s="113"/>
      <c r="ES49" s="113"/>
      <c r="ET49" s="113"/>
      <c r="EU49" s="113"/>
      <c r="EV49" s="113"/>
      <c r="EW49" s="113"/>
      <c r="EX49" s="142"/>
      <c r="EY49" s="142"/>
    </row>
  </sheetData>
  <mergeCells count="132"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B3:B5"/>
    <mergeCell ref="C3:E4"/>
    <mergeCell ref="F3:K3"/>
    <mergeCell ref="L3:W3"/>
    <mergeCell ref="BA4:BC4"/>
    <mergeCell ref="BD4:BF4"/>
    <mergeCell ref="BG4:BI4"/>
    <mergeCell ref="BJ4:BL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DI3:DK3"/>
    <mergeCell ref="DL3:DQ3"/>
    <mergeCell ref="DR3:DT3"/>
    <mergeCell ref="DI4:DK4"/>
    <mergeCell ref="DL4:DN4"/>
    <mergeCell ref="DO4:DQ4"/>
    <mergeCell ref="DR4:DT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AN4:AP4"/>
    <mergeCell ref="AQ4:AS4"/>
    <mergeCell ref="AU4:AW4"/>
    <mergeCell ref="AX4:AZ4"/>
    <mergeCell ref="EE4:EG4"/>
    <mergeCell ref="CM4:CO4"/>
    <mergeCell ref="CP4:CR4"/>
    <mergeCell ref="CS4:CU4"/>
    <mergeCell ref="CV4:CX4"/>
    <mergeCell ref="DX4:DZ4"/>
    <mergeCell ref="EA4:EC4"/>
    <mergeCell ref="EW4:EY4"/>
    <mergeCell ref="A49:K49"/>
    <mergeCell ref="L49:W49"/>
    <mergeCell ref="X49:AG49"/>
    <mergeCell ref="AH49:AS49"/>
    <mergeCell ref="AT49:BC49"/>
    <mergeCell ref="BD49:BO49"/>
    <mergeCell ref="BP49:BY49"/>
    <mergeCell ref="BZ49:CK49"/>
    <mergeCell ref="EH4:EJ4"/>
    <mergeCell ref="CV49:DG49"/>
    <mergeCell ref="DH49:DQ49"/>
    <mergeCell ref="DR49:EC49"/>
    <mergeCell ref="ET4:EV4"/>
    <mergeCell ref="EK4:EM4"/>
    <mergeCell ref="EN4:EP4"/>
    <mergeCell ref="EQ4:ES4"/>
    <mergeCell ref="CY4:DA4"/>
    <mergeCell ref="DB4:DD4"/>
    <mergeCell ref="DE4:DG4"/>
    <mergeCell ref="ED49:EM49"/>
    <mergeCell ref="EN49:EY49"/>
    <mergeCell ref="A3:A5"/>
    <mergeCell ref="X3:X5"/>
    <mergeCell ref="AT3:AT5"/>
    <mergeCell ref="BP3:BP5"/>
    <mergeCell ref="CL3:CL5"/>
    <mergeCell ref="DH3:DH5"/>
    <mergeCell ref="ED3:ED5"/>
    <mergeCell ref="CL49:CU49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DR1:EA1"/>
    <mergeCell ref="EB1:EC1"/>
    <mergeCell ref="BZ1:CI1"/>
    <mergeCell ref="CJ1:CK1"/>
    <mergeCell ref="CL1:CU1"/>
    <mergeCell ref="CV1:DE1"/>
    <mergeCell ref="BD1:BM1"/>
    <mergeCell ref="BN1:BO1"/>
    <mergeCell ref="BP1:BY1"/>
    <mergeCell ref="A47:K47"/>
    <mergeCell ref="AB4:AD4"/>
    <mergeCell ref="AE4:AG4"/>
    <mergeCell ref="BW4:BY4"/>
    <mergeCell ref="L1:V1"/>
    <mergeCell ref="X1:AG1"/>
    <mergeCell ref="AT1:BC1"/>
  </mergeCells>
  <dataValidations count="1">
    <dataValidation type="whole" allowBlank="1" showInputMessage="1" showErrorMessage="1" errorTitle="嘿嘿！你粉混喔" error="數字必須素整數而且不得小於 0 也應該不會大於 50000000 吧" sqref="BG10:BH46 AB10:AC46 I10:J46 EH10:EI46 AE10:AF46 EA10:EB46 ET10:EU46 L10:M46 O10:P46 R10:S46 BA10:BB46 EN10:EO46 Y10:Z46 U10:V46 AH10:AI46 CY10:CZ46 AN10:AO46 BW10:BX46 AX10:AY46 AU10:AV46 AQ10:AR46 BD10:BE46 DU10:DV46 BM10:BN46 BT10:BU46 BJ10:BK46 CV10:CW46 BQ10:BR46 BZ10:CA46 EQ10:ER46 CI10:CJ46 DO10:DP46 CP10:CQ46 CM10:CN46 CF10:CG46 CS10:CT46 CC10:CD46 DE10:DF46 EK10:EL46 DI10:DJ46 DB10:DC46 DL10:DM46 DR10:DS46 EE10:EF46 EW10:EX46 AK10:AL46 DX10:DY46 B10:B46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J1"/>
    </sheetView>
  </sheetViews>
  <sheetFormatPr defaultColWidth="9.00390625" defaultRowHeight="16.5"/>
  <cols>
    <col min="1" max="1" width="28.625" style="55" customWidth="1"/>
    <col min="2" max="2" width="6.125" style="55" customWidth="1"/>
    <col min="3" max="10" width="5.375" style="55" customWidth="1"/>
    <col min="11" max="22" width="6.625" style="55" customWidth="1"/>
    <col min="23" max="16384" width="9.00390625" style="55" customWidth="1"/>
  </cols>
  <sheetData>
    <row r="1" spans="1:22" s="1" customFormat="1" ht="48" customHeight="1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2" t="s">
        <v>175</v>
      </c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2" customFormat="1" ht="12.75" customHeight="1" thickBot="1">
      <c r="A2" s="174" t="s">
        <v>129</v>
      </c>
      <c r="B2" s="174"/>
      <c r="C2" s="174"/>
      <c r="D2" s="174"/>
      <c r="E2" s="174"/>
      <c r="F2" s="174"/>
      <c r="G2" s="174"/>
      <c r="H2" s="174"/>
      <c r="I2" s="174"/>
      <c r="J2" s="174"/>
      <c r="K2" s="173" t="s">
        <v>527</v>
      </c>
      <c r="L2" s="173"/>
      <c r="M2" s="173"/>
      <c r="N2" s="173"/>
      <c r="O2" s="173"/>
      <c r="P2" s="173"/>
      <c r="Q2" s="173"/>
      <c r="R2" s="173"/>
      <c r="S2" s="173"/>
      <c r="T2" s="173"/>
      <c r="V2" s="4" t="s">
        <v>176</v>
      </c>
    </row>
    <row r="3" spans="1:22" s="56" customFormat="1" ht="13.5" customHeight="1">
      <c r="A3" s="110" t="s">
        <v>17</v>
      </c>
      <c r="B3" s="115" t="s">
        <v>178</v>
      </c>
      <c r="C3" s="168" t="s">
        <v>525</v>
      </c>
      <c r="D3" s="169"/>
      <c r="E3" s="169"/>
      <c r="F3" s="169"/>
      <c r="G3" s="169"/>
      <c r="H3" s="170"/>
      <c r="I3" s="92" t="s">
        <v>18</v>
      </c>
      <c r="J3" s="83"/>
      <c r="K3" s="179" t="s">
        <v>19</v>
      </c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1:22" s="21" customFormat="1" ht="36" customHeight="1">
      <c r="A4" s="166"/>
      <c r="B4" s="167"/>
      <c r="C4" s="136" t="s">
        <v>179</v>
      </c>
      <c r="D4" s="136" t="s">
        <v>180</v>
      </c>
      <c r="E4" s="136" t="s">
        <v>181</v>
      </c>
      <c r="F4" s="136" t="s">
        <v>182</v>
      </c>
      <c r="G4" s="136" t="s">
        <v>183</v>
      </c>
      <c r="H4" s="136" t="s">
        <v>530</v>
      </c>
      <c r="I4" s="177" t="s">
        <v>20</v>
      </c>
      <c r="J4" s="178"/>
      <c r="K4" s="57" t="s">
        <v>177</v>
      </c>
      <c r="L4" s="172" t="s">
        <v>21</v>
      </c>
      <c r="M4" s="172"/>
      <c r="N4" s="172"/>
      <c r="O4" s="172"/>
      <c r="P4" s="172"/>
      <c r="Q4" s="172" t="s">
        <v>22</v>
      </c>
      <c r="R4" s="172"/>
      <c r="S4" s="172"/>
      <c r="T4" s="175" t="s">
        <v>23</v>
      </c>
      <c r="U4" s="176"/>
      <c r="V4" s="176"/>
    </row>
    <row r="5" spans="1:22" s="18" customFormat="1" ht="24" customHeight="1" thickBot="1">
      <c r="A5" s="111"/>
      <c r="B5" s="116"/>
      <c r="C5" s="171"/>
      <c r="D5" s="171"/>
      <c r="E5" s="171"/>
      <c r="F5" s="171"/>
      <c r="G5" s="171"/>
      <c r="H5" s="171"/>
      <c r="I5" s="23" t="s">
        <v>24</v>
      </c>
      <c r="J5" s="52" t="s">
        <v>25</v>
      </c>
      <c r="K5" s="51" t="s">
        <v>26</v>
      </c>
      <c r="L5" s="26" t="s">
        <v>24</v>
      </c>
      <c r="M5" s="52" t="s">
        <v>25</v>
      </c>
      <c r="N5" s="52" t="s">
        <v>27</v>
      </c>
      <c r="O5" s="52" t="s">
        <v>28</v>
      </c>
      <c r="P5" s="52" t="s">
        <v>26</v>
      </c>
      <c r="Q5" s="23" t="s">
        <v>24</v>
      </c>
      <c r="R5" s="52" t="s">
        <v>25</v>
      </c>
      <c r="S5" s="52" t="s">
        <v>26</v>
      </c>
      <c r="T5" s="24" t="s">
        <v>24</v>
      </c>
      <c r="U5" s="58" t="s">
        <v>25</v>
      </c>
      <c r="V5" s="59" t="s">
        <v>26</v>
      </c>
    </row>
    <row r="6" spans="1:22" s="2" customFormat="1" ht="16.5" customHeight="1">
      <c r="A6" s="27" t="s">
        <v>29</v>
      </c>
      <c r="B6" s="15">
        <f aca="true" t="shared" si="0" ref="B6:V6">SUM(B7+B8+B9,B34:B46)</f>
        <v>1863</v>
      </c>
      <c r="C6" s="15">
        <f t="shared" si="0"/>
        <v>1334</v>
      </c>
      <c r="D6" s="15">
        <f>SUM(D7+D8+D9,D34:D46)</f>
        <v>266</v>
      </c>
      <c r="E6" s="15">
        <f>SUM(E7+E8+E9,E34:E46)</f>
        <v>3</v>
      </c>
      <c r="F6" s="15">
        <f>SUM(F7+F8+F9,F34:F46)</f>
        <v>51</v>
      </c>
      <c r="G6" s="15">
        <f>SUM(G7+G8+G9,G34:G46)</f>
        <v>48</v>
      </c>
      <c r="H6" s="15">
        <f>SUM(H7+H8+H9,H34:H46)</f>
        <v>109</v>
      </c>
      <c r="I6" s="15">
        <f t="shared" si="0"/>
        <v>228</v>
      </c>
      <c r="J6" s="15">
        <f>SUM(J7+J8+J9,J34:J46)</f>
        <v>224</v>
      </c>
      <c r="K6" s="15">
        <f>SUM(K7+K8+K9,K34:K46)</f>
        <v>4</v>
      </c>
      <c r="L6" s="15">
        <f t="shared" si="0"/>
        <v>117</v>
      </c>
      <c r="M6" s="15">
        <f>SUM(M7+M8+M9,M34:M46)</f>
        <v>36</v>
      </c>
      <c r="N6" s="15">
        <f>SUM(N7+N8+N9,N34:N46)</f>
        <v>81</v>
      </c>
      <c r="O6" s="15">
        <f t="shared" si="0"/>
        <v>0</v>
      </c>
      <c r="P6" s="15">
        <f t="shared" si="0"/>
        <v>0</v>
      </c>
      <c r="Q6" s="15">
        <f t="shared" si="0"/>
        <v>8</v>
      </c>
      <c r="R6" s="15">
        <f t="shared" si="0"/>
        <v>8</v>
      </c>
      <c r="S6" s="15">
        <f t="shared" si="0"/>
        <v>0</v>
      </c>
      <c r="T6" s="15">
        <f t="shared" si="0"/>
        <v>7</v>
      </c>
      <c r="U6" s="15">
        <f>SUM(U7+U8+U9,U34:U46)</f>
        <v>7</v>
      </c>
      <c r="V6" s="15">
        <f t="shared" si="0"/>
        <v>0</v>
      </c>
    </row>
    <row r="7" spans="1:22" s="2" customFormat="1" ht="11.25" customHeight="1">
      <c r="A7" s="27" t="s">
        <v>136</v>
      </c>
      <c r="B7" s="15">
        <v>3</v>
      </c>
      <c r="C7" s="15">
        <v>2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f>SUM(J7+K7)</f>
        <v>2</v>
      </c>
      <c r="J7" s="15">
        <v>2</v>
      </c>
      <c r="K7" s="15">
        <v>0</v>
      </c>
      <c r="L7" s="15">
        <f>SUM(M7+N7+O7+P7)</f>
        <v>0</v>
      </c>
      <c r="M7" s="15">
        <v>0</v>
      </c>
      <c r="N7" s="15">
        <v>0</v>
      </c>
      <c r="O7" s="15">
        <v>0</v>
      </c>
      <c r="P7" s="15">
        <v>0</v>
      </c>
      <c r="Q7" s="15">
        <f>SUM(R7+S7)</f>
        <v>0</v>
      </c>
      <c r="R7" s="15">
        <v>0</v>
      </c>
      <c r="S7" s="15">
        <v>0</v>
      </c>
      <c r="T7" s="15">
        <f>SUM(U7+V7)</f>
        <v>0</v>
      </c>
      <c r="U7" s="15">
        <v>0</v>
      </c>
      <c r="V7" s="15">
        <v>0</v>
      </c>
    </row>
    <row r="8" spans="1:22" s="2" customFormat="1" ht="11.25" customHeight="1">
      <c r="A8" s="27" t="s">
        <v>137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>SUM(J8+K8)</f>
        <v>0</v>
      </c>
      <c r="J8" s="15">
        <v>0</v>
      </c>
      <c r="K8" s="15">
        <v>0</v>
      </c>
      <c r="L8" s="15">
        <f>SUM(M8+N8+O8+P8)</f>
        <v>0</v>
      </c>
      <c r="M8" s="15">
        <v>0</v>
      </c>
      <c r="N8" s="15">
        <v>0</v>
      </c>
      <c r="O8" s="15">
        <v>0</v>
      </c>
      <c r="P8" s="15">
        <v>0</v>
      </c>
      <c r="Q8" s="15">
        <f>SUM(R8+S8)</f>
        <v>0</v>
      </c>
      <c r="R8" s="15">
        <v>0</v>
      </c>
      <c r="S8" s="15">
        <v>0</v>
      </c>
      <c r="T8" s="15">
        <f>SUM(U8+V8)</f>
        <v>0</v>
      </c>
      <c r="U8" s="15">
        <v>0</v>
      </c>
      <c r="V8" s="15">
        <v>0</v>
      </c>
    </row>
    <row r="9" spans="1:22" s="2" customFormat="1" ht="22.5" customHeight="1">
      <c r="A9" s="27" t="s">
        <v>138</v>
      </c>
      <c r="B9" s="15">
        <f aca="true" t="shared" si="1" ref="B9:H9">SUM(B10:B33)</f>
        <v>363</v>
      </c>
      <c r="C9" s="15">
        <f t="shared" si="1"/>
        <v>159</v>
      </c>
      <c r="D9" s="15">
        <f t="shared" si="1"/>
        <v>125</v>
      </c>
      <c r="E9" s="15">
        <f t="shared" si="1"/>
        <v>1</v>
      </c>
      <c r="F9" s="15">
        <f t="shared" si="1"/>
        <v>14</v>
      </c>
      <c r="G9" s="15">
        <f t="shared" si="1"/>
        <v>8</v>
      </c>
      <c r="H9" s="15">
        <f t="shared" si="1"/>
        <v>11</v>
      </c>
      <c r="I9" s="15">
        <f>SUM(J9+K9)</f>
        <v>36</v>
      </c>
      <c r="J9" s="15">
        <f>SUM(J10:J33)</f>
        <v>35</v>
      </c>
      <c r="K9" s="15">
        <f>SUM(K10:K33)</f>
        <v>1</v>
      </c>
      <c r="L9" s="15">
        <f>SUM(M9+N9+O9+P9)</f>
        <v>43</v>
      </c>
      <c r="M9" s="15">
        <f>SUM(M10:M33)</f>
        <v>24</v>
      </c>
      <c r="N9" s="15">
        <f>SUM(N10:N33)</f>
        <v>19</v>
      </c>
      <c r="O9" s="15">
        <f>SUM(O10:O33)</f>
        <v>0</v>
      </c>
      <c r="P9" s="15">
        <f>SUM(P10:P33)</f>
        <v>0</v>
      </c>
      <c r="Q9" s="15">
        <f>SUM(R9+S9)</f>
        <v>8</v>
      </c>
      <c r="R9" s="15">
        <f>SUM(R10:R33)</f>
        <v>8</v>
      </c>
      <c r="S9" s="15">
        <f>SUM(S10:S33)</f>
        <v>0</v>
      </c>
      <c r="T9" s="15">
        <f>SUM(U9+V9)</f>
        <v>1</v>
      </c>
      <c r="U9" s="15">
        <f>SUM(U10:U33)</f>
        <v>1</v>
      </c>
      <c r="V9" s="15">
        <f>SUM(V10:V33)</f>
        <v>0</v>
      </c>
    </row>
    <row r="10" spans="1:22" s="2" customFormat="1" ht="11.25" customHeight="1">
      <c r="A10" s="27" t="s">
        <v>263</v>
      </c>
      <c r="B10" s="15">
        <v>33</v>
      </c>
      <c r="C10" s="15">
        <v>19</v>
      </c>
      <c r="D10" s="15">
        <v>6</v>
      </c>
      <c r="E10" s="15">
        <v>0</v>
      </c>
      <c r="F10" s="15">
        <v>1</v>
      </c>
      <c r="G10" s="15">
        <v>2</v>
      </c>
      <c r="H10" s="15">
        <v>1</v>
      </c>
      <c r="I10" s="15">
        <f>SUM(J10+K10)</f>
        <v>2</v>
      </c>
      <c r="J10" s="15">
        <v>2</v>
      </c>
      <c r="K10" s="15">
        <v>0</v>
      </c>
      <c r="L10" s="15">
        <f>SUM(M10+N10+O10+P10)</f>
        <v>3</v>
      </c>
      <c r="M10" s="15">
        <v>1</v>
      </c>
      <c r="N10" s="15">
        <v>2</v>
      </c>
      <c r="O10" s="15">
        <v>0</v>
      </c>
      <c r="P10" s="15">
        <v>0</v>
      </c>
      <c r="Q10" s="15">
        <f>SUM(R10+S10)</f>
        <v>0</v>
      </c>
      <c r="R10" s="15">
        <v>0</v>
      </c>
      <c r="S10" s="15">
        <v>0</v>
      </c>
      <c r="T10" s="15">
        <f>SUM(U10+V10)</f>
        <v>0</v>
      </c>
      <c r="U10" s="15">
        <v>0</v>
      </c>
      <c r="V10" s="15">
        <v>0</v>
      </c>
    </row>
    <row r="11" spans="1:22" s="2" customFormat="1" ht="11.25" customHeight="1">
      <c r="A11" s="27" t="s">
        <v>264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>SUM(J11+K11)</f>
        <v>0</v>
      </c>
      <c r="J11" s="15">
        <v>0</v>
      </c>
      <c r="K11" s="15">
        <v>0</v>
      </c>
      <c r="L11" s="15">
        <f>SUM(M11+N11+O11+P11)</f>
        <v>0</v>
      </c>
      <c r="M11" s="15">
        <v>0</v>
      </c>
      <c r="N11" s="15">
        <v>0</v>
      </c>
      <c r="O11" s="15">
        <v>0</v>
      </c>
      <c r="P11" s="15">
        <v>0</v>
      </c>
      <c r="Q11" s="15">
        <f>SUM(R11+S11)</f>
        <v>0</v>
      </c>
      <c r="R11" s="15">
        <v>0</v>
      </c>
      <c r="S11" s="15">
        <v>0</v>
      </c>
      <c r="T11" s="15">
        <f>SUM(U11+V11)</f>
        <v>0</v>
      </c>
      <c r="U11" s="15">
        <v>0</v>
      </c>
      <c r="V11" s="15">
        <v>0</v>
      </c>
    </row>
    <row r="12" spans="1:22" s="2" customFormat="1" ht="11.25" customHeight="1">
      <c r="A12" s="27" t="s">
        <v>265</v>
      </c>
      <c r="B12" s="15">
        <v>14</v>
      </c>
      <c r="C12" s="15">
        <v>4</v>
      </c>
      <c r="D12" s="15">
        <v>9</v>
      </c>
      <c r="E12" s="15">
        <v>0</v>
      </c>
      <c r="F12" s="15">
        <v>0</v>
      </c>
      <c r="G12" s="15">
        <v>0</v>
      </c>
      <c r="H12" s="15">
        <v>0</v>
      </c>
      <c r="I12" s="15">
        <f aca="true" t="shared" si="2" ref="I12:I29">SUM(J12+K12)</f>
        <v>3</v>
      </c>
      <c r="J12" s="15">
        <v>3</v>
      </c>
      <c r="K12" s="15">
        <v>0</v>
      </c>
      <c r="L12" s="15">
        <f aca="true" t="shared" si="3" ref="L12:L29">SUM(M12+N12+O12+P12)</f>
        <v>2</v>
      </c>
      <c r="M12" s="15">
        <v>1</v>
      </c>
      <c r="N12" s="15">
        <v>1</v>
      </c>
      <c r="O12" s="15">
        <v>0</v>
      </c>
      <c r="P12" s="15">
        <v>0</v>
      </c>
      <c r="Q12" s="15">
        <f aca="true" t="shared" si="4" ref="Q12:Q29">SUM(R12+S12)</f>
        <v>0</v>
      </c>
      <c r="R12" s="15">
        <v>0</v>
      </c>
      <c r="S12" s="15">
        <v>0</v>
      </c>
      <c r="T12" s="15">
        <f aca="true" t="shared" si="5" ref="T12:T29">SUM(U12+V12)</f>
        <v>0</v>
      </c>
      <c r="U12" s="15">
        <v>0</v>
      </c>
      <c r="V12" s="15">
        <v>0</v>
      </c>
    </row>
    <row r="13" spans="1:22" s="2" customFormat="1" ht="11.25" customHeight="1">
      <c r="A13" s="27" t="s">
        <v>266</v>
      </c>
      <c r="B13" s="15">
        <v>2</v>
      </c>
      <c r="C13" s="15">
        <v>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2"/>
        <v>0</v>
      </c>
      <c r="J13" s="15">
        <v>0</v>
      </c>
      <c r="K13" s="15">
        <v>0</v>
      </c>
      <c r="L13" s="15">
        <f t="shared" si="3"/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4"/>
        <v>0</v>
      </c>
      <c r="R13" s="15">
        <v>0</v>
      </c>
      <c r="S13" s="15">
        <v>0</v>
      </c>
      <c r="T13" s="15">
        <f t="shared" si="5"/>
        <v>0</v>
      </c>
      <c r="U13" s="15">
        <v>0</v>
      </c>
      <c r="V13" s="15">
        <v>0</v>
      </c>
    </row>
    <row r="14" spans="1:22" s="2" customFormat="1" ht="11.25" customHeight="1">
      <c r="A14" s="27" t="s">
        <v>267</v>
      </c>
      <c r="B14" s="15">
        <v>2</v>
      </c>
      <c r="C14" s="15">
        <v>1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f t="shared" si="2"/>
        <v>0</v>
      </c>
      <c r="J14" s="15">
        <v>0</v>
      </c>
      <c r="K14" s="15">
        <v>0</v>
      </c>
      <c r="L14" s="15">
        <f t="shared" si="3"/>
        <v>0</v>
      </c>
      <c r="M14" s="15">
        <v>0</v>
      </c>
      <c r="N14" s="15">
        <v>0</v>
      </c>
      <c r="O14" s="15">
        <v>0</v>
      </c>
      <c r="P14" s="15">
        <v>0</v>
      </c>
      <c r="Q14" s="15">
        <f t="shared" si="4"/>
        <v>0</v>
      </c>
      <c r="R14" s="15">
        <v>0</v>
      </c>
      <c r="S14" s="15">
        <v>0</v>
      </c>
      <c r="T14" s="15">
        <f t="shared" si="5"/>
        <v>0</v>
      </c>
      <c r="U14" s="15">
        <v>0</v>
      </c>
      <c r="V14" s="15">
        <v>0</v>
      </c>
    </row>
    <row r="15" spans="1:22" s="2" customFormat="1" ht="11.25" customHeight="1">
      <c r="A15" s="27" t="s">
        <v>268</v>
      </c>
      <c r="B15" s="15">
        <v>6</v>
      </c>
      <c r="C15" s="15">
        <v>0</v>
      </c>
      <c r="D15" s="15">
        <v>4</v>
      </c>
      <c r="E15" s="15">
        <v>0</v>
      </c>
      <c r="F15" s="15">
        <v>1</v>
      </c>
      <c r="G15" s="15">
        <v>0</v>
      </c>
      <c r="H15" s="15">
        <v>1</v>
      </c>
      <c r="I15" s="15">
        <f t="shared" si="2"/>
        <v>0</v>
      </c>
      <c r="J15" s="15">
        <v>0</v>
      </c>
      <c r="K15" s="15">
        <v>0</v>
      </c>
      <c r="L15" s="15">
        <f t="shared" si="3"/>
        <v>1</v>
      </c>
      <c r="M15" s="15">
        <v>1</v>
      </c>
      <c r="N15" s="15">
        <v>0</v>
      </c>
      <c r="O15" s="15">
        <v>0</v>
      </c>
      <c r="P15" s="15">
        <v>0</v>
      </c>
      <c r="Q15" s="15">
        <f t="shared" si="4"/>
        <v>0</v>
      </c>
      <c r="R15" s="15">
        <v>0</v>
      </c>
      <c r="S15" s="15">
        <v>0</v>
      </c>
      <c r="T15" s="15">
        <f t="shared" si="5"/>
        <v>0</v>
      </c>
      <c r="U15" s="15">
        <v>0</v>
      </c>
      <c r="V15" s="15">
        <v>0</v>
      </c>
    </row>
    <row r="16" spans="1:22" s="2" customFormat="1" ht="11.25" customHeight="1">
      <c r="A16" s="27" t="s">
        <v>269</v>
      </c>
      <c r="B16" s="15">
        <v>7</v>
      </c>
      <c r="C16" s="15">
        <v>3</v>
      </c>
      <c r="D16" s="15">
        <v>2</v>
      </c>
      <c r="E16" s="15">
        <v>0</v>
      </c>
      <c r="F16" s="15">
        <v>0</v>
      </c>
      <c r="G16" s="15">
        <v>0</v>
      </c>
      <c r="H16" s="15">
        <v>0</v>
      </c>
      <c r="I16" s="15">
        <f t="shared" si="2"/>
        <v>1</v>
      </c>
      <c r="J16" s="15">
        <v>1</v>
      </c>
      <c r="K16" s="15">
        <v>0</v>
      </c>
      <c r="L16" s="15">
        <f t="shared" si="3"/>
        <v>1</v>
      </c>
      <c r="M16" s="15">
        <v>0</v>
      </c>
      <c r="N16" s="15">
        <v>1</v>
      </c>
      <c r="O16" s="15">
        <v>0</v>
      </c>
      <c r="P16" s="15">
        <v>0</v>
      </c>
      <c r="Q16" s="15">
        <f t="shared" si="4"/>
        <v>0</v>
      </c>
      <c r="R16" s="15">
        <v>0</v>
      </c>
      <c r="S16" s="15">
        <v>0</v>
      </c>
      <c r="T16" s="15">
        <f t="shared" si="5"/>
        <v>0</v>
      </c>
      <c r="U16" s="15">
        <v>0</v>
      </c>
      <c r="V16" s="15">
        <v>0</v>
      </c>
    </row>
    <row r="17" spans="1:22" s="2" customFormat="1" ht="11.25" customHeight="1">
      <c r="A17" s="27" t="s">
        <v>270</v>
      </c>
      <c r="B17" s="15">
        <v>10</v>
      </c>
      <c r="C17" s="15">
        <v>1</v>
      </c>
      <c r="D17" s="15">
        <v>6</v>
      </c>
      <c r="E17" s="15">
        <v>0</v>
      </c>
      <c r="F17" s="15">
        <v>1</v>
      </c>
      <c r="G17" s="15">
        <v>0</v>
      </c>
      <c r="H17" s="15">
        <v>0</v>
      </c>
      <c r="I17" s="15">
        <f t="shared" si="2"/>
        <v>1</v>
      </c>
      <c r="J17" s="15">
        <v>1</v>
      </c>
      <c r="K17" s="15">
        <v>0</v>
      </c>
      <c r="L17" s="15">
        <f t="shared" si="3"/>
        <v>2</v>
      </c>
      <c r="M17" s="15">
        <v>2</v>
      </c>
      <c r="N17" s="15">
        <v>0</v>
      </c>
      <c r="O17" s="15">
        <v>0</v>
      </c>
      <c r="P17" s="15">
        <v>0</v>
      </c>
      <c r="Q17" s="15">
        <f t="shared" si="4"/>
        <v>0</v>
      </c>
      <c r="R17" s="15">
        <v>0</v>
      </c>
      <c r="S17" s="15">
        <v>0</v>
      </c>
      <c r="T17" s="15">
        <f t="shared" si="5"/>
        <v>0</v>
      </c>
      <c r="U17" s="15">
        <v>0</v>
      </c>
      <c r="V17" s="15">
        <v>0</v>
      </c>
    </row>
    <row r="18" spans="1:22" s="2" customFormat="1" ht="11.25" customHeight="1">
      <c r="A18" s="27" t="s">
        <v>271</v>
      </c>
      <c r="B18" s="15">
        <v>8</v>
      </c>
      <c r="C18" s="15">
        <v>1</v>
      </c>
      <c r="D18" s="15">
        <v>4</v>
      </c>
      <c r="E18" s="15">
        <v>0</v>
      </c>
      <c r="F18" s="15">
        <v>2</v>
      </c>
      <c r="G18" s="15">
        <v>0</v>
      </c>
      <c r="H18" s="15">
        <v>0</v>
      </c>
      <c r="I18" s="15">
        <f t="shared" si="2"/>
        <v>0</v>
      </c>
      <c r="J18" s="15">
        <v>0</v>
      </c>
      <c r="K18" s="15">
        <v>0</v>
      </c>
      <c r="L18" s="15">
        <f t="shared" si="3"/>
        <v>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4"/>
        <v>0</v>
      </c>
      <c r="R18" s="15">
        <v>0</v>
      </c>
      <c r="S18" s="15">
        <v>0</v>
      </c>
      <c r="T18" s="15">
        <f t="shared" si="5"/>
        <v>0</v>
      </c>
      <c r="U18" s="15">
        <v>0</v>
      </c>
      <c r="V18" s="15">
        <v>0</v>
      </c>
    </row>
    <row r="19" spans="1:22" s="2" customFormat="1" ht="11.25" customHeight="1">
      <c r="A19" s="27" t="s">
        <v>272</v>
      </c>
      <c r="B19" s="15">
        <v>9</v>
      </c>
      <c r="C19" s="15">
        <v>0</v>
      </c>
      <c r="D19" s="15">
        <v>5</v>
      </c>
      <c r="E19" s="15">
        <v>0</v>
      </c>
      <c r="F19" s="15">
        <v>0</v>
      </c>
      <c r="G19" s="15">
        <v>0</v>
      </c>
      <c r="H19" s="15">
        <v>1</v>
      </c>
      <c r="I19" s="15">
        <f t="shared" si="2"/>
        <v>0</v>
      </c>
      <c r="J19" s="15">
        <v>0</v>
      </c>
      <c r="K19" s="15">
        <v>0</v>
      </c>
      <c r="L19" s="15">
        <f t="shared" si="3"/>
        <v>2</v>
      </c>
      <c r="M19" s="15">
        <v>2</v>
      </c>
      <c r="N19" s="15">
        <v>0</v>
      </c>
      <c r="O19" s="15">
        <v>0</v>
      </c>
      <c r="P19" s="15">
        <v>0</v>
      </c>
      <c r="Q19" s="15">
        <f t="shared" si="4"/>
        <v>0</v>
      </c>
      <c r="R19" s="15">
        <v>0</v>
      </c>
      <c r="S19" s="15">
        <v>0</v>
      </c>
      <c r="T19" s="15">
        <f t="shared" si="5"/>
        <v>0</v>
      </c>
      <c r="U19" s="15">
        <v>0</v>
      </c>
      <c r="V19" s="15">
        <v>0</v>
      </c>
    </row>
    <row r="20" spans="1:22" s="2" customFormat="1" ht="11.25" customHeight="1">
      <c r="A20" s="27" t="s">
        <v>273</v>
      </c>
      <c r="B20" s="15">
        <v>17</v>
      </c>
      <c r="C20" s="15">
        <v>4</v>
      </c>
      <c r="D20" s="15">
        <v>7</v>
      </c>
      <c r="E20" s="15">
        <v>0</v>
      </c>
      <c r="F20" s="15">
        <v>2</v>
      </c>
      <c r="G20" s="15">
        <v>0</v>
      </c>
      <c r="H20" s="15">
        <v>0</v>
      </c>
      <c r="I20" s="15">
        <f t="shared" si="2"/>
        <v>0</v>
      </c>
      <c r="J20" s="15">
        <v>0</v>
      </c>
      <c r="K20" s="15">
        <v>0</v>
      </c>
      <c r="L20" s="15">
        <f t="shared" si="3"/>
        <v>2</v>
      </c>
      <c r="M20" s="15">
        <v>1</v>
      </c>
      <c r="N20" s="15">
        <v>1</v>
      </c>
      <c r="O20" s="15">
        <v>0</v>
      </c>
      <c r="P20" s="15">
        <v>0</v>
      </c>
      <c r="Q20" s="15">
        <f t="shared" si="4"/>
        <v>0</v>
      </c>
      <c r="R20" s="15">
        <v>0</v>
      </c>
      <c r="S20" s="15">
        <v>0</v>
      </c>
      <c r="T20" s="15">
        <f t="shared" si="5"/>
        <v>0</v>
      </c>
      <c r="U20" s="15">
        <v>0</v>
      </c>
      <c r="V20" s="15">
        <v>0</v>
      </c>
    </row>
    <row r="21" spans="1:22" s="2" customFormat="1" ht="11.25" customHeight="1">
      <c r="A21" s="27" t="s">
        <v>274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2"/>
        <v>0</v>
      </c>
      <c r="J21" s="15">
        <v>0</v>
      </c>
      <c r="K21" s="15">
        <v>0</v>
      </c>
      <c r="L21" s="15">
        <f t="shared" si="3"/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4"/>
        <v>0</v>
      </c>
      <c r="R21" s="15">
        <v>0</v>
      </c>
      <c r="S21" s="15">
        <v>0</v>
      </c>
      <c r="T21" s="15">
        <f t="shared" si="5"/>
        <v>0</v>
      </c>
      <c r="U21" s="15">
        <v>0</v>
      </c>
      <c r="V21" s="15">
        <v>0</v>
      </c>
    </row>
    <row r="22" spans="1:22" s="2" customFormat="1" ht="20.25" customHeight="1">
      <c r="A22" s="27" t="s">
        <v>275</v>
      </c>
      <c r="B22" s="15">
        <v>10</v>
      </c>
      <c r="C22" s="15">
        <v>4</v>
      </c>
      <c r="D22" s="15">
        <v>3</v>
      </c>
      <c r="E22" s="15">
        <v>0</v>
      </c>
      <c r="F22" s="15">
        <v>1</v>
      </c>
      <c r="G22" s="15">
        <v>0</v>
      </c>
      <c r="H22" s="15">
        <v>2</v>
      </c>
      <c r="I22" s="15">
        <f t="shared" si="2"/>
        <v>3</v>
      </c>
      <c r="J22" s="15">
        <v>2</v>
      </c>
      <c r="K22" s="15">
        <v>1</v>
      </c>
      <c r="L22" s="15">
        <f t="shared" si="3"/>
        <v>1</v>
      </c>
      <c r="M22" s="15">
        <v>1</v>
      </c>
      <c r="N22" s="15">
        <v>0</v>
      </c>
      <c r="O22" s="15">
        <v>0</v>
      </c>
      <c r="P22" s="15">
        <v>0</v>
      </c>
      <c r="Q22" s="15">
        <f t="shared" si="4"/>
        <v>0</v>
      </c>
      <c r="R22" s="15">
        <v>0</v>
      </c>
      <c r="S22" s="15">
        <v>0</v>
      </c>
      <c r="T22" s="15">
        <f t="shared" si="5"/>
        <v>0</v>
      </c>
      <c r="U22" s="15">
        <v>0</v>
      </c>
      <c r="V22" s="15">
        <v>0</v>
      </c>
    </row>
    <row r="23" spans="1:22" s="2" customFormat="1" ht="11.25" customHeight="1">
      <c r="A23" s="27" t="s">
        <v>276</v>
      </c>
      <c r="B23" s="15">
        <v>12</v>
      </c>
      <c r="C23" s="15">
        <v>5</v>
      </c>
      <c r="D23" s="15">
        <v>4</v>
      </c>
      <c r="E23" s="15">
        <v>0</v>
      </c>
      <c r="F23" s="15">
        <v>0</v>
      </c>
      <c r="G23" s="15">
        <v>1</v>
      </c>
      <c r="H23" s="15">
        <v>0</v>
      </c>
      <c r="I23" s="15">
        <f t="shared" si="2"/>
        <v>1</v>
      </c>
      <c r="J23" s="15">
        <v>1</v>
      </c>
      <c r="K23" s="15">
        <v>0</v>
      </c>
      <c r="L23" s="15">
        <f t="shared" si="3"/>
        <v>3</v>
      </c>
      <c r="M23" s="15">
        <v>2</v>
      </c>
      <c r="N23" s="15">
        <v>1</v>
      </c>
      <c r="O23" s="15">
        <v>0</v>
      </c>
      <c r="P23" s="15">
        <v>0</v>
      </c>
      <c r="Q23" s="15">
        <f t="shared" si="4"/>
        <v>0</v>
      </c>
      <c r="R23" s="15">
        <v>0</v>
      </c>
      <c r="S23" s="15">
        <v>0</v>
      </c>
      <c r="T23" s="15">
        <f t="shared" si="5"/>
        <v>0</v>
      </c>
      <c r="U23" s="15">
        <v>0</v>
      </c>
      <c r="V23" s="15">
        <v>0</v>
      </c>
    </row>
    <row r="24" spans="1:22" s="2" customFormat="1" ht="11.25" customHeight="1">
      <c r="A24" s="27" t="s">
        <v>277</v>
      </c>
      <c r="B24" s="15">
        <v>10</v>
      </c>
      <c r="C24" s="15">
        <v>3</v>
      </c>
      <c r="D24" s="15">
        <v>3</v>
      </c>
      <c r="E24" s="15">
        <v>0</v>
      </c>
      <c r="F24" s="15">
        <v>1</v>
      </c>
      <c r="G24" s="15">
        <v>0</v>
      </c>
      <c r="H24" s="15">
        <v>0</v>
      </c>
      <c r="I24" s="15">
        <f t="shared" si="2"/>
        <v>1</v>
      </c>
      <c r="J24" s="15">
        <v>1</v>
      </c>
      <c r="K24" s="15">
        <v>0</v>
      </c>
      <c r="L24" s="15">
        <f t="shared" si="3"/>
        <v>1</v>
      </c>
      <c r="M24" s="15">
        <v>0</v>
      </c>
      <c r="N24" s="15">
        <v>1</v>
      </c>
      <c r="O24" s="15">
        <v>0</v>
      </c>
      <c r="P24" s="15">
        <v>0</v>
      </c>
      <c r="Q24" s="15">
        <f t="shared" si="4"/>
        <v>0</v>
      </c>
      <c r="R24" s="15">
        <v>0</v>
      </c>
      <c r="S24" s="15">
        <v>0</v>
      </c>
      <c r="T24" s="15">
        <f t="shared" si="5"/>
        <v>0</v>
      </c>
      <c r="U24" s="15">
        <v>0</v>
      </c>
      <c r="V24" s="15">
        <v>0</v>
      </c>
    </row>
    <row r="25" spans="1:22" s="2" customFormat="1" ht="11.25" customHeight="1">
      <c r="A25" s="27" t="s">
        <v>278</v>
      </c>
      <c r="B25" s="15">
        <v>11</v>
      </c>
      <c r="C25" s="15">
        <v>2</v>
      </c>
      <c r="D25" s="15">
        <v>5</v>
      </c>
      <c r="E25" s="15">
        <v>0</v>
      </c>
      <c r="F25" s="15">
        <v>0</v>
      </c>
      <c r="G25" s="15">
        <v>0</v>
      </c>
      <c r="H25" s="15">
        <v>0</v>
      </c>
      <c r="I25" s="15">
        <f t="shared" si="2"/>
        <v>1</v>
      </c>
      <c r="J25" s="15">
        <v>1</v>
      </c>
      <c r="K25" s="15">
        <v>0</v>
      </c>
      <c r="L25" s="15">
        <f t="shared" si="3"/>
        <v>3</v>
      </c>
      <c r="M25" s="15">
        <v>1</v>
      </c>
      <c r="N25" s="15">
        <v>2</v>
      </c>
      <c r="O25" s="15">
        <v>0</v>
      </c>
      <c r="P25" s="15">
        <v>0</v>
      </c>
      <c r="Q25" s="15">
        <f t="shared" si="4"/>
        <v>0</v>
      </c>
      <c r="R25" s="15">
        <v>0</v>
      </c>
      <c r="S25" s="15">
        <v>0</v>
      </c>
      <c r="T25" s="15">
        <f t="shared" si="5"/>
        <v>0</v>
      </c>
      <c r="U25" s="15">
        <v>0</v>
      </c>
      <c r="V25" s="15">
        <v>0</v>
      </c>
    </row>
    <row r="26" spans="1:22" s="2" customFormat="1" ht="11.25" customHeight="1">
      <c r="A26" s="27" t="s">
        <v>279</v>
      </c>
      <c r="B26" s="15">
        <v>54</v>
      </c>
      <c r="C26" s="15">
        <v>18</v>
      </c>
      <c r="D26" s="15">
        <v>20</v>
      </c>
      <c r="E26" s="15">
        <v>0</v>
      </c>
      <c r="F26" s="15">
        <v>1</v>
      </c>
      <c r="G26" s="15">
        <v>1</v>
      </c>
      <c r="H26" s="15">
        <v>1</v>
      </c>
      <c r="I26" s="15">
        <f t="shared" si="2"/>
        <v>6</v>
      </c>
      <c r="J26" s="15">
        <v>6</v>
      </c>
      <c r="K26" s="15">
        <v>0</v>
      </c>
      <c r="L26" s="15">
        <f t="shared" si="3"/>
        <v>5</v>
      </c>
      <c r="M26" s="15">
        <v>2</v>
      </c>
      <c r="N26" s="15">
        <v>3</v>
      </c>
      <c r="O26" s="15">
        <v>0</v>
      </c>
      <c r="P26" s="15">
        <v>0</v>
      </c>
      <c r="Q26" s="15">
        <f t="shared" si="4"/>
        <v>0</v>
      </c>
      <c r="R26" s="15">
        <v>0</v>
      </c>
      <c r="S26" s="15">
        <v>0</v>
      </c>
      <c r="T26" s="15">
        <f t="shared" si="5"/>
        <v>1</v>
      </c>
      <c r="U26" s="15">
        <v>1</v>
      </c>
      <c r="V26" s="15">
        <v>0</v>
      </c>
    </row>
    <row r="27" spans="1:22" s="2" customFormat="1" ht="11.25" customHeight="1">
      <c r="A27" s="27" t="s">
        <v>280</v>
      </c>
      <c r="B27" s="15">
        <v>41</v>
      </c>
      <c r="C27" s="15">
        <v>17</v>
      </c>
      <c r="D27" s="15">
        <v>18</v>
      </c>
      <c r="E27" s="15">
        <v>0</v>
      </c>
      <c r="F27" s="15">
        <v>2</v>
      </c>
      <c r="G27" s="15">
        <v>1</v>
      </c>
      <c r="H27" s="15">
        <v>0</v>
      </c>
      <c r="I27" s="15">
        <f t="shared" si="2"/>
        <v>3</v>
      </c>
      <c r="J27" s="15">
        <v>3</v>
      </c>
      <c r="K27" s="15">
        <v>0</v>
      </c>
      <c r="L27" s="15">
        <f t="shared" si="3"/>
        <v>7</v>
      </c>
      <c r="M27" s="15">
        <v>5</v>
      </c>
      <c r="N27" s="15">
        <v>2</v>
      </c>
      <c r="O27" s="15">
        <v>0</v>
      </c>
      <c r="P27" s="15">
        <v>0</v>
      </c>
      <c r="Q27" s="15">
        <f t="shared" si="4"/>
        <v>0</v>
      </c>
      <c r="R27" s="15">
        <v>0</v>
      </c>
      <c r="S27" s="15">
        <v>0</v>
      </c>
      <c r="T27" s="15">
        <f t="shared" si="5"/>
        <v>0</v>
      </c>
      <c r="U27" s="15">
        <v>0</v>
      </c>
      <c r="V27" s="15">
        <v>0</v>
      </c>
    </row>
    <row r="28" spans="1:22" s="2" customFormat="1" ht="11.25" customHeight="1">
      <c r="A28" s="27" t="s">
        <v>281</v>
      </c>
      <c r="B28" s="15">
        <v>9</v>
      </c>
      <c r="C28" s="15">
        <v>5</v>
      </c>
      <c r="D28" s="15">
        <v>7</v>
      </c>
      <c r="E28" s="15">
        <v>0</v>
      </c>
      <c r="F28" s="15">
        <v>0</v>
      </c>
      <c r="G28" s="15">
        <v>1</v>
      </c>
      <c r="H28" s="15">
        <v>1</v>
      </c>
      <c r="I28" s="15">
        <f t="shared" si="2"/>
        <v>3</v>
      </c>
      <c r="J28" s="15">
        <v>3</v>
      </c>
      <c r="K28" s="15">
        <v>0</v>
      </c>
      <c r="L28" s="15">
        <f t="shared" si="3"/>
        <v>1</v>
      </c>
      <c r="M28" s="15">
        <v>0</v>
      </c>
      <c r="N28" s="15">
        <v>1</v>
      </c>
      <c r="O28" s="15">
        <v>0</v>
      </c>
      <c r="P28" s="15">
        <v>0</v>
      </c>
      <c r="Q28" s="15">
        <f t="shared" si="4"/>
        <v>0</v>
      </c>
      <c r="R28" s="15">
        <v>0</v>
      </c>
      <c r="S28" s="15">
        <v>0</v>
      </c>
      <c r="T28" s="15">
        <f t="shared" si="5"/>
        <v>0</v>
      </c>
      <c r="U28" s="15">
        <v>0</v>
      </c>
      <c r="V28" s="15">
        <v>0</v>
      </c>
    </row>
    <row r="29" spans="1:22" s="2" customFormat="1" ht="11.25" customHeight="1">
      <c r="A29" s="27" t="s">
        <v>282</v>
      </c>
      <c r="B29" s="15">
        <v>53</v>
      </c>
      <c r="C29" s="15">
        <v>38</v>
      </c>
      <c r="D29" s="15">
        <v>10</v>
      </c>
      <c r="E29" s="15">
        <v>0</v>
      </c>
      <c r="F29" s="15">
        <v>1</v>
      </c>
      <c r="G29" s="15">
        <v>0</v>
      </c>
      <c r="H29" s="15">
        <v>0</v>
      </c>
      <c r="I29" s="15">
        <f t="shared" si="2"/>
        <v>6</v>
      </c>
      <c r="J29" s="15">
        <v>6</v>
      </c>
      <c r="K29" s="15">
        <v>0</v>
      </c>
      <c r="L29" s="15">
        <f t="shared" si="3"/>
        <v>3</v>
      </c>
      <c r="M29" s="15">
        <v>0</v>
      </c>
      <c r="N29" s="15">
        <v>3</v>
      </c>
      <c r="O29" s="15">
        <v>0</v>
      </c>
      <c r="P29" s="15">
        <v>0</v>
      </c>
      <c r="Q29" s="15">
        <f t="shared" si="4"/>
        <v>8</v>
      </c>
      <c r="R29" s="15">
        <v>8</v>
      </c>
      <c r="S29" s="15">
        <v>0</v>
      </c>
      <c r="T29" s="15">
        <f t="shared" si="5"/>
        <v>0</v>
      </c>
      <c r="U29" s="15">
        <v>0</v>
      </c>
      <c r="V29" s="15">
        <v>0</v>
      </c>
    </row>
    <row r="30" spans="1:22" s="2" customFormat="1" ht="11.25" customHeight="1">
      <c r="A30" s="27" t="s">
        <v>283</v>
      </c>
      <c r="B30" s="15">
        <v>8</v>
      </c>
      <c r="C30" s="15">
        <v>4</v>
      </c>
      <c r="D30" s="15">
        <v>2</v>
      </c>
      <c r="E30" s="15">
        <v>0</v>
      </c>
      <c r="F30" s="15">
        <v>1</v>
      </c>
      <c r="G30" s="15">
        <v>1</v>
      </c>
      <c r="H30" s="15">
        <v>0</v>
      </c>
      <c r="I30" s="15">
        <f aca="true" t="shared" si="6" ref="I30:I38">SUM(J30+K30)</f>
        <v>0</v>
      </c>
      <c r="J30" s="15">
        <v>0</v>
      </c>
      <c r="K30" s="15">
        <v>0</v>
      </c>
      <c r="L30" s="15">
        <f aca="true" t="shared" si="7" ref="L30:L38">SUM(M30+N30+O30+P30)</f>
        <v>2</v>
      </c>
      <c r="M30" s="15">
        <v>2</v>
      </c>
      <c r="N30" s="15">
        <v>0</v>
      </c>
      <c r="O30" s="15">
        <v>0</v>
      </c>
      <c r="P30" s="15">
        <v>0</v>
      </c>
      <c r="Q30" s="15">
        <f aca="true" t="shared" si="8" ref="Q30:Q38">SUM(R30+S30)</f>
        <v>0</v>
      </c>
      <c r="R30" s="15">
        <v>0</v>
      </c>
      <c r="S30" s="15">
        <v>0</v>
      </c>
      <c r="T30" s="15">
        <f aca="true" t="shared" si="9" ref="T30:T38">SUM(U30+V30)</f>
        <v>0</v>
      </c>
      <c r="U30" s="15">
        <v>0</v>
      </c>
      <c r="V30" s="15">
        <v>0</v>
      </c>
    </row>
    <row r="31" spans="1:22" s="2" customFormat="1" ht="11.25" customHeight="1">
      <c r="A31" s="27" t="s">
        <v>284</v>
      </c>
      <c r="B31" s="15">
        <v>25</v>
      </c>
      <c r="C31" s="15">
        <v>13</v>
      </c>
      <c r="D31" s="15">
        <v>7</v>
      </c>
      <c r="E31" s="15">
        <v>0</v>
      </c>
      <c r="F31" s="15">
        <v>0</v>
      </c>
      <c r="G31" s="15">
        <v>1</v>
      </c>
      <c r="H31" s="15">
        <v>0</v>
      </c>
      <c r="I31" s="15">
        <f t="shared" si="6"/>
        <v>2</v>
      </c>
      <c r="J31" s="15">
        <v>2</v>
      </c>
      <c r="K31" s="15">
        <v>0</v>
      </c>
      <c r="L31" s="15">
        <f t="shared" si="7"/>
        <v>4</v>
      </c>
      <c r="M31" s="15">
        <v>3</v>
      </c>
      <c r="N31" s="15">
        <v>1</v>
      </c>
      <c r="O31" s="15">
        <v>0</v>
      </c>
      <c r="P31" s="15">
        <v>0</v>
      </c>
      <c r="Q31" s="15">
        <f t="shared" si="8"/>
        <v>0</v>
      </c>
      <c r="R31" s="15">
        <v>0</v>
      </c>
      <c r="S31" s="15">
        <v>0</v>
      </c>
      <c r="T31" s="15">
        <f t="shared" si="9"/>
        <v>0</v>
      </c>
      <c r="U31" s="15">
        <v>0</v>
      </c>
      <c r="V31" s="15">
        <v>0</v>
      </c>
    </row>
    <row r="32" spans="1:22" s="2" customFormat="1" ht="11.25" customHeight="1">
      <c r="A32" s="27" t="s">
        <v>285</v>
      </c>
      <c r="B32" s="15">
        <v>17</v>
      </c>
      <c r="C32" s="15">
        <v>11</v>
      </c>
      <c r="D32" s="15">
        <v>1</v>
      </c>
      <c r="E32" s="15">
        <v>1</v>
      </c>
      <c r="F32" s="15">
        <v>0</v>
      </c>
      <c r="G32" s="15">
        <v>0</v>
      </c>
      <c r="H32" s="15">
        <v>4</v>
      </c>
      <c r="I32" s="15">
        <f t="shared" si="6"/>
        <v>1</v>
      </c>
      <c r="J32" s="15">
        <v>1</v>
      </c>
      <c r="K32" s="15">
        <v>0</v>
      </c>
      <c r="L32" s="15">
        <f t="shared" si="7"/>
        <v>0</v>
      </c>
      <c r="M32" s="15">
        <v>0</v>
      </c>
      <c r="N32" s="15">
        <v>0</v>
      </c>
      <c r="O32" s="15">
        <v>0</v>
      </c>
      <c r="P32" s="15">
        <v>0</v>
      </c>
      <c r="Q32" s="15">
        <f t="shared" si="8"/>
        <v>0</v>
      </c>
      <c r="R32" s="15">
        <v>0</v>
      </c>
      <c r="S32" s="15">
        <v>0</v>
      </c>
      <c r="T32" s="15">
        <f t="shared" si="9"/>
        <v>0</v>
      </c>
      <c r="U32" s="15">
        <v>0</v>
      </c>
      <c r="V32" s="15">
        <v>0</v>
      </c>
    </row>
    <row r="33" spans="1:22" s="2" customFormat="1" ht="11.25" customHeight="1">
      <c r="A33" s="27" t="s">
        <v>286</v>
      </c>
      <c r="B33" s="15">
        <v>5</v>
      </c>
      <c r="C33" s="15">
        <v>4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5">
        <f t="shared" si="6"/>
        <v>2</v>
      </c>
      <c r="J33" s="15">
        <v>2</v>
      </c>
      <c r="K33" s="15">
        <v>0</v>
      </c>
      <c r="L33" s="15">
        <f t="shared" si="7"/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8"/>
        <v>0</v>
      </c>
      <c r="R33" s="15">
        <v>0</v>
      </c>
      <c r="S33" s="15">
        <v>0</v>
      </c>
      <c r="T33" s="15">
        <f t="shared" si="9"/>
        <v>0</v>
      </c>
      <c r="U33" s="15">
        <v>0</v>
      </c>
      <c r="V33" s="15">
        <v>0</v>
      </c>
    </row>
    <row r="34" spans="1:22" s="2" customFormat="1" ht="24" customHeight="1">
      <c r="A34" s="27" t="s">
        <v>139</v>
      </c>
      <c r="B34" s="15">
        <v>15</v>
      </c>
      <c r="C34" s="15">
        <v>8</v>
      </c>
      <c r="D34" s="15">
        <v>4</v>
      </c>
      <c r="E34" s="15">
        <v>0</v>
      </c>
      <c r="F34" s="15">
        <v>1</v>
      </c>
      <c r="G34" s="15">
        <v>2</v>
      </c>
      <c r="H34" s="15">
        <v>0</v>
      </c>
      <c r="I34" s="15">
        <f t="shared" si="6"/>
        <v>0</v>
      </c>
      <c r="J34" s="15">
        <v>0</v>
      </c>
      <c r="K34" s="15">
        <v>0</v>
      </c>
      <c r="L34" s="15">
        <f t="shared" si="7"/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8"/>
        <v>0</v>
      </c>
      <c r="R34" s="15">
        <v>0</v>
      </c>
      <c r="S34" s="15">
        <v>0</v>
      </c>
      <c r="T34" s="15">
        <f t="shared" si="9"/>
        <v>0</v>
      </c>
      <c r="U34" s="15">
        <v>0</v>
      </c>
      <c r="V34" s="15">
        <v>0</v>
      </c>
    </row>
    <row r="35" spans="1:22" s="2" customFormat="1" ht="11.25" customHeight="1">
      <c r="A35" s="27" t="s">
        <v>140</v>
      </c>
      <c r="B35" s="15">
        <v>179</v>
      </c>
      <c r="C35" s="15">
        <v>68</v>
      </c>
      <c r="D35" s="15">
        <v>94</v>
      </c>
      <c r="E35" s="15">
        <v>0</v>
      </c>
      <c r="F35" s="15">
        <v>9</v>
      </c>
      <c r="G35" s="15">
        <v>1</v>
      </c>
      <c r="H35" s="15">
        <v>3</v>
      </c>
      <c r="I35" s="15">
        <f t="shared" si="6"/>
        <v>18</v>
      </c>
      <c r="J35" s="15">
        <v>17</v>
      </c>
      <c r="K35" s="15">
        <v>1</v>
      </c>
      <c r="L35" s="15">
        <f t="shared" si="7"/>
        <v>73</v>
      </c>
      <c r="M35" s="15">
        <v>11</v>
      </c>
      <c r="N35" s="15">
        <v>62</v>
      </c>
      <c r="O35" s="15">
        <v>0</v>
      </c>
      <c r="P35" s="15">
        <v>0</v>
      </c>
      <c r="Q35" s="15">
        <f t="shared" si="8"/>
        <v>0</v>
      </c>
      <c r="R35" s="15">
        <v>0</v>
      </c>
      <c r="S35" s="15">
        <v>0</v>
      </c>
      <c r="T35" s="15">
        <f t="shared" si="9"/>
        <v>1</v>
      </c>
      <c r="U35" s="15">
        <v>1</v>
      </c>
      <c r="V35" s="15">
        <v>0</v>
      </c>
    </row>
    <row r="36" spans="1:22" s="2" customFormat="1" ht="11.25" customHeight="1">
      <c r="A36" s="27" t="s">
        <v>141</v>
      </c>
      <c r="B36" s="15">
        <v>355</v>
      </c>
      <c r="C36" s="15">
        <v>312</v>
      </c>
      <c r="D36" s="15">
        <v>7</v>
      </c>
      <c r="E36" s="15">
        <v>0</v>
      </c>
      <c r="F36" s="15">
        <v>4</v>
      </c>
      <c r="G36" s="15">
        <v>7</v>
      </c>
      <c r="H36" s="15">
        <v>24</v>
      </c>
      <c r="I36" s="15">
        <f t="shared" si="6"/>
        <v>52</v>
      </c>
      <c r="J36" s="15">
        <v>52</v>
      </c>
      <c r="K36" s="15">
        <v>0</v>
      </c>
      <c r="L36" s="15">
        <f t="shared" si="7"/>
        <v>1</v>
      </c>
      <c r="M36" s="15">
        <v>1</v>
      </c>
      <c r="N36" s="15">
        <v>0</v>
      </c>
      <c r="O36" s="15">
        <v>0</v>
      </c>
      <c r="P36" s="15">
        <v>0</v>
      </c>
      <c r="Q36" s="15">
        <f t="shared" si="8"/>
        <v>0</v>
      </c>
      <c r="R36" s="15">
        <v>0</v>
      </c>
      <c r="S36" s="15">
        <v>0</v>
      </c>
      <c r="T36" s="15">
        <f t="shared" si="9"/>
        <v>5</v>
      </c>
      <c r="U36" s="15">
        <v>5</v>
      </c>
      <c r="V36" s="15">
        <v>0</v>
      </c>
    </row>
    <row r="37" spans="1:22" s="2" customFormat="1" ht="11.25" customHeight="1">
      <c r="A37" s="27" t="s">
        <v>142</v>
      </c>
      <c r="B37" s="15">
        <v>120</v>
      </c>
      <c r="C37" s="15">
        <v>98</v>
      </c>
      <c r="D37" s="15">
        <v>10</v>
      </c>
      <c r="E37" s="15">
        <v>0</v>
      </c>
      <c r="F37" s="15">
        <v>0</v>
      </c>
      <c r="G37" s="15">
        <v>5</v>
      </c>
      <c r="H37" s="15">
        <v>7</v>
      </c>
      <c r="I37" s="15">
        <f t="shared" si="6"/>
        <v>15</v>
      </c>
      <c r="J37" s="15">
        <v>15</v>
      </c>
      <c r="K37" s="15">
        <v>0</v>
      </c>
      <c r="L37" s="15">
        <f t="shared" si="7"/>
        <v>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8"/>
        <v>0</v>
      </c>
      <c r="R37" s="15">
        <v>0</v>
      </c>
      <c r="S37" s="15">
        <v>0</v>
      </c>
      <c r="T37" s="15">
        <f t="shared" si="9"/>
        <v>0</v>
      </c>
      <c r="U37" s="15">
        <v>0</v>
      </c>
      <c r="V37" s="15">
        <v>0</v>
      </c>
    </row>
    <row r="38" spans="1:22" s="2" customFormat="1" ht="11.25" customHeight="1">
      <c r="A38" s="27" t="s">
        <v>143</v>
      </c>
      <c r="B38" s="15">
        <v>125</v>
      </c>
      <c r="C38" s="15">
        <v>100</v>
      </c>
      <c r="D38" s="15">
        <v>8</v>
      </c>
      <c r="E38" s="15">
        <v>0</v>
      </c>
      <c r="F38" s="15">
        <v>3</v>
      </c>
      <c r="G38" s="15">
        <v>4</v>
      </c>
      <c r="H38" s="15">
        <v>10</v>
      </c>
      <c r="I38" s="15">
        <f t="shared" si="6"/>
        <v>17</v>
      </c>
      <c r="J38" s="15">
        <v>16</v>
      </c>
      <c r="K38" s="15">
        <v>1</v>
      </c>
      <c r="L38" s="15">
        <f t="shared" si="7"/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8"/>
        <v>0</v>
      </c>
      <c r="R38" s="15">
        <v>0</v>
      </c>
      <c r="S38" s="15">
        <v>0</v>
      </c>
      <c r="T38" s="15">
        <f t="shared" si="9"/>
        <v>0</v>
      </c>
      <c r="U38" s="15">
        <v>0</v>
      </c>
      <c r="V38" s="15">
        <v>0</v>
      </c>
    </row>
    <row r="39" spans="1:22" s="2" customFormat="1" ht="11.25" customHeight="1">
      <c r="A39" s="60" t="s">
        <v>144</v>
      </c>
      <c r="B39" s="15">
        <v>73</v>
      </c>
      <c r="C39" s="15">
        <v>58</v>
      </c>
      <c r="D39" s="15">
        <v>4</v>
      </c>
      <c r="E39" s="15">
        <v>0</v>
      </c>
      <c r="F39" s="15">
        <v>3</v>
      </c>
      <c r="G39" s="15">
        <v>1</v>
      </c>
      <c r="H39" s="15">
        <v>7</v>
      </c>
      <c r="I39" s="15">
        <f aca="true" t="shared" si="10" ref="I39:I46">SUM(J39+K39)</f>
        <v>8</v>
      </c>
      <c r="J39" s="15">
        <v>8</v>
      </c>
      <c r="K39" s="15">
        <v>0</v>
      </c>
      <c r="L39" s="15">
        <f aca="true" t="shared" si="11" ref="L39:L46">SUM(M39+N39+O39+P39)</f>
        <v>0</v>
      </c>
      <c r="M39" s="15">
        <v>0</v>
      </c>
      <c r="N39" s="15">
        <v>0</v>
      </c>
      <c r="O39" s="15">
        <v>0</v>
      </c>
      <c r="P39" s="15">
        <v>0</v>
      </c>
      <c r="Q39" s="15">
        <f aca="true" t="shared" si="12" ref="Q39:Q46">SUM(R39+S39)</f>
        <v>0</v>
      </c>
      <c r="R39" s="15">
        <v>0</v>
      </c>
      <c r="S39" s="15">
        <v>0</v>
      </c>
      <c r="T39" s="15">
        <f aca="true" t="shared" si="13" ref="T39:T46">SUM(U39+V39)</f>
        <v>0</v>
      </c>
      <c r="U39" s="15">
        <v>0</v>
      </c>
      <c r="V39" s="15">
        <v>0</v>
      </c>
    </row>
    <row r="40" spans="1:22" s="2" customFormat="1" ht="11.25" customHeight="1">
      <c r="A40" s="27" t="s">
        <v>145</v>
      </c>
      <c r="B40" s="15">
        <v>58</v>
      </c>
      <c r="C40" s="15">
        <v>49</v>
      </c>
      <c r="D40" s="15">
        <v>0</v>
      </c>
      <c r="E40" s="15">
        <v>0</v>
      </c>
      <c r="F40" s="15">
        <v>4</v>
      </c>
      <c r="G40" s="15">
        <v>0</v>
      </c>
      <c r="H40" s="15">
        <v>5</v>
      </c>
      <c r="I40" s="15">
        <f t="shared" si="10"/>
        <v>6</v>
      </c>
      <c r="J40" s="15">
        <v>5</v>
      </c>
      <c r="K40" s="15">
        <v>1</v>
      </c>
      <c r="L40" s="15">
        <f t="shared" si="11"/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12"/>
        <v>0</v>
      </c>
      <c r="R40" s="15">
        <v>0</v>
      </c>
      <c r="S40" s="15">
        <v>0</v>
      </c>
      <c r="T40" s="15">
        <f t="shared" si="13"/>
        <v>0</v>
      </c>
      <c r="U40" s="15">
        <v>0</v>
      </c>
      <c r="V40" s="15">
        <v>0</v>
      </c>
    </row>
    <row r="41" spans="1:22" s="2" customFormat="1" ht="11.25" customHeight="1">
      <c r="A41" s="27" t="s">
        <v>146</v>
      </c>
      <c r="B41" s="15">
        <v>162</v>
      </c>
      <c r="C41" s="15">
        <v>141</v>
      </c>
      <c r="D41" s="15">
        <v>0</v>
      </c>
      <c r="E41" s="15">
        <v>0</v>
      </c>
      <c r="F41" s="15">
        <v>3</v>
      </c>
      <c r="G41" s="15">
        <v>7</v>
      </c>
      <c r="H41" s="15">
        <v>10</v>
      </c>
      <c r="I41" s="15">
        <f t="shared" si="10"/>
        <v>24</v>
      </c>
      <c r="J41" s="15">
        <v>24</v>
      </c>
      <c r="K41" s="15">
        <v>0</v>
      </c>
      <c r="L41" s="15">
        <f t="shared" si="11"/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12"/>
        <v>0</v>
      </c>
      <c r="R41" s="15">
        <v>0</v>
      </c>
      <c r="S41" s="15">
        <v>0</v>
      </c>
      <c r="T41" s="15">
        <f t="shared" si="13"/>
        <v>0</v>
      </c>
      <c r="U41" s="15">
        <v>0</v>
      </c>
      <c r="V41" s="15">
        <v>0</v>
      </c>
    </row>
    <row r="42" spans="1:22" s="2" customFormat="1" ht="11.25" customHeight="1">
      <c r="A42" s="27" t="s">
        <v>147</v>
      </c>
      <c r="B42" s="15">
        <v>65</v>
      </c>
      <c r="C42" s="15">
        <v>54</v>
      </c>
      <c r="D42" s="15">
        <v>0</v>
      </c>
      <c r="E42" s="15">
        <v>0</v>
      </c>
      <c r="F42" s="15">
        <v>1</v>
      </c>
      <c r="G42" s="15">
        <v>2</v>
      </c>
      <c r="H42" s="15">
        <v>8</v>
      </c>
      <c r="I42" s="15">
        <f t="shared" si="10"/>
        <v>6</v>
      </c>
      <c r="J42" s="15">
        <v>6</v>
      </c>
      <c r="K42" s="15">
        <v>0</v>
      </c>
      <c r="L42" s="15">
        <f t="shared" si="11"/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12"/>
        <v>0</v>
      </c>
      <c r="R42" s="15">
        <v>0</v>
      </c>
      <c r="S42" s="15">
        <v>0</v>
      </c>
      <c r="T42" s="15">
        <f t="shared" si="13"/>
        <v>0</v>
      </c>
      <c r="U42" s="15">
        <v>0</v>
      </c>
      <c r="V42" s="15">
        <v>0</v>
      </c>
    </row>
    <row r="43" spans="1:22" s="2" customFormat="1" ht="11.25" customHeight="1">
      <c r="A43" s="27" t="s">
        <v>148</v>
      </c>
      <c r="B43" s="15">
        <v>93</v>
      </c>
      <c r="C43" s="15">
        <v>77</v>
      </c>
      <c r="D43" s="15">
        <v>3</v>
      </c>
      <c r="E43" s="15">
        <v>1</v>
      </c>
      <c r="F43" s="15">
        <v>3</v>
      </c>
      <c r="G43" s="15">
        <v>2</v>
      </c>
      <c r="H43" s="15">
        <v>7</v>
      </c>
      <c r="I43" s="15">
        <f t="shared" si="10"/>
        <v>6</v>
      </c>
      <c r="J43" s="15">
        <v>6</v>
      </c>
      <c r="K43" s="15">
        <v>0</v>
      </c>
      <c r="L43" s="15">
        <f t="shared" si="11"/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12"/>
        <v>0</v>
      </c>
      <c r="R43" s="15">
        <v>0</v>
      </c>
      <c r="S43" s="15">
        <v>0</v>
      </c>
      <c r="T43" s="15">
        <f t="shared" si="13"/>
        <v>0</v>
      </c>
      <c r="U43" s="15">
        <v>0</v>
      </c>
      <c r="V43" s="15">
        <v>0</v>
      </c>
    </row>
    <row r="44" spans="1:22" s="2" customFormat="1" ht="11.25" customHeight="1">
      <c r="A44" s="27" t="s">
        <v>149</v>
      </c>
      <c r="B44" s="15">
        <v>78</v>
      </c>
      <c r="C44" s="15">
        <v>65</v>
      </c>
      <c r="D44" s="15">
        <v>2</v>
      </c>
      <c r="E44" s="15">
        <v>0</v>
      </c>
      <c r="F44" s="15">
        <v>1</v>
      </c>
      <c r="G44" s="15">
        <v>2</v>
      </c>
      <c r="H44" s="15">
        <v>7</v>
      </c>
      <c r="I44" s="15">
        <f t="shared" si="10"/>
        <v>12</v>
      </c>
      <c r="J44" s="15">
        <v>12</v>
      </c>
      <c r="K44" s="15">
        <v>0</v>
      </c>
      <c r="L44" s="15">
        <f t="shared" si="11"/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12"/>
        <v>0</v>
      </c>
      <c r="R44" s="15">
        <v>0</v>
      </c>
      <c r="S44" s="15">
        <v>0</v>
      </c>
      <c r="T44" s="15">
        <f t="shared" si="13"/>
        <v>0</v>
      </c>
      <c r="U44" s="15">
        <v>0</v>
      </c>
      <c r="V44" s="15">
        <v>0</v>
      </c>
    </row>
    <row r="45" spans="1:22" s="2" customFormat="1" ht="11.25" customHeight="1">
      <c r="A45" s="27" t="s">
        <v>150</v>
      </c>
      <c r="B45" s="15">
        <v>167</v>
      </c>
      <c r="C45" s="15">
        <v>137</v>
      </c>
      <c r="D45" s="15">
        <v>8</v>
      </c>
      <c r="E45" s="15">
        <v>1</v>
      </c>
      <c r="F45" s="15">
        <v>5</v>
      </c>
      <c r="G45" s="15">
        <v>6</v>
      </c>
      <c r="H45" s="15">
        <v>10</v>
      </c>
      <c r="I45" s="15">
        <f t="shared" si="10"/>
        <v>26</v>
      </c>
      <c r="J45" s="15">
        <v>26</v>
      </c>
      <c r="K45" s="15">
        <v>0</v>
      </c>
      <c r="L45" s="15">
        <f t="shared" si="11"/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12"/>
        <v>0</v>
      </c>
      <c r="R45" s="15">
        <v>0</v>
      </c>
      <c r="S45" s="15">
        <v>0</v>
      </c>
      <c r="T45" s="15">
        <f t="shared" si="13"/>
        <v>0</v>
      </c>
      <c r="U45" s="15">
        <v>0</v>
      </c>
      <c r="V45" s="15">
        <v>0</v>
      </c>
    </row>
    <row r="46" spans="1:22" s="2" customFormat="1" ht="11.25" customHeight="1" thickBot="1">
      <c r="A46" s="30" t="s">
        <v>151</v>
      </c>
      <c r="B46" s="15">
        <v>7</v>
      </c>
      <c r="C46" s="15">
        <v>6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f t="shared" si="10"/>
        <v>0</v>
      </c>
      <c r="J46" s="15">
        <v>0</v>
      </c>
      <c r="K46" s="15">
        <v>0</v>
      </c>
      <c r="L46" s="15">
        <f t="shared" si="11"/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12"/>
        <v>0</v>
      </c>
      <c r="R46" s="15">
        <v>0</v>
      </c>
      <c r="S46" s="15">
        <v>0</v>
      </c>
      <c r="T46" s="15">
        <f t="shared" si="13"/>
        <v>0</v>
      </c>
      <c r="U46" s="15">
        <v>0</v>
      </c>
      <c r="V46" s="15">
        <v>0</v>
      </c>
    </row>
    <row r="47" spans="1:22" s="2" customFormat="1" ht="33.75" customHeight="1">
      <c r="A47" s="98" t="s">
        <v>30</v>
      </c>
      <c r="B47" s="98"/>
      <c r="C47" s="98"/>
      <c r="D47" s="98"/>
      <c r="E47" s="98"/>
      <c r="F47" s="98"/>
      <c r="G47" s="98"/>
      <c r="H47" s="98"/>
      <c r="I47" s="98"/>
      <c r="J47" s="98"/>
      <c r="K47" s="79"/>
      <c r="L47" s="79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="2" customFormat="1" ht="30" customHeight="1">
      <c r="A48" s="2" t="s">
        <v>259</v>
      </c>
    </row>
    <row r="49" spans="1:22" s="2" customFormat="1" ht="11.25" customHeight="1">
      <c r="A49" s="113" t="s">
        <v>369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2" t="s">
        <v>370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</sheetData>
  <mergeCells count="22">
    <mergeCell ref="K3:V3"/>
    <mergeCell ref="L4:P4"/>
    <mergeCell ref="A1:J1"/>
    <mergeCell ref="A47:J47"/>
    <mergeCell ref="K1:S1"/>
    <mergeCell ref="T1:V1"/>
    <mergeCell ref="K2:T2"/>
    <mergeCell ref="A2:J2"/>
    <mergeCell ref="E4:E5"/>
    <mergeCell ref="G4:G5"/>
    <mergeCell ref="C4:C5"/>
    <mergeCell ref="H4:H5"/>
    <mergeCell ref="A49:J49"/>
    <mergeCell ref="K49:V49"/>
    <mergeCell ref="A3:A5"/>
    <mergeCell ref="B3:B5"/>
    <mergeCell ref="C3:H3"/>
    <mergeCell ref="D4:D5"/>
    <mergeCell ref="F4:F5"/>
    <mergeCell ref="Q4:S4"/>
    <mergeCell ref="T4:V4"/>
    <mergeCell ref="I4:J4"/>
  </mergeCells>
  <dataValidations count="1">
    <dataValidation type="whole" allowBlank="1" showInputMessage="1" showErrorMessage="1" errorTitle="嘿嘿！你粉混喔" error="數字必須素整數而且不得小於 0 也應該不會大於 50000000 吧" sqref="B39:B46 M7:P46 B7:B34 J7:K46 U7:V46 R7:S46 B36:B37 C7:H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0" customWidth="1"/>
    <col min="2" max="9" width="6.625" style="0" customWidth="1"/>
    <col min="10" max="19" width="7.875" style="0" customWidth="1"/>
    <col min="20" max="20" width="25.625" style="0" customWidth="1"/>
    <col min="21" max="27" width="7.625" style="0" customWidth="1"/>
    <col min="28" max="37" width="7.75390625" style="0" customWidth="1"/>
    <col min="38" max="38" width="25.625" style="0" customWidth="1"/>
    <col min="39" max="45" width="7.375" style="0" customWidth="1"/>
    <col min="46" max="56" width="7.125" style="0" customWidth="1"/>
  </cols>
  <sheetData>
    <row r="1" spans="1:56" s="1" customFormat="1" ht="48" customHeight="1">
      <c r="A1" s="123" t="s">
        <v>528</v>
      </c>
      <c r="B1" s="123"/>
      <c r="C1" s="123"/>
      <c r="D1" s="123"/>
      <c r="E1" s="123"/>
      <c r="F1" s="123"/>
      <c r="G1" s="123"/>
      <c r="H1" s="123"/>
      <c r="I1" s="123"/>
      <c r="J1" s="122" t="s">
        <v>184</v>
      </c>
      <c r="K1" s="122"/>
      <c r="L1" s="122"/>
      <c r="M1" s="122"/>
      <c r="N1" s="122"/>
      <c r="O1" s="122"/>
      <c r="P1" s="122"/>
      <c r="Q1" s="122"/>
      <c r="R1" s="122"/>
      <c r="S1" s="43"/>
      <c r="T1" s="123" t="s">
        <v>529</v>
      </c>
      <c r="U1" s="123"/>
      <c r="V1" s="123"/>
      <c r="W1" s="123"/>
      <c r="X1" s="123"/>
      <c r="Y1" s="123"/>
      <c r="Z1" s="123"/>
      <c r="AA1" s="123"/>
      <c r="AB1" s="122" t="s">
        <v>185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3" t="s">
        <v>529</v>
      </c>
      <c r="AM1" s="123"/>
      <c r="AN1" s="123"/>
      <c r="AO1" s="123"/>
      <c r="AP1" s="123"/>
      <c r="AQ1" s="123"/>
      <c r="AR1" s="123"/>
      <c r="AS1" s="123"/>
      <c r="AT1" s="122" t="s">
        <v>186</v>
      </c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6" s="19" customFormat="1" ht="12.75" customHeight="1" thickBot="1">
      <c r="A2" s="140" t="s">
        <v>129</v>
      </c>
      <c r="B2" s="140"/>
      <c r="C2" s="140"/>
      <c r="D2" s="140"/>
      <c r="E2" s="140"/>
      <c r="F2" s="140"/>
      <c r="G2" s="140"/>
      <c r="H2" s="140"/>
      <c r="I2" s="140"/>
      <c r="J2" s="180" t="s">
        <v>527</v>
      </c>
      <c r="K2" s="180"/>
      <c r="L2" s="180"/>
      <c r="M2" s="180"/>
      <c r="N2" s="180"/>
      <c r="O2" s="180"/>
      <c r="P2" s="180"/>
      <c r="Q2" s="180"/>
      <c r="S2" s="20" t="s">
        <v>176</v>
      </c>
      <c r="T2" s="174" t="s">
        <v>129</v>
      </c>
      <c r="U2" s="174"/>
      <c r="V2" s="174"/>
      <c r="W2" s="174"/>
      <c r="X2" s="174"/>
      <c r="Y2" s="174"/>
      <c r="Z2" s="174"/>
      <c r="AA2" s="174"/>
      <c r="AB2" s="84" t="s">
        <v>527</v>
      </c>
      <c r="AC2" s="84"/>
      <c r="AD2" s="84"/>
      <c r="AE2" s="84"/>
      <c r="AF2" s="84"/>
      <c r="AG2" s="84"/>
      <c r="AH2" s="84"/>
      <c r="AI2" s="84"/>
      <c r="AK2" s="20" t="s">
        <v>176</v>
      </c>
      <c r="AL2" s="140" t="s">
        <v>129</v>
      </c>
      <c r="AM2" s="140"/>
      <c r="AN2" s="140"/>
      <c r="AO2" s="140"/>
      <c r="AP2" s="140"/>
      <c r="AQ2" s="140"/>
      <c r="AR2" s="140"/>
      <c r="AS2" s="140"/>
      <c r="AT2" s="180" t="s">
        <v>527</v>
      </c>
      <c r="AU2" s="180"/>
      <c r="AV2" s="180"/>
      <c r="AW2" s="180"/>
      <c r="AX2" s="180"/>
      <c r="AY2" s="180"/>
      <c r="AZ2" s="180"/>
      <c r="BA2" s="180"/>
      <c r="BB2" s="180"/>
      <c r="BD2" s="20" t="s">
        <v>176</v>
      </c>
    </row>
    <row r="3" spans="1:56" s="3" customFormat="1" ht="22.5" customHeight="1">
      <c r="A3" s="110" t="s">
        <v>34</v>
      </c>
      <c r="B3" s="115" t="s">
        <v>35</v>
      </c>
      <c r="C3" s="188" t="s">
        <v>36</v>
      </c>
      <c r="D3" s="117" t="s">
        <v>37</v>
      </c>
      <c r="E3" s="117"/>
      <c r="F3" s="117"/>
      <c r="G3" s="117"/>
      <c r="H3" s="117"/>
      <c r="I3" s="117"/>
      <c r="J3" s="185" t="s">
        <v>38</v>
      </c>
      <c r="K3" s="119" t="s">
        <v>39</v>
      </c>
      <c r="L3" s="119"/>
      <c r="M3" s="119"/>
      <c r="N3" s="119"/>
      <c r="O3" s="119"/>
      <c r="P3" s="119"/>
      <c r="Q3" s="119"/>
      <c r="R3" s="119"/>
      <c r="S3" s="119"/>
      <c r="T3" s="110" t="s">
        <v>40</v>
      </c>
      <c r="U3" s="119" t="s">
        <v>41</v>
      </c>
      <c r="V3" s="119"/>
      <c r="W3" s="119"/>
      <c r="X3" s="119"/>
      <c r="Y3" s="119"/>
      <c r="Z3" s="119"/>
      <c r="AA3" s="119"/>
      <c r="AB3" s="119" t="s">
        <v>42</v>
      </c>
      <c r="AC3" s="119"/>
      <c r="AD3" s="119"/>
      <c r="AE3" s="119"/>
      <c r="AF3" s="119"/>
      <c r="AG3" s="119"/>
      <c r="AH3" s="119"/>
      <c r="AI3" s="83"/>
      <c r="AJ3" s="83"/>
      <c r="AK3" s="83"/>
      <c r="AL3" s="110" t="s">
        <v>34</v>
      </c>
      <c r="AM3" s="119" t="s">
        <v>43</v>
      </c>
      <c r="AN3" s="119"/>
      <c r="AO3" s="119"/>
      <c r="AP3" s="119"/>
      <c r="AQ3" s="119"/>
      <c r="AR3" s="119"/>
      <c r="AS3" s="119"/>
      <c r="AT3" s="119" t="s">
        <v>44</v>
      </c>
      <c r="AU3" s="119"/>
      <c r="AV3" s="119"/>
      <c r="AW3" s="119"/>
      <c r="AX3" s="119"/>
      <c r="AY3" s="119"/>
      <c r="AZ3" s="119"/>
      <c r="BA3" s="119"/>
      <c r="BB3" s="119"/>
      <c r="BC3" s="119"/>
      <c r="BD3" s="119"/>
    </row>
    <row r="4" spans="1:56" s="3" customFormat="1" ht="22.5" customHeight="1">
      <c r="A4" s="166"/>
      <c r="B4" s="167"/>
      <c r="C4" s="172"/>
      <c r="D4" s="172" t="s">
        <v>38</v>
      </c>
      <c r="E4" s="136" t="s">
        <v>45</v>
      </c>
      <c r="F4" s="136" t="s">
        <v>46</v>
      </c>
      <c r="G4" s="136" t="s">
        <v>47</v>
      </c>
      <c r="H4" s="136" t="s">
        <v>48</v>
      </c>
      <c r="I4" s="136" t="s">
        <v>49</v>
      </c>
      <c r="J4" s="186"/>
      <c r="K4" s="167" t="s">
        <v>130</v>
      </c>
      <c r="L4" s="177" t="s">
        <v>50</v>
      </c>
      <c r="M4" s="176"/>
      <c r="N4" s="176"/>
      <c r="O4" s="176"/>
      <c r="P4" s="176"/>
      <c r="Q4" s="176"/>
      <c r="R4" s="176"/>
      <c r="S4" s="176"/>
      <c r="T4" s="166"/>
      <c r="U4" s="176" t="s">
        <v>51</v>
      </c>
      <c r="V4" s="176"/>
      <c r="W4" s="176"/>
      <c r="X4" s="176"/>
      <c r="Y4" s="176"/>
      <c r="Z4" s="176"/>
      <c r="AA4" s="176"/>
      <c r="AB4" s="176" t="s">
        <v>52</v>
      </c>
      <c r="AC4" s="176"/>
      <c r="AD4" s="176"/>
      <c r="AE4" s="176"/>
      <c r="AF4" s="176"/>
      <c r="AG4" s="167"/>
      <c r="AH4" s="7" t="s">
        <v>53</v>
      </c>
      <c r="AI4" s="172" t="s">
        <v>54</v>
      </c>
      <c r="AJ4" s="172"/>
      <c r="AK4" s="172"/>
      <c r="AL4" s="166"/>
      <c r="AM4" s="167" t="s">
        <v>106</v>
      </c>
      <c r="AN4" s="172"/>
      <c r="AO4" s="172"/>
      <c r="AP4" s="172"/>
      <c r="AQ4" s="172"/>
      <c r="AR4" s="172"/>
      <c r="AS4" s="7" t="s">
        <v>55</v>
      </c>
      <c r="AT4" s="8" t="s">
        <v>56</v>
      </c>
      <c r="AU4" s="7" t="s">
        <v>57</v>
      </c>
      <c r="AV4" s="7" t="s">
        <v>58</v>
      </c>
      <c r="AW4" s="7" t="s">
        <v>59</v>
      </c>
      <c r="AX4" s="7" t="s">
        <v>60</v>
      </c>
      <c r="AY4" s="7" t="s">
        <v>61</v>
      </c>
      <c r="AZ4" s="7" t="s">
        <v>62</v>
      </c>
      <c r="BA4" s="7" t="s">
        <v>63</v>
      </c>
      <c r="BB4" s="7" t="s">
        <v>64</v>
      </c>
      <c r="BC4" s="7" t="s">
        <v>65</v>
      </c>
      <c r="BD4" s="9" t="s">
        <v>66</v>
      </c>
    </row>
    <row r="5" spans="1:56" s="3" customFormat="1" ht="21" customHeight="1">
      <c r="A5" s="166"/>
      <c r="B5" s="167"/>
      <c r="C5" s="172"/>
      <c r="D5" s="172"/>
      <c r="E5" s="172"/>
      <c r="F5" s="172"/>
      <c r="G5" s="172"/>
      <c r="H5" s="172"/>
      <c r="I5" s="172"/>
      <c r="J5" s="186"/>
      <c r="K5" s="167"/>
      <c r="L5" s="135" t="s">
        <v>67</v>
      </c>
      <c r="M5" s="7" t="s">
        <v>187</v>
      </c>
      <c r="N5" s="7" t="s">
        <v>188</v>
      </c>
      <c r="O5" s="7" t="s">
        <v>189</v>
      </c>
      <c r="P5" s="7" t="s">
        <v>190</v>
      </c>
      <c r="Q5" s="7" t="s">
        <v>191</v>
      </c>
      <c r="R5" s="7" t="s">
        <v>192</v>
      </c>
      <c r="S5" s="7" t="s">
        <v>193</v>
      </c>
      <c r="T5" s="166"/>
      <c r="U5" s="8" t="s">
        <v>194</v>
      </c>
      <c r="V5" s="7" t="s">
        <v>195</v>
      </c>
      <c r="W5" s="7" t="s">
        <v>196</v>
      </c>
      <c r="X5" s="7" t="s">
        <v>197</v>
      </c>
      <c r="Y5" s="136" t="s">
        <v>68</v>
      </c>
      <c r="Z5" s="136" t="s">
        <v>69</v>
      </c>
      <c r="AA5" s="136" t="s">
        <v>70</v>
      </c>
      <c r="AB5" s="158" t="s">
        <v>71</v>
      </c>
      <c r="AC5" s="136" t="s">
        <v>72</v>
      </c>
      <c r="AD5" s="136" t="s">
        <v>395</v>
      </c>
      <c r="AE5" s="136" t="s">
        <v>73</v>
      </c>
      <c r="AF5" s="136" t="s">
        <v>339</v>
      </c>
      <c r="AG5" s="136" t="s">
        <v>74</v>
      </c>
      <c r="AH5" s="136" t="s">
        <v>75</v>
      </c>
      <c r="AI5" s="172" t="s">
        <v>130</v>
      </c>
      <c r="AJ5" s="136" t="s">
        <v>76</v>
      </c>
      <c r="AK5" s="136" t="s">
        <v>77</v>
      </c>
      <c r="AL5" s="166"/>
      <c r="AM5" s="167" t="s">
        <v>130</v>
      </c>
      <c r="AN5" s="136" t="s">
        <v>78</v>
      </c>
      <c r="AO5" s="136" t="s">
        <v>79</v>
      </c>
      <c r="AP5" s="136" t="s">
        <v>80</v>
      </c>
      <c r="AQ5" s="136" t="s">
        <v>81</v>
      </c>
      <c r="AR5" s="136" t="s">
        <v>82</v>
      </c>
      <c r="AS5" s="136" t="s">
        <v>83</v>
      </c>
      <c r="AT5" s="183" t="s">
        <v>84</v>
      </c>
      <c r="AU5" s="136" t="s">
        <v>85</v>
      </c>
      <c r="AV5" s="136" t="s">
        <v>86</v>
      </c>
      <c r="AW5" s="136" t="s">
        <v>87</v>
      </c>
      <c r="AX5" s="136" t="s">
        <v>88</v>
      </c>
      <c r="AY5" s="136" t="s">
        <v>89</v>
      </c>
      <c r="AZ5" s="136" t="s">
        <v>90</v>
      </c>
      <c r="BA5" s="136" t="s">
        <v>91</v>
      </c>
      <c r="BB5" s="136" t="s">
        <v>105</v>
      </c>
      <c r="BC5" s="136" t="s">
        <v>92</v>
      </c>
      <c r="BD5" s="181" t="s">
        <v>93</v>
      </c>
    </row>
    <row r="6" spans="1:56" s="3" customFormat="1" ht="36" customHeight="1" thickBot="1">
      <c r="A6" s="111"/>
      <c r="B6" s="116"/>
      <c r="C6" s="171"/>
      <c r="D6" s="171"/>
      <c r="E6" s="171"/>
      <c r="F6" s="171"/>
      <c r="G6" s="171"/>
      <c r="H6" s="171"/>
      <c r="I6" s="171"/>
      <c r="J6" s="184"/>
      <c r="K6" s="116"/>
      <c r="L6" s="116"/>
      <c r="M6" s="52" t="s">
        <v>94</v>
      </c>
      <c r="N6" s="52" t="s">
        <v>95</v>
      </c>
      <c r="O6" s="52" t="s">
        <v>96</v>
      </c>
      <c r="P6" s="52" t="s">
        <v>97</v>
      </c>
      <c r="Q6" s="52" t="s">
        <v>98</v>
      </c>
      <c r="R6" s="52" t="s">
        <v>99</v>
      </c>
      <c r="S6" s="52" t="s">
        <v>100</v>
      </c>
      <c r="T6" s="111"/>
      <c r="U6" s="51" t="s">
        <v>101</v>
      </c>
      <c r="V6" s="52" t="s">
        <v>102</v>
      </c>
      <c r="W6" s="23" t="s">
        <v>103</v>
      </c>
      <c r="X6" s="23" t="s">
        <v>104</v>
      </c>
      <c r="Y6" s="187"/>
      <c r="Z6" s="187"/>
      <c r="AA6" s="187"/>
      <c r="AB6" s="184"/>
      <c r="AC6" s="171"/>
      <c r="AD6" s="171"/>
      <c r="AE6" s="171"/>
      <c r="AF6" s="171"/>
      <c r="AG6" s="171"/>
      <c r="AH6" s="171"/>
      <c r="AI6" s="171"/>
      <c r="AJ6" s="171"/>
      <c r="AK6" s="171"/>
      <c r="AL6" s="111"/>
      <c r="AM6" s="116"/>
      <c r="AN6" s="171"/>
      <c r="AO6" s="171"/>
      <c r="AP6" s="171"/>
      <c r="AQ6" s="171"/>
      <c r="AR6" s="171"/>
      <c r="AS6" s="171"/>
      <c r="AT6" s="184"/>
      <c r="AU6" s="171"/>
      <c r="AV6" s="171"/>
      <c r="AW6" s="171"/>
      <c r="AX6" s="171"/>
      <c r="AY6" s="171"/>
      <c r="AZ6" s="171"/>
      <c r="BA6" s="171"/>
      <c r="BB6" s="171"/>
      <c r="BC6" s="171"/>
      <c r="BD6" s="182"/>
    </row>
    <row r="7" spans="1:56" s="2" customFormat="1" ht="23.25" customHeight="1">
      <c r="A7" s="63" t="s">
        <v>128</v>
      </c>
      <c r="B7" s="61">
        <f aca="true" t="shared" si="0" ref="B7:L7">SUM(B8:B30)</f>
        <v>13789</v>
      </c>
      <c r="C7" s="61">
        <f t="shared" si="0"/>
        <v>8428</v>
      </c>
      <c r="D7" s="61">
        <f t="shared" si="0"/>
        <v>2728</v>
      </c>
      <c r="E7" s="61">
        <f t="shared" si="0"/>
        <v>1532</v>
      </c>
      <c r="F7" s="61">
        <f t="shared" si="0"/>
        <v>10</v>
      </c>
      <c r="G7" s="61">
        <f t="shared" si="0"/>
        <v>2</v>
      </c>
      <c r="H7" s="61">
        <f t="shared" si="0"/>
        <v>1181</v>
      </c>
      <c r="I7" s="61">
        <f t="shared" si="0"/>
        <v>3</v>
      </c>
      <c r="J7" s="61">
        <f t="shared" si="0"/>
        <v>38176</v>
      </c>
      <c r="K7" s="61">
        <f t="shared" si="0"/>
        <v>31165</v>
      </c>
      <c r="L7" s="61">
        <f t="shared" si="0"/>
        <v>14939</v>
      </c>
      <c r="M7" s="61">
        <f aca="true" t="shared" si="1" ref="M7:S7">SUM(M8:M30)</f>
        <v>2161</v>
      </c>
      <c r="N7" s="61">
        <f t="shared" si="1"/>
        <v>1555</v>
      </c>
      <c r="O7" s="61">
        <f t="shared" si="1"/>
        <v>1316</v>
      </c>
      <c r="P7" s="61">
        <f t="shared" si="1"/>
        <v>580</v>
      </c>
      <c r="Q7" s="61">
        <f t="shared" si="1"/>
        <v>3</v>
      </c>
      <c r="R7" s="61">
        <f t="shared" si="1"/>
        <v>515</v>
      </c>
      <c r="S7" s="61">
        <f t="shared" si="1"/>
        <v>1079</v>
      </c>
      <c r="T7" s="63" t="s">
        <v>128</v>
      </c>
      <c r="U7" s="61">
        <f aca="true" t="shared" si="2" ref="U7:AE7">SUM(U8:U30)</f>
        <v>4365</v>
      </c>
      <c r="V7" s="61">
        <f t="shared" si="2"/>
        <v>1831</v>
      </c>
      <c r="W7" s="61">
        <f t="shared" si="2"/>
        <v>1347</v>
      </c>
      <c r="X7" s="61">
        <f t="shared" si="2"/>
        <v>187</v>
      </c>
      <c r="Y7" s="61">
        <f t="shared" si="2"/>
        <v>653</v>
      </c>
      <c r="Z7" s="61">
        <f t="shared" si="2"/>
        <v>748</v>
      </c>
      <c r="AA7" s="61">
        <f t="shared" si="2"/>
        <v>329</v>
      </c>
      <c r="AB7" s="61">
        <f t="shared" si="2"/>
        <v>85</v>
      </c>
      <c r="AC7" s="61">
        <f t="shared" si="2"/>
        <v>165</v>
      </c>
      <c r="AD7" s="61">
        <f t="shared" si="2"/>
        <v>669</v>
      </c>
      <c r="AE7" s="61">
        <f t="shared" si="2"/>
        <v>13568</v>
      </c>
      <c r="AF7" s="61">
        <f aca="true" t="shared" si="3" ref="AF7:AK7">SUM(AF8:AF30)</f>
        <v>9</v>
      </c>
      <c r="AG7" s="61">
        <f t="shared" si="3"/>
        <v>0</v>
      </c>
      <c r="AH7" s="61">
        <f t="shared" si="3"/>
        <v>450</v>
      </c>
      <c r="AI7" s="61">
        <f t="shared" si="3"/>
        <v>2205</v>
      </c>
      <c r="AJ7" s="61">
        <f t="shared" si="3"/>
        <v>472</v>
      </c>
      <c r="AK7" s="61">
        <f t="shared" si="3"/>
        <v>1733</v>
      </c>
      <c r="AL7" s="63" t="s">
        <v>128</v>
      </c>
      <c r="AM7" s="61">
        <f aca="true" t="shared" si="4" ref="AM7:BD7">SUM(AM8:AM30)</f>
        <v>116</v>
      </c>
      <c r="AN7" s="61">
        <f t="shared" si="4"/>
        <v>66</v>
      </c>
      <c r="AO7" s="61">
        <f t="shared" si="4"/>
        <v>50</v>
      </c>
      <c r="AP7" s="61">
        <f t="shared" si="4"/>
        <v>0</v>
      </c>
      <c r="AQ7" s="61">
        <f t="shared" si="4"/>
        <v>0</v>
      </c>
      <c r="AR7" s="61">
        <f t="shared" si="4"/>
        <v>0</v>
      </c>
      <c r="AS7" s="61">
        <f t="shared" si="4"/>
        <v>0</v>
      </c>
      <c r="AT7" s="61">
        <f t="shared" si="4"/>
        <v>15</v>
      </c>
      <c r="AU7" s="61">
        <f t="shared" si="4"/>
        <v>205</v>
      </c>
      <c r="AV7" s="61">
        <f t="shared" si="4"/>
        <v>10</v>
      </c>
      <c r="AW7" s="61">
        <f t="shared" si="4"/>
        <v>29</v>
      </c>
      <c r="AX7" s="61">
        <f t="shared" si="4"/>
        <v>2678</v>
      </c>
      <c r="AY7" s="61">
        <f t="shared" si="4"/>
        <v>0</v>
      </c>
      <c r="AZ7" s="61">
        <f t="shared" si="4"/>
        <v>0</v>
      </c>
      <c r="BA7" s="61">
        <f t="shared" si="4"/>
        <v>0</v>
      </c>
      <c r="BB7" s="61">
        <f t="shared" si="4"/>
        <v>0</v>
      </c>
      <c r="BC7" s="61">
        <f t="shared" si="4"/>
        <v>501</v>
      </c>
      <c r="BD7" s="61">
        <f t="shared" si="4"/>
        <v>802</v>
      </c>
    </row>
    <row r="8" spans="1:56" s="6" customFormat="1" ht="16.5" customHeight="1">
      <c r="A8" s="64" t="s">
        <v>391</v>
      </c>
      <c r="B8" s="62">
        <v>162</v>
      </c>
      <c r="C8" s="62">
        <v>150</v>
      </c>
      <c r="D8" s="62">
        <f>SUM(E8:I8)</f>
        <v>20</v>
      </c>
      <c r="E8" s="62">
        <v>12</v>
      </c>
      <c r="F8" s="62">
        <v>0</v>
      </c>
      <c r="G8" s="62">
        <v>0</v>
      </c>
      <c r="H8" s="62">
        <v>8</v>
      </c>
      <c r="I8" s="62">
        <v>0</v>
      </c>
      <c r="J8" s="61">
        <f aca="true" t="shared" si="5" ref="J8:J29">SUM(K8+AH8+AI8+AM8+AS8+AT8+AU8+AV8+AW8+AX8+AY8+AZ8+BA8+BB8+BC8+BD8)</f>
        <v>413</v>
      </c>
      <c r="K8" s="62">
        <f>SUM(L8+Y8+Z8+AA8+AB8+AC8+AD8+AE8+AF8+AG8)</f>
        <v>366</v>
      </c>
      <c r="L8" s="62">
        <f aca="true" t="shared" si="6" ref="L8:L30">SUM(M8+N8+O8+P8+Q8+R8+S8+U8+V8+W8+X8)</f>
        <v>301</v>
      </c>
      <c r="M8" s="62">
        <v>26</v>
      </c>
      <c r="N8" s="62">
        <v>6</v>
      </c>
      <c r="O8" s="62">
        <v>14</v>
      </c>
      <c r="P8" s="62">
        <v>9</v>
      </c>
      <c r="Q8" s="62">
        <v>0</v>
      </c>
      <c r="R8" s="62">
        <v>7</v>
      </c>
      <c r="S8" s="62">
        <v>168</v>
      </c>
      <c r="T8" s="64" t="s">
        <v>391</v>
      </c>
      <c r="U8" s="62">
        <v>42</v>
      </c>
      <c r="V8" s="62">
        <v>19</v>
      </c>
      <c r="W8" s="62">
        <v>6</v>
      </c>
      <c r="X8" s="62">
        <v>4</v>
      </c>
      <c r="Y8" s="62">
        <v>42</v>
      </c>
      <c r="Z8" s="62">
        <v>1</v>
      </c>
      <c r="AA8" s="62">
        <v>0</v>
      </c>
      <c r="AB8" s="62">
        <v>0</v>
      </c>
      <c r="AC8" s="62">
        <v>0</v>
      </c>
      <c r="AD8" s="62">
        <v>0</v>
      </c>
      <c r="AE8" s="62">
        <v>22</v>
      </c>
      <c r="AF8" s="62">
        <v>0</v>
      </c>
      <c r="AG8" s="62">
        <v>0</v>
      </c>
      <c r="AH8" s="62">
        <v>7</v>
      </c>
      <c r="AI8" s="62">
        <f aca="true" t="shared" si="7" ref="AI8:AI30">SUM(AJ8+AK8)</f>
        <v>36</v>
      </c>
      <c r="AJ8" s="62">
        <v>0</v>
      </c>
      <c r="AK8" s="62">
        <v>36</v>
      </c>
      <c r="AL8" s="64" t="s">
        <v>391</v>
      </c>
      <c r="AM8" s="61">
        <f aca="true" t="shared" si="8" ref="AM8:AM30">SUM(AN8+AO8+AP8+AQ8+AR8)</f>
        <v>2</v>
      </c>
      <c r="AN8" s="62">
        <v>0</v>
      </c>
      <c r="AO8" s="62">
        <v>2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2</v>
      </c>
      <c r="BD8" s="62">
        <v>0</v>
      </c>
    </row>
    <row r="9" spans="1:56" s="2" customFormat="1" ht="22.5" customHeight="1">
      <c r="A9" s="64" t="s">
        <v>198</v>
      </c>
      <c r="B9" s="62">
        <v>97</v>
      </c>
      <c r="C9" s="62">
        <v>275</v>
      </c>
      <c r="D9" s="62">
        <f aca="true" t="shared" si="9" ref="D9:D29">SUM(E9:I9)</f>
        <v>3</v>
      </c>
      <c r="E9" s="62">
        <v>2</v>
      </c>
      <c r="F9" s="62">
        <v>0</v>
      </c>
      <c r="G9" s="62">
        <v>0</v>
      </c>
      <c r="H9" s="62">
        <v>1</v>
      </c>
      <c r="I9" s="62">
        <v>0</v>
      </c>
      <c r="J9" s="61">
        <f t="shared" si="5"/>
        <v>245</v>
      </c>
      <c r="K9" s="62">
        <f aca="true" t="shared" si="10" ref="K9:K29">SUM(L9+Y9+Z9+AA9+AB9+AC9+AD9+AE9+AF9+AG9)</f>
        <v>205</v>
      </c>
      <c r="L9" s="62">
        <f t="shared" si="6"/>
        <v>80</v>
      </c>
      <c r="M9" s="62">
        <v>2</v>
      </c>
      <c r="N9" s="62">
        <v>3</v>
      </c>
      <c r="O9" s="62">
        <v>5</v>
      </c>
      <c r="P9" s="62">
        <v>1</v>
      </c>
      <c r="Q9" s="62">
        <v>0</v>
      </c>
      <c r="R9" s="62">
        <v>3</v>
      </c>
      <c r="S9" s="62">
        <v>49</v>
      </c>
      <c r="T9" s="64" t="s">
        <v>198</v>
      </c>
      <c r="U9" s="62">
        <v>6</v>
      </c>
      <c r="V9" s="62">
        <v>7</v>
      </c>
      <c r="W9" s="62">
        <v>1</v>
      </c>
      <c r="X9" s="62">
        <v>3</v>
      </c>
      <c r="Y9" s="62">
        <v>125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f t="shared" si="7"/>
        <v>35</v>
      </c>
      <c r="AJ9" s="62">
        <v>0</v>
      </c>
      <c r="AK9" s="62">
        <v>35</v>
      </c>
      <c r="AL9" s="64" t="s">
        <v>198</v>
      </c>
      <c r="AM9" s="61">
        <f t="shared" si="8"/>
        <v>2</v>
      </c>
      <c r="AN9" s="62">
        <v>0</v>
      </c>
      <c r="AO9" s="62">
        <v>2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1</v>
      </c>
      <c r="BD9" s="62">
        <v>2</v>
      </c>
    </row>
    <row r="10" spans="1:56" s="2" customFormat="1" ht="22.5" customHeight="1">
      <c r="A10" s="64" t="s">
        <v>379</v>
      </c>
      <c r="B10" s="62">
        <v>115</v>
      </c>
      <c r="C10" s="62">
        <v>198</v>
      </c>
      <c r="D10" s="62">
        <f t="shared" si="9"/>
        <v>24</v>
      </c>
      <c r="E10" s="62">
        <v>15</v>
      </c>
      <c r="F10" s="62">
        <v>0</v>
      </c>
      <c r="G10" s="62">
        <v>0</v>
      </c>
      <c r="H10" s="62">
        <v>9</v>
      </c>
      <c r="I10" s="62">
        <v>0</v>
      </c>
      <c r="J10" s="61">
        <f t="shared" si="5"/>
        <v>416</v>
      </c>
      <c r="K10" s="62">
        <f t="shared" si="10"/>
        <v>357</v>
      </c>
      <c r="L10" s="62">
        <f>SUM(M10+N10+O10+P10+Q10+R10+S10+U10+V10+W10+X10)</f>
        <v>127</v>
      </c>
      <c r="M10" s="62">
        <v>14</v>
      </c>
      <c r="N10" s="62">
        <v>11</v>
      </c>
      <c r="O10" s="62">
        <v>24</v>
      </c>
      <c r="P10" s="62">
        <v>3</v>
      </c>
      <c r="Q10" s="62">
        <v>0</v>
      </c>
      <c r="R10" s="62">
        <v>5</v>
      </c>
      <c r="S10" s="62">
        <v>26</v>
      </c>
      <c r="T10" s="64" t="s">
        <v>379</v>
      </c>
      <c r="U10" s="62">
        <v>13</v>
      </c>
      <c r="V10" s="62">
        <v>23</v>
      </c>
      <c r="W10" s="62">
        <v>4</v>
      </c>
      <c r="X10" s="62">
        <v>4</v>
      </c>
      <c r="Y10" s="62">
        <v>228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2</v>
      </c>
      <c r="AF10" s="62">
        <v>0</v>
      </c>
      <c r="AG10" s="62">
        <v>0</v>
      </c>
      <c r="AH10" s="62">
        <v>2</v>
      </c>
      <c r="AI10" s="62">
        <f t="shared" si="7"/>
        <v>44</v>
      </c>
      <c r="AJ10" s="62">
        <v>0</v>
      </c>
      <c r="AK10" s="62">
        <v>44</v>
      </c>
      <c r="AL10" s="64" t="s">
        <v>379</v>
      </c>
      <c r="AM10" s="61">
        <f t="shared" si="8"/>
        <v>6</v>
      </c>
      <c r="AN10" s="62">
        <v>0</v>
      </c>
      <c r="AO10" s="62">
        <v>6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4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2</v>
      </c>
      <c r="BD10" s="62">
        <v>1</v>
      </c>
    </row>
    <row r="11" spans="1:56" s="2" customFormat="1" ht="22.5" customHeight="1">
      <c r="A11" s="64" t="s">
        <v>332</v>
      </c>
      <c r="B11" s="62">
        <v>149</v>
      </c>
      <c r="C11" s="62">
        <v>404</v>
      </c>
      <c r="D11" s="62">
        <f t="shared" si="9"/>
        <v>2</v>
      </c>
      <c r="E11" s="62">
        <v>0</v>
      </c>
      <c r="F11" s="62">
        <v>0</v>
      </c>
      <c r="G11" s="62">
        <v>0</v>
      </c>
      <c r="H11" s="62">
        <v>2</v>
      </c>
      <c r="I11" s="62">
        <v>0</v>
      </c>
      <c r="J11" s="61">
        <f t="shared" si="5"/>
        <v>443</v>
      </c>
      <c r="K11" s="62">
        <f t="shared" si="10"/>
        <v>353</v>
      </c>
      <c r="L11" s="62">
        <f t="shared" si="6"/>
        <v>130</v>
      </c>
      <c r="M11" s="62">
        <v>3</v>
      </c>
      <c r="N11" s="62">
        <v>2</v>
      </c>
      <c r="O11" s="62">
        <v>6</v>
      </c>
      <c r="P11" s="62">
        <v>0</v>
      </c>
      <c r="Q11" s="62">
        <v>0</v>
      </c>
      <c r="R11" s="62">
        <v>2</v>
      </c>
      <c r="S11" s="62">
        <v>112</v>
      </c>
      <c r="T11" s="64" t="s">
        <v>332</v>
      </c>
      <c r="U11" s="62">
        <v>2</v>
      </c>
      <c r="V11" s="62">
        <v>3</v>
      </c>
      <c r="W11" s="62">
        <v>0</v>
      </c>
      <c r="X11" s="62">
        <v>0</v>
      </c>
      <c r="Y11" s="62">
        <v>221</v>
      </c>
      <c r="Z11" s="62">
        <v>0</v>
      </c>
      <c r="AA11" s="62">
        <v>1</v>
      </c>
      <c r="AB11" s="62">
        <v>0</v>
      </c>
      <c r="AC11" s="62">
        <v>0</v>
      </c>
      <c r="AD11" s="62">
        <v>1</v>
      </c>
      <c r="AE11" s="62">
        <v>0</v>
      </c>
      <c r="AF11" s="62">
        <v>0</v>
      </c>
      <c r="AG11" s="62">
        <v>0</v>
      </c>
      <c r="AH11" s="62">
        <v>0</v>
      </c>
      <c r="AI11" s="62">
        <f t="shared" si="7"/>
        <v>76</v>
      </c>
      <c r="AJ11" s="62">
        <v>1</v>
      </c>
      <c r="AK11" s="62">
        <v>75</v>
      </c>
      <c r="AL11" s="64" t="s">
        <v>332</v>
      </c>
      <c r="AM11" s="61">
        <f t="shared" si="8"/>
        <v>5</v>
      </c>
      <c r="AN11" s="62">
        <v>0</v>
      </c>
      <c r="AO11" s="62">
        <v>5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1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1</v>
      </c>
      <c r="BD11" s="62">
        <v>7</v>
      </c>
    </row>
    <row r="12" spans="1:56" s="2" customFormat="1" ht="22.5" customHeight="1">
      <c r="A12" s="64" t="s">
        <v>199</v>
      </c>
      <c r="B12" s="62">
        <v>316</v>
      </c>
      <c r="C12" s="62">
        <v>145</v>
      </c>
      <c r="D12" s="62">
        <f t="shared" si="9"/>
        <v>85</v>
      </c>
      <c r="E12" s="62">
        <v>58</v>
      </c>
      <c r="F12" s="62">
        <v>0</v>
      </c>
      <c r="G12" s="62">
        <v>0</v>
      </c>
      <c r="H12" s="62">
        <v>27</v>
      </c>
      <c r="I12" s="62">
        <v>0</v>
      </c>
      <c r="J12" s="61">
        <f t="shared" si="5"/>
        <v>583</v>
      </c>
      <c r="K12" s="62">
        <f t="shared" si="10"/>
        <v>431</v>
      </c>
      <c r="L12" s="62">
        <f t="shared" si="6"/>
        <v>381</v>
      </c>
      <c r="M12" s="62">
        <v>68</v>
      </c>
      <c r="N12" s="62">
        <v>5</v>
      </c>
      <c r="O12" s="62">
        <v>25</v>
      </c>
      <c r="P12" s="62">
        <v>4</v>
      </c>
      <c r="Q12" s="62">
        <v>0</v>
      </c>
      <c r="R12" s="62">
        <v>7</v>
      </c>
      <c r="S12" s="62">
        <v>43</v>
      </c>
      <c r="T12" s="64" t="s">
        <v>199</v>
      </c>
      <c r="U12" s="62">
        <v>110</v>
      </c>
      <c r="V12" s="62">
        <v>57</v>
      </c>
      <c r="W12" s="62">
        <v>58</v>
      </c>
      <c r="X12" s="62">
        <v>4</v>
      </c>
      <c r="Y12" s="62">
        <v>8</v>
      </c>
      <c r="Z12" s="62">
        <v>1</v>
      </c>
      <c r="AA12" s="62">
        <v>3</v>
      </c>
      <c r="AB12" s="62">
        <v>0</v>
      </c>
      <c r="AC12" s="62">
        <v>0</v>
      </c>
      <c r="AD12" s="62">
        <v>7</v>
      </c>
      <c r="AE12" s="62">
        <v>31</v>
      </c>
      <c r="AF12" s="62">
        <v>0</v>
      </c>
      <c r="AG12" s="62">
        <v>0</v>
      </c>
      <c r="AH12" s="62">
        <v>2</v>
      </c>
      <c r="AI12" s="62">
        <f t="shared" si="7"/>
        <v>20</v>
      </c>
      <c r="AJ12" s="62">
        <v>0</v>
      </c>
      <c r="AK12" s="62">
        <v>20</v>
      </c>
      <c r="AL12" s="64" t="s">
        <v>199</v>
      </c>
      <c r="AM12" s="61">
        <f t="shared" si="8"/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4</v>
      </c>
      <c r="AV12" s="62">
        <v>1</v>
      </c>
      <c r="AW12" s="62">
        <v>2</v>
      </c>
      <c r="AX12" s="62">
        <v>107</v>
      </c>
      <c r="AY12" s="62">
        <v>0</v>
      </c>
      <c r="AZ12" s="62">
        <v>0</v>
      </c>
      <c r="BA12" s="62">
        <v>0</v>
      </c>
      <c r="BB12" s="62">
        <v>0</v>
      </c>
      <c r="BC12" s="62">
        <v>13</v>
      </c>
      <c r="BD12" s="62">
        <v>3</v>
      </c>
    </row>
    <row r="13" spans="1:56" s="2" customFormat="1" ht="22.5" customHeight="1">
      <c r="A13" s="64" t="s">
        <v>200</v>
      </c>
      <c r="B13" s="62">
        <v>161</v>
      </c>
      <c r="C13" s="62">
        <v>176</v>
      </c>
      <c r="D13" s="62">
        <f t="shared" si="9"/>
        <v>32</v>
      </c>
      <c r="E13" s="62">
        <v>15</v>
      </c>
      <c r="F13" s="62">
        <v>0</v>
      </c>
      <c r="G13" s="62">
        <v>0</v>
      </c>
      <c r="H13" s="62">
        <v>17</v>
      </c>
      <c r="I13" s="62">
        <v>0</v>
      </c>
      <c r="J13" s="61">
        <f t="shared" si="5"/>
        <v>586</v>
      </c>
      <c r="K13" s="62">
        <f t="shared" si="10"/>
        <v>419</v>
      </c>
      <c r="L13" s="62">
        <f t="shared" si="6"/>
        <v>400</v>
      </c>
      <c r="M13" s="62">
        <v>14</v>
      </c>
      <c r="N13" s="62">
        <v>9</v>
      </c>
      <c r="O13" s="62">
        <v>20</v>
      </c>
      <c r="P13" s="62">
        <v>14</v>
      </c>
      <c r="Q13" s="62">
        <v>0</v>
      </c>
      <c r="R13" s="62">
        <v>10</v>
      </c>
      <c r="S13" s="62">
        <v>281</v>
      </c>
      <c r="T13" s="64" t="s">
        <v>200</v>
      </c>
      <c r="U13" s="62">
        <v>34</v>
      </c>
      <c r="V13" s="62">
        <v>11</v>
      </c>
      <c r="W13" s="62">
        <v>5</v>
      </c>
      <c r="X13" s="62">
        <v>2</v>
      </c>
      <c r="Y13" s="62">
        <v>2</v>
      </c>
      <c r="Z13" s="62">
        <v>5</v>
      </c>
      <c r="AA13" s="62">
        <v>10</v>
      </c>
      <c r="AB13" s="62">
        <v>0</v>
      </c>
      <c r="AC13" s="62">
        <v>0</v>
      </c>
      <c r="AD13" s="62">
        <v>0</v>
      </c>
      <c r="AE13" s="62">
        <v>2</v>
      </c>
      <c r="AF13" s="62">
        <v>0</v>
      </c>
      <c r="AG13" s="62">
        <v>0</v>
      </c>
      <c r="AH13" s="62">
        <v>6</v>
      </c>
      <c r="AI13" s="62">
        <f t="shared" si="7"/>
        <v>148</v>
      </c>
      <c r="AJ13" s="62">
        <v>2</v>
      </c>
      <c r="AK13" s="62">
        <v>146</v>
      </c>
      <c r="AL13" s="64" t="s">
        <v>200</v>
      </c>
      <c r="AM13" s="61">
        <f t="shared" si="8"/>
        <v>3</v>
      </c>
      <c r="AN13" s="62">
        <v>1</v>
      </c>
      <c r="AO13" s="62">
        <v>2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7</v>
      </c>
      <c r="AY13" s="62">
        <v>0</v>
      </c>
      <c r="AZ13" s="62">
        <v>0</v>
      </c>
      <c r="BA13" s="62">
        <v>0</v>
      </c>
      <c r="BB13" s="62">
        <v>0</v>
      </c>
      <c r="BC13" s="62">
        <v>1</v>
      </c>
      <c r="BD13" s="62">
        <v>2</v>
      </c>
    </row>
    <row r="14" spans="1:56" s="2" customFormat="1" ht="15" customHeight="1">
      <c r="A14" s="64" t="s">
        <v>331</v>
      </c>
      <c r="B14" s="62">
        <v>28</v>
      </c>
      <c r="C14" s="62">
        <v>21</v>
      </c>
      <c r="D14" s="62">
        <f t="shared" si="9"/>
        <v>3</v>
      </c>
      <c r="E14" s="62">
        <v>2</v>
      </c>
      <c r="F14" s="62">
        <v>0</v>
      </c>
      <c r="G14" s="62">
        <v>0</v>
      </c>
      <c r="H14" s="62">
        <v>1</v>
      </c>
      <c r="I14" s="62">
        <v>0</v>
      </c>
      <c r="J14" s="61">
        <f t="shared" si="5"/>
        <v>75</v>
      </c>
      <c r="K14" s="62">
        <f t="shared" si="10"/>
        <v>38</v>
      </c>
      <c r="L14" s="62">
        <f t="shared" si="6"/>
        <v>37</v>
      </c>
      <c r="M14" s="62">
        <v>0</v>
      </c>
      <c r="N14" s="62">
        <v>3</v>
      </c>
      <c r="O14" s="62">
        <v>1</v>
      </c>
      <c r="P14" s="62">
        <v>0</v>
      </c>
      <c r="Q14" s="62">
        <v>0</v>
      </c>
      <c r="R14" s="62">
        <v>0</v>
      </c>
      <c r="S14" s="62">
        <v>26</v>
      </c>
      <c r="T14" s="64" t="s">
        <v>331</v>
      </c>
      <c r="U14" s="62">
        <v>1</v>
      </c>
      <c r="V14" s="62">
        <v>1</v>
      </c>
      <c r="W14" s="62">
        <v>4</v>
      </c>
      <c r="X14" s="62">
        <v>1</v>
      </c>
      <c r="Y14" s="62">
        <v>0</v>
      </c>
      <c r="Z14" s="62">
        <v>0</v>
      </c>
      <c r="AA14" s="62">
        <v>1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f t="shared" si="7"/>
        <v>32</v>
      </c>
      <c r="AJ14" s="62">
        <v>0</v>
      </c>
      <c r="AK14" s="62">
        <v>32</v>
      </c>
      <c r="AL14" s="64" t="s">
        <v>331</v>
      </c>
      <c r="AM14" s="61">
        <f t="shared" si="8"/>
        <v>2</v>
      </c>
      <c r="AN14" s="62">
        <v>0</v>
      </c>
      <c r="AO14" s="62">
        <v>2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3</v>
      </c>
    </row>
    <row r="15" spans="1:56" s="2" customFormat="1" ht="22.5" customHeight="1">
      <c r="A15" s="64" t="s">
        <v>330</v>
      </c>
      <c r="B15" s="62">
        <v>276</v>
      </c>
      <c r="C15" s="62">
        <v>260</v>
      </c>
      <c r="D15" s="62">
        <f t="shared" si="9"/>
        <v>8</v>
      </c>
      <c r="E15" s="62">
        <v>2</v>
      </c>
      <c r="F15" s="62">
        <v>0</v>
      </c>
      <c r="G15" s="62">
        <v>0</v>
      </c>
      <c r="H15" s="62">
        <v>6</v>
      </c>
      <c r="I15" s="62">
        <v>0</v>
      </c>
      <c r="J15" s="62">
        <f t="shared" si="5"/>
        <v>521</v>
      </c>
      <c r="K15" s="62">
        <f t="shared" si="10"/>
        <v>336</v>
      </c>
      <c r="L15" s="62">
        <f t="shared" si="6"/>
        <v>316</v>
      </c>
      <c r="M15" s="62">
        <v>23</v>
      </c>
      <c r="N15" s="62">
        <v>8</v>
      </c>
      <c r="O15" s="62">
        <v>14</v>
      </c>
      <c r="P15" s="62">
        <v>9</v>
      </c>
      <c r="Q15" s="62">
        <v>0</v>
      </c>
      <c r="R15" s="62">
        <v>13</v>
      </c>
      <c r="S15" s="62">
        <v>201</v>
      </c>
      <c r="T15" s="64" t="s">
        <v>330</v>
      </c>
      <c r="U15" s="62">
        <v>17</v>
      </c>
      <c r="V15" s="62">
        <v>16</v>
      </c>
      <c r="W15" s="62">
        <v>11</v>
      </c>
      <c r="X15" s="62">
        <v>4</v>
      </c>
      <c r="Y15" s="62">
        <v>12</v>
      </c>
      <c r="Z15" s="62">
        <v>6</v>
      </c>
      <c r="AA15" s="62">
        <v>2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7</v>
      </c>
      <c r="AI15" s="62">
        <f t="shared" si="7"/>
        <v>162</v>
      </c>
      <c r="AJ15" s="62">
        <v>4</v>
      </c>
      <c r="AK15" s="62">
        <v>158</v>
      </c>
      <c r="AL15" s="64" t="s">
        <v>330</v>
      </c>
      <c r="AM15" s="61">
        <f t="shared" si="8"/>
        <v>1</v>
      </c>
      <c r="AN15" s="62">
        <v>0</v>
      </c>
      <c r="AO15" s="62">
        <v>1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3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6</v>
      </c>
      <c r="BD15" s="62">
        <v>6</v>
      </c>
    </row>
    <row r="16" spans="1:56" s="2" customFormat="1" ht="27.75" customHeight="1">
      <c r="A16" s="64" t="s">
        <v>390</v>
      </c>
      <c r="B16" s="62">
        <v>100</v>
      </c>
      <c r="C16" s="62">
        <v>64</v>
      </c>
      <c r="D16" s="62">
        <f t="shared" si="9"/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f t="shared" si="5"/>
        <v>26</v>
      </c>
      <c r="K16" s="62">
        <f t="shared" si="10"/>
        <v>2</v>
      </c>
      <c r="L16" s="62">
        <f t="shared" si="6"/>
        <v>2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4" t="s">
        <v>390</v>
      </c>
      <c r="U16" s="62">
        <v>0</v>
      </c>
      <c r="V16" s="62">
        <v>0</v>
      </c>
      <c r="W16" s="62">
        <v>0</v>
      </c>
      <c r="X16" s="62">
        <v>2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f t="shared" si="7"/>
        <v>24</v>
      </c>
      <c r="AJ16" s="62">
        <v>24</v>
      </c>
      <c r="AK16" s="62">
        <v>0</v>
      </c>
      <c r="AL16" s="64" t="s">
        <v>390</v>
      </c>
      <c r="AM16" s="61">
        <f t="shared" si="8"/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</row>
    <row r="17" spans="1:56" s="2" customFormat="1" ht="25.5" customHeight="1">
      <c r="A17" s="64" t="s">
        <v>201</v>
      </c>
      <c r="B17" s="62">
        <v>445</v>
      </c>
      <c r="C17" s="62">
        <v>273</v>
      </c>
      <c r="D17" s="62">
        <f t="shared" si="9"/>
        <v>16</v>
      </c>
      <c r="E17" s="62">
        <v>16</v>
      </c>
      <c r="F17" s="62">
        <v>0</v>
      </c>
      <c r="G17" s="62">
        <v>0</v>
      </c>
      <c r="H17" s="62">
        <v>0</v>
      </c>
      <c r="I17" s="62">
        <v>0</v>
      </c>
      <c r="J17" s="62">
        <f t="shared" si="5"/>
        <v>1059</v>
      </c>
      <c r="K17" s="62">
        <f t="shared" si="10"/>
        <v>326</v>
      </c>
      <c r="L17" s="62">
        <f t="shared" si="6"/>
        <v>23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5</v>
      </c>
      <c r="T17" s="64" t="s">
        <v>201</v>
      </c>
      <c r="U17" s="62">
        <v>0</v>
      </c>
      <c r="V17" s="62">
        <v>0</v>
      </c>
      <c r="W17" s="62">
        <v>14</v>
      </c>
      <c r="X17" s="62">
        <v>4</v>
      </c>
      <c r="Y17" s="62">
        <v>0</v>
      </c>
      <c r="Z17" s="62">
        <v>0</v>
      </c>
      <c r="AA17" s="62">
        <v>303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f t="shared" si="7"/>
        <v>733</v>
      </c>
      <c r="AJ17" s="62">
        <v>226</v>
      </c>
      <c r="AK17" s="62">
        <v>507</v>
      </c>
      <c r="AL17" s="64" t="s">
        <v>201</v>
      </c>
      <c r="AM17" s="61">
        <f t="shared" si="8"/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</row>
    <row r="18" spans="1:56" s="2" customFormat="1" ht="22.5" customHeight="1">
      <c r="A18" s="64" t="s">
        <v>202</v>
      </c>
      <c r="B18" s="62">
        <v>465</v>
      </c>
      <c r="C18" s="62">
        <v>295</v>
      </c>
      <c r="D18" s="62">
        <f t="shared" si="9"/>
        <v>20</v>
      </c>
      <c r="E18" s="62">
        <v>18</v>
      </c>
      <c r="F18" s="62">
        <v>0</v>
      </c>
      <c r="G18" s="62">
        <v>0</v>
      </c>
      <c r="H18" s="62">
        <v>2</v>
      </c>
      <c r="I18" s="62">
        <v>0</v>
      </c>
      <c r="J18" s="62">
        <f t="shared" si="5"/>
        <v>1353</v>
      </c>
      <c r="K18" s="62">
        <f t="shared" si="10"/>
        <v>756</v>
      </c>
      <c r="L18" s="62">
        <f t="shared" si="6"/>
        <v>17</v>
      </c>
      <c r="M18" s="62">
        <v>1</v>
      </c>
      <c r="N18" s="62">
        <v>0</v>
      </c>
      <c r="O18" s="62">
        <v>1</v>
      </c>
      <c r="P18" s="62">
        <v>0</v>
      </c>
      <c r="Q18" s="62">
        <v>0</v>
      </c>
      <c r="R18" s="62">
        <v>0</v>
      </c>
      <c r="S18" s="62">
        <v>6</v>
      </c>
      <c r="T18" s="64" t="s">
        <v>202</v>
      </c>
      <c r="U18" s="62">
        <v>1</v>
      </c>
      <c r="V18" s="62">
        <v>0</v>
      </c>
      <c r="W18" s="62">
        <v>7</v>
      </c>
      <c r="X18" s="62">
        <v>1</v>
      </c>
      <c r="Y18" s="62">
        <v>4</v>
      </c>
      <c r="Z18" s="62">
        <v>733</v>
      </c>
      <c r="AA18" s="62">
        <v>0</v>
      </c>
      <c r="AB18" s="62">
        <v>0</v>
      </c>
      <c r="AC18" s="62">
        <v>0</v>
      </c>
      <c r="AD18" s="62">
        <v>2</v>
      </c>
      <c r="AE18" s="62">
        <v>0</v>
      </c>
      <c r="AF18" s="62">
        <v>0</v>
      </c>
      <c r="AG18" s="62">
        <v>0</v>
      </c>
      <c r="AH18" s="62">
        <v>0</v>
      </c>
      <c r="AI18" s="62">
        <f t="shared" si="7"/>
        <v>594</v>
      </c>
      <c r="AJ18" s="62">
        <v>135</v>
      </c>
      <c r="AK18" s="62">
        <v>459</v>
      </c>
      <c r="AL18" s="64" t="s">
        <v>202</v>
      </c>
      <c r="AM18" s="61">
        <f t="shared" si="8"/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2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1</v>
      </c>
      <c r="BD18" s="62">
        <v>0</v>
      </c>
    </row>
    <row r="19" spans="1:56" s="2" customFormat="1" ht="15.75" customHeight="1">
      <c r="A19" s="64" t="s">
        <v>203</v>
      </c>
      <c r="B19" s="62">
        <v>57</v>
      </c>
      <c r="C19" s="62">
        <v>76</v>
      </c>
      <c r="D19" s="62">
        <f t="shared" si="9"/>
        <v>1</v>
      </c>
      <c r="E19" s="62">
        <v>1</v>
      </c>
      <c r="F19" s="62">
        <v>0</v>
      </c>
      <c r="G19" s="62">
        <v>0</v>
      </c>
      <c r="H19" s="62">
        <v>0</v>
      </c>
      <c r="I19" s="62">
        <v>0</v>
      </c>
      <c r="J19" s="62">
        <f t="shared" si="5"/>
        <v>133</v>
      </c>
      <c r="K19" s="62">
        <f t="shared" si="10"/>
        <v>87</v>
      </c>
      <c r="L19" s="62">
        <f t="shared" si="6"/>
        <v>2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4" t="s">
        <v>203</v>
      </c>
      <c r="U19" s="62">
        <v>0</v>
      </c>
      <c r="V19" s="62">
        <v>0</v>
      </c>
      <c r="W19" s="62">
        <v>2</v>
      </c>
      <c r="X19" s="62">
        <v>0</v>
      </c>
      <c r="Y19" s="62">
        <v>0</v>
      </c>
      <c r="Z19" s="62">
        <v>0</v>
      </c>
      <c r="AA19" s="62">
        <v>0</v>
      </c>
      <c r="AB19" s="62">
        <v>85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f t="shared" si="7"/>
        <v>46</v>
      </c>
      <c r="AJ19" s="62">
        <v>17</v>
      </c>
      <c r="AK19" s="62">
        <v>29</v>
      </c>
      <c r="AL19" s="64" t="s">
        <v>203</v>
      </c>
      <c r="AM19" s="61">
        <f t="shared" si="8"/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</row>
    <row r="20" spans="1:56" s="2" customFormat="1" ht="15.75" customHeight="1">
      <c r="A20" s="64" t="s">
        <v>392</v>
      </c>
      <c r="B20" s="62">
        <v>146</v>
      </c>
      <c r="C20" s="62">
        <v>67</v>
      </c>
      <c r="D20" s="62">
        <f t="shared" si="9"/>
        <v>6</v>
      </c>
      <c r="E20" s="62">
        <v>6</v>
      </c>
      <c r="F20" s="62">
        <v>0</v>
      </c>
      <c r="G20" s="62">
        <v>0</v>
      </c>
      <c r="H20" s="62">
        <v>0</v>
      </c>
      <c r="I20" s="62">
        <v>0</v>
      </c>
      <c r="J20" s="62">
        <f t="shared" si="5"/>
        <v>252</v>
      </c>
      <c r="K20" s="62">
        <f t="shared" si="10"/>
        <v>166</v>
      </c>
      <c r="L20" s="62">
        <f t="shared" si="6"/>
        <v>1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4" t="s">
        <v>392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0</v>
      </c>
      <c r="AB20" s="62">
        <v>0</v>
      </c>
      <c r="AC20" s="62">
        <v>165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f t="shared" si="7"/>
        <v>86</v>
      </c>
      <c r="AJ20" s="62">
        <v>48</v>
      </c>
      <c r="AK20" s="62">
        <v>38</v>
      </c>
      <c r="AL20" s="64" t="s">
        <v>392</v>
      </c>
      <c r="AM20" s="61">
        <f t="shared" si="8"/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</row>
    <row r="21" spans="1:56" s="2" customFormat="1" ht="15.75" customHeight="1">
      <c r="A21" s="64" t="s">
        <v>389</v>
      </c>
      <c r="B21" s="62">
        <v>142</v>
      </c>
      <c r="C21" s="62">
        <v>79</v>
      </c>
      <c r="D21" s="62">
        <f t="shared" si="9"/>
        <v>40</v>
      </c>
      <c r="E21" s="62">
        <v>20</v>
      </c>
      <c r="F21" s="62">
        <v>0</v>
      </c>
      <c r="G21" s="62">
        <v>0</v>
      </c>
      <c r="H21" s="62">
        <v>20</v>
      </c>
      <c r="I21" s="62">
        <v>0</v>
      </c>
      <c r="J21" s="62">
        <f t="shared" si="5"/>
        <v>608</v>
      </c>
      <c r="K21" s="62">
        <f t="shared" si="10"/>
        <v>546</v>
      </c>
      <c r="L21" s="62">
        <f t="shared" si="6"/>
        <v>283</v>
      </c>
      <c r="M21" s="62">
        <v>13</v>
      </c>
      <c r="N21" s="62">
        <v>7</v>
      </c>
      <c r="O21" s="62">
        <v>20</v>
      </c>
      <c r="P21" s="62">
        <v>7</v>
      </c>
      <c r="Q21" s="62">
        <v>0</v>
      </c>
      <c r="R21" s="62">
        <v>5</v>
      </c>
      <c r="S21" s="62">
        <v>0</v>
      </c>
      <c r="T21" s="64" t="s">
        <v>389</v>
      </c>
      <c r="U21" s="62">
        <v>138</v>
      </c>
      <c r="V21" s="62">
        <v>30</v>
      </c>
      <c r="W21" s="62">
        <v>63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263</v>
      </c>
      <c r="AF21" s="62">
        <v>0</v>
      </c>
      <c r="AG21" s="62">
        <v>0</v>
      </c>
      <c r="AH21" s="62">
        <v>2</v>
      </c>
      <c r="AI21" s="62">
        <f t="shared" si="7"/>
        <v>2</v>
      </c>
      <c r="AJ21" s="62">
        <v>0</v>
      </c>
      <c r="AK21" s="62">
        <v>2</v>
      </c>
      <c r="AL21" s="64" t="s">
        <v>389</v>
      </c>
      <c r="AM21" s="61">
        <f t="shared" si="8"/>
        <v>2</v>
      </c>
      <c r="AN21" s="62">
        <v>2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40</v>
      </c>
      <c r="AY21" s="62">
        <v>0</v>
      </c>
      <c r="AZ21" s="62">
        <v>0</v>
      </c>
      <c r="BA21" s="62">
        <v>0</v>
      </c>
      <c r="BB21" s="62">
        <v>0</v>
      </c>
      <c r="BC21" s="62">
        <v>4</v>
      </c>
      <c r="BD21" s="62">
        <v>12</v>
      </c>
    </row>
    <row r="22" spans="1:56" s="2" customFormat="1" ht="18" customHeight="1">
      <c r="A22" s="64" t="s">
        <v>204</v>
      </c>
      <c r="B22" s="62">
        <v>57</v>
      </c>
      <c r="C22" s="62">
        <v>19</v>
      </c>
      <c r="D22" s="62">
        <f t="shared" si="9"/>
        <v>3</v>
      </c>
      <c r="E22" s="62">
        <v>3</v>
      </c>
      <c r="F22" s="62">
        <v>0</v>
      </c>
      <c r="G22" s="62">
        <v>0</v>
      </c>
      <c r="H22" s="62">
        <v>0</v>
      </c>
      <c r="I22" s="62">
        <v>0</v>
      </c>
      <c r="J22" s="62">
        <f t="shared" si="5"/>
        <v>28</v>
      </c>
      <c r="K22" s="62">
        <f t="shared" si="10"/>
        <v>19</v>
      </c>
      <c r="L22" s="62">
        <f t="shared" si="6"/>
        <v>17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4" t="s">
        <v>204</v>
      </c>
      <c r="U22" s="62">
        <v>0</v>
      </c>
      <c r="V22" s="62">
        <v>0</v>
      </c>
      <c r="W22" s="62">
        <v>0</v>
      </c>
      <c r="X22" s="62">
        <v>17</v>
      </c>
      <c r="Y22" s="62">
        <v>0</v>
      </c>
      <c r="Z22" s="62">
        <v>0</v>
      </c>
      <c r="AA22" s="62">
        <v>2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f t="shared" si="7"/>
        <v>9</v>
      </c>
      <c r="AJ22" s="62">
        <v>9</v>
      </c>
      <c r="AK22" s="62">
        <v>0</v>
      </c>
      <c r="AL22" s="64" t="s">
        <v>204</v>
      </c>
      <c r="AM22" s="61">
        <f t="shared" si="8"/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</row>
    <row r="23" spans="1:56" s="2" customFormat="1" ht="15.75" customHeight="1">
      <c r="A23" s="64" t="s">
        <v>388</v>
      </c>
      <c r="B23" s="62">
        <v>1295</v>
      </c>
      <c r="C23" s="62">
        <v>765</v>
      </c>
      <c r="D23" s="62">
        <f t="shared" si="9"/>
        <v>47</v>
      </c>
      <c r="E23" s="62">
        <v>33</v>
      </c>
      <c r="F23" s="62">
        <v>0</v>
      </c>
      <c r="G23" s="62">
        <v>0</v>
      </c>
      <c r="H23" s="62">
        <v>13</v>
      </c>
      <c r="I23" s="62">
        <v>1</v>
      </c>
      <c r="J23" s="62">
        <f t="shared" si="5"/>
        <v>2050</v>
      </c>
      <c r="K23" s="62">
        <f t="shared" si="10"/>
        <v>1993</v>
      </c>
      <c r="L23" s="62">
        <f t="shared" si="6"/>
        <v>1261</v>
      </c>
      <c r="M23" s="62">
        <v>1080</v>
      </c>
      <c r="N23" s="62">
        <v>1</v>
      </c>
      <c r="O23" s="62">
        <v>10</v>
      </c>
      <c r="P23" s="62">
        <v>6</v>
      </c>
      <c r="Q23" s="62">
        <v>0</v>
      </c>
      <c r="R23" s="62">
        <v>9</v>
      </c>
      <c r="S23" s="62">
        <v>8</v>
      </c>
      <c r="T23" s="64" t="s">
        <v>388</v>
      </c>
      <c r="U23" s="62">
        <v>36</v>
      </c>
      <c r="V23" s="62">
        <v>70</v>
      </c>
      <c r="W23" s="62">
        <v>39</v>
      </c>
      <c r="X23" s="62">
        <v>2</v>
      </c>
      <c r="Y23" s="62">
        <v>0</v>
      </c>
      <c r="Z23" s="62">
        <v>0</v>
      </c>
      <c r="AA23" s="62">
        <v>2</v>
      </c>
      <c r="AB23" s="62">
        <v>0</v>
      </c>
      <c r="AC23" s="62">
        <v>0</v>
      </c>
      <c r="AD23" s="62">
        <v>627</v>
      </c>
      <c r="AE23" s="62">
        <v>103</v>
      </c>
      <c r="AF23" s="62">
        <v>0</v>
      </c>
      <c r="AG23" s="62">
        <v>0</v>
      </c>
      <c r="AH23" s="62">
        <v>0</v>
      </c>
      <c r="AI23" s="62">
        <f t="shared" si="7"/>
        <v>1</v>
      </c>
      <c r="AJ23" s="62">
        <v>0</v>
      </c>
      <c r="AK23" s="62">
        <v>1</v>
      </c>
      <c r="AL23" s="64" t="s">
        <v>388</v>
      </c>
      <c r="AM23" s="61">
        <f t="shared" si="8"/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5</v>
      </c>
      <c r="AX23" s="62">
        <v>47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4</v>
      </c>
    </row>
    <row r="24" spans="1:56" s="2" customFormat="1" ht="15.75" customHeight="1">
      <c r="A24" s="64" t="s">
        <v>377</v>
      </c>
      <c r="B24" s="62">
        <v>1051</v>
      </c>
      <c r="C24" s="62">
        <v>607</v>
      </c>
      <c r="D24" s="62">
        <f t="shared" si="9"/>
        <v>312</v>
      </c>
      <c r="E24" s="62">
        <v>134</v>
      </c>
      <c r="F24" s="62">
        <v>1</v>
      </c>
      <c r="G24" s="62">
        <v>0</v>
      </c>
      <c r="H24" s="62">
        <v>177</v>
      </c>
      <c r="I24" s="62">
        <v>0</v>
      </c>
      <c r="J24" s="62">
        <f t="shared" si="5"/>
        <v>3724</v>
      </c>
      <c r="K24" s="62">
        <f t="shared" si="10"/>
        <v>3452</v>
      </c>
      <c r="L24" s="62">
        <f t="shared" si="6"/>
        <v>1674</v>
      </c>
      <c r="M24" s="62">
        <v>168</v>
      </c>
      <c r="N24" s="62">
        <v>37</v>
      </c>
      <c r="O24" s="62">
        <v>202</v>
      </c>
      <c r="P24" s="62">
        <v>83</v>
      </c>
      <c r="Q24" s="62">
        <v>0</v>
      </c>
      <c r="R24" s="62">
        <v>14</v>
      </c>
      <c r="S24" s="62">
        <v>21</v>
      </c>
      <c r="T24" s="64" t="s">
        <v>377</v>
      </c>
      <c r="U24" s="62">
        <v>695</v>
      </c>
      <c r="V24" s="62">
        <v>287</v>
      </c>
      <c r="W24" s="62">
        <v>161</v>
      </c>
      <c r="X24" s="62">
        <v>6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19</v>
      </c>
      <c r="AE24" s="62">
        <v>1756</v>
      </c>
      <c r="AF24" s="62">
        <v>3</v>
      </c>
      <c r="AG24" s="62">
        <v>0</v>
      </c>
      <c r="AH24" s="62">
        <v>1</v>
      </c>
      <c r="AI24" s="62">
        <f t="shared" si="7"/>
        <v>3</v>
      </c>
      <c r="AJ24" s="62">
        <v>0</v>
      </c>
      <c r="AK24" s="62">
        <v>3</v>
      </c>
      <c r="AL24" s="64" t="s">
        <v>377</v>
      </c>
      <c r="AM24" s="61">
        <f t="shared" si="8"/>
        <v>8</v>
      </c>
      <c r="AN24" s="62">
        <v>8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37</v>
      </c>
      <c r="AV24" s="62">
        <v>0</v>
      </c>
      <c r="AW24" s="62">
        <v>2</v>
      </c>
      <c r="AX24" s="62">
        <v>182</v>
      </c>
      <c r="AY24" s="62">
        <v>0</v>
      </c>
      <c r="AZ24" s="62">
        <v>0</v>
      </c>
      <c r="BA24" s="62">
        <v>0</v>
      </c>
      <c r="BB24" s="62">
        <v>0</v>
      </c>
      <c r="BC24" s="62">
        <v>24</v>
      </c>
      <c r="BD24" s="62">
        <v>15</v>
      </c>
    </row>
    <row r="25" spans="1:56" s="2" customFormat="1" ht="15.75" customHeight="1">
      <c r="A25" s="64" t="s">
        <v>205</v>
      </c>
      <c r="B25" s="62">
        <v>3583</v>
      </c>
      <c r="C25" s="62">
        <v>816</v>
      </c>
      <c r="D25" s="62">
        <f>SUM(E25:I25)</f>
        <v>968</v>
      </c>
      <c r="E25" s="62">
        <v>427</v>
      </c>
      <c r="F25" s="62">
        <v>4</v>
      </c>
      <c r="G25" s="62">
        <v>0</v>
      </c>
      <c r="H25" s="62">
        <v>536</v>
      </c>
      <c r="I25" s="62">
        <v>1</v>
      </c>
      <c r="J25" s="62">
        <f t="shared" si="5"/>
        <v>12209</v>
      </c>
      <c r="K25" s="62">
        <f>SUM(L25+Y25+Z25+AA25+AB25+AC25+AD25+AE25+AF25+AG25)</f>
        <v>10775</v>
      </c>
      <c r="L25" s="62">
        <f t="shared" si="6"/>
        <v>3777</v>
      </c>
      <c r="M25" s="62">
        <v>336</v>
      </c>
      <c r="N25" s="62">
        <v>45</v>
      </c>
      <c r="O25" s="62">
        <v>198</v>
      </c>
      <c r="P25" s="62">
        <v>123</v>
      </c>
      <c r="Q25" s="62">
        <v>0</v>
      </c>
      <c r="R25" s="62">
        <v>231</v>
      </c>
      <c r="S25" s="62">
        <v>11</v>
      </c>
      <c r="T25" s="64" t="s">
        <v>205</v>
      </c>
      <c r="U25" s="62">
        <v>1908</v>
      </c>
      <c r="V25" s="62">
        <v>424</v>
      </c>
      <c r="W25" s="62">
        <v>481</v>
      </c>
      <c r="X25" s="62">
        <v>20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8</v>
      </c>
      <c r="AE25" s="62">
        <v>6990</v>
      </c>
      <c r="AF25" s="62">
        <v>0</v>
      </c>
      <c r="AG25" s="62">
        <v>0</v>
      </c>
      <c r="AH25" s="62">
        <v>0</v>
      </c>
      <c r="AI25" s="62">
        <f t="shared" si="7"/>
        <v>2</v>
      </c>
      <c r="AJ25" s="62">
        <v>0</v>
      </c>
      <c r="AK25" s="62">
        <v>2</v>
      </c>
      <c r="AL25" s="64" t="s">
        <v>205</v>
      </c>
      <c r="AM25" s="61">
        <f t="shared" si="8"/>
        <v>10</v>
      </c>
      <c r="AN25" s="62">
        <v>10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89</v>
      </c>
      <c r="AV25" s="62">
        <v>0</v>
      </c>
      <c r="AW25" s="62">
        <v>11</v>
      </c>
      <c r="AX25" s="62">
        <v>997</v>
      </c>
      <c r="AY25" s="62">
        <v>0</v>
      </c>
      <c r="AZ25" s="62">
        <v>0</v>
      </c>
      <c r="BA25" s="62">
        <v>0</v>
      </c>
      <c r="BB25" s="62">
        <v>0</v>
      </c>
      <c r="BC25" s="62">
        <v>226</v>
      </c>
      <c r="BD25" s="62">
        <v>99</v>
      </c>
    </row>
    <row r="26" spans="1:56" s="2" customFormat="1" ht="15.75" customHeight="1">
      <c r="A26" s="64" t="s">
        <v>206</v>
      </c>
      <c r="B26" s="62">
        <v>2450</v>
      </c>
      <c r="C26" s="62">
        <v>3048</v>
      </c>
      <c r="D26" s="62">
        <f t="shared" si="9"/>
        <v>1011</v>
      </c>
      <c r="E26" s="62">
        <v>673</v>
      </c>
      <c r="F26" s="62">
        <v>4</v>
      </c>
      <c r="G26" s="62">
        <v>0</v>
      </c>
      <c r="H26" s="62">
        <v>333</v>
      </c>
      <c r="I26" s="62">
        <v>1</v>
      </c>
      <c r="J26" s="62">
        <f t="shared" si="5"/>
        <v>8117</v>
      </c>
      <c r="K26" s="62">
        <f t="shared" si="10"/>
        <v>6801</v>
      </c>
      <c r="L26" s="62">
        <f t="shared" si="6"/>
        <v>2964</v>
      </c>
      <c r="M26" s="62">
        <v>246</v>
      </c>
      <c r="N26" s="62">
        <v>106</v>
      </c>
      <c r="O26" s="62">
        <v>353</v>
      </c>
      <c r="P26" s="62">
        <v>159</v>
      </c>
      <c r="Q26" s="62">
        <v>1</v>
      </c>
      <c r="R26" s="62">
        <v>89</v>
      </c>
      <c r="S26" s="62">
        <v>21</v>
      </c>
      <c r="T26" s="64" t="s">
        <v>206</v>
      </c>
      <c r="U26" s="62">
        <v>1053</v>
      </c>
      <c r="V26" s="62">
        <v>553</v>
      </c>
      <c r="W26" s="62">
        <v>335</v>
      </c>
      <c r="X26" s="62">
        <v>48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3831</v>
      </c>
      <c r="AF26" s="62">
        <v>6</v>
      </c>
      <c r="AG26" s="62">
        <v>0</v>
      </c>
      <c r="AH26" s="62">
        <v>1</v>
      </c>
      <c r="AI26" s="62">
        <f t="shared" si="7"/>
        <v>9</v>
      </c>
      <c r="AJ26" s="62">
        <v>1</v>
      </c>
      <c r="AK26" s="62">
        <v>8</v>
      </c>
      <c r="AL26" s="64" t="s">
        <v>206</v>
      </c>
      <c r="AM26" s="61">
        <f t="shared" si="8"/>
        <v>19</v>
      </c>
      <c r="AN26" s="62">
        <v>18</v>
      </c>
      <c r="AO26" s="62">
        <v>1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6</v>
      </c>
      <c r="AX26" s="62">
        <v>1202</v>
      </c>
      <c r="AY26" s="62">
        <v>0</v>
      </c>
      <c r="AZ26" s="62">
        <v>0</v>
      </c>
      <c r="BA26" s="62">
        <v>0</v>
      </c>
      <c r="BB26" s="62">
        <v>0</v>
      </c>
      <c r="BC26" s="62">
        <v>56</v>
      </c>
      <c r="BD26" s="62">
        <v>23</v>
      </c>
    </row>
    <row r="27" spans="1:56" s="2" customFormat="1" ht="15.75" customHeight="1">
      <c r="A27" s="78" t="s">
        <v>378</v>
      </c>
      <c r="B27" s="62">
        <v>383</v>
      </c>
      <c r="C27" s="62">
        <v>420</v>
      </c>
      <c r="D27" s="62">
        <f t="shared" si="9"/>
        <v>70</v>
      </c>
      <c r="E27" s="62">
        <v>50</v>
      </c>
      <c r="F27" s="62">
        <v>0</v>
      </c>
      <c r="G27" s="62">
        <v>0</v>
      </c>
      <c r="H27" s="62">
        <v>20</v>
      </c>
      <c r="I27" s="62">
        <v>0</v>
      </c>
      <c r="J27" s="62">
        <f t="shared" si="5"/>
        <v>1188</v>
      </c>
      <c r="K27" s="62">
        <f t="shared" si="10"/>
        <v>1074</v>
      </c>
      <c r="L27" s="62">
        <f t="shared" si="6"/>
        <v>506</v>
      </c>
      <c r="M27" s="62">
        <v>86</v>
      </c>
      <c r="N27" s="62">
        <v>19</v>
      </c>
      <c r="O27" s="62">
        <v>36</v>
      </c>
      <c r="P27" s="62">
        <v>35</v>
      </c>
      <c r="Q27" s="62">
        <v>0</v>
      </c>
      <c r="R27" s="62">
        <v>44</v>
      </c>
      <c r="S27" s="62">
        <v>9</v>
      </c>
      <c r="T27" s="78" t="s">
        <v>378</v>
      </c>
      <c r="U27" s="62">
        <v>128</v>
      </c>
      <c r="V27" s="62">
        <v>40</v>
      </c>
      <c r="W27" s="62">
        <v>66</v>
      </c>
      <c r="X27" s="62">
        <v>43</v>
      </c>
      <c r="Y27" s="62">
        <v>2</v>
      </c>
      <c r="Z27" s="62">
        <v>0</v>
      </c>
      <c r="AA27" s="62">
        <v>0</v>
      </c>
      <c r="AB27" s="62">
        <v>0</v>
      </c>
      <c r="AC27" s="62">
        <v>0</v>
      </c>
      <c r="AD27" s="62">
        <v>3</v>
      </c>
      <c r="AE27" s="62">
        <v>563</v>
      </c>
      <c r="AF27" s="62">
        <v>0</v>
      </c>
      <c r="AG27" s="62">
        <v>0</v>
      </c>
      <c r="AH27" s="62">
        <v>5</v>
      </c>
      <c r="AI27" s="62">
        <f t="shared" si="7"/>
        <v>8</v>
      </c>
      <c r="AJ27" s="62">
        <v>0</v>
      </c>
      <c r="AK27" s="62">
        <v>8</v>
      </c>
      <c r="AL27" s="78" t="s">
        <v>378</v>
      </c>
      <c r="AM27" s="61">
        <f t="shared" si="8"/>
        <v>3</v>
      </c>
      <c r="AN27" s="62">
        <v>3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6</v>
      </c>
      <c r="AV27" s="62">
        <v>0</v>
      </c>
      <c r="AW27" s="62">
        <v>1</v>
      </c>
      <c r="AX27" s="62">
        <v>79</v>
      </c>
      <c r="AY27" s="62">
        <v>0</v>
      </c>
      <c r="AZ27" s="62">
        <v>0</v>
      </c>
      <c r="BA27" s="62">
        <v>0</v>
      </c>
      <c r="BB27" s="62">
        <v>0</v>
      </c>
      <c r="BC27" s="62">
        <v>9</v>
      </c>
      <c r="BD27" s="62">
        <v>3</v>
      </c>
    </row>
    <row r="28" spans="1:56" s="2" customFormat="1" ht="15.75" customHeight="1">
      <c r="A28" s="64" t="s">
        <v>393</v>
      </c>
      <c r="B28" s="62">
        <v>42</v>
      </c>
      <c r="C28" s="62">
        <v>2</v>
      </c>
      <c r="D28" s="62">
        <f t="shared" si="9"/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f t="shared" si="5"/>
        <v>37</v>
      </c>
      <c r="K28" s="62">
        <f t="shared" si="10"/>
        <v>28</v>
      </c>
      <c r="L28" s="62">
        <f t="shared" si="6"/>
        <v>27</v>
      </c>
      <c r="M28" s="62">
        <v>0</v>
      </c>
      <c r="N28" s="62">
        <v>9</v>
      </c>
      <c r="O28" s="62">
        <v>6</v>
      </c>
      <c r="P28" s="62">
        <v>1</v>
      </c>
      <c r="Q28" s="62">
        <v>0</v>
      </c>
      <c r="R28" s="62">
        <v>1</v>
      </c>
      <c r="S28" s="62">
        <v>2</v>
      </c>
      <c r="T28" s="64" t="s">
        <v>393</v>
      </c>
      <c r="U28" s="62">
        <v>5</v>
      </c>
      <c r="V28" s="62">
        <v>1</v>
      </c>
      <c r="W28" s="62">
        <v>0</v>
      </c>
      <c r="X28" s="62">
        <v>2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1</v>
      </c>
      <c r="AF28" s="62">
        <v>0</v>
      </c>
      <c r="AG28" s="62">
        <v>0</v>
      </c>
      <c r="AH28" s="62">
        <v>2</v>
      </c>
      <c r="AI28" s="62">
        <f t="shared" si="7"/>
        <v>1</v>
      </c>
      <c r="AJ28" s="62">
        <v>0</v>
      </c>
      <c r="AK28" s="62">
        <v>1</v>
      </c>
      <c r="AL28" s="64" t="s">
        <v>393</v>
      </c>
      <c r="AM28" s="61">
        <f t="shared" si="8"/>
        <v>3</v>
      </c>
      <c r="AN28" s="62">
        <v>0</v>
      </c>
      <c r="AO28" s="62">
        <v>3</v>
      </c>
      <c r="AP28" s="62">
        <v>0</v>
      </c>
      <c r="AQ28" s="62">
        <v>0</v>
      </c>
      <c r="AR28" s="62">
        <v>0</v>
      </c>
      <c r="AS28" s="62">
        <v>0</v>
      </c>
      <c r="AT28" s="62">
        <v>1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1</v>
      </c>
      <c r="BD28" s="62">
        <v>1</v>
      </c>
    </row>
    <row r="29" spans="1:56" s="2" customFormat="1" ht="15.75" customHeight="1">
      <c r="A29" s="65" t="s">
        <v>329</v>
      </c>
      <c r="B29" s="62">
        <v>2269</v>
      </c>
      <c r="C29" s="62">
        <v>263</v>
      </c>
      <c r="D29" s="62">
        <f t="shared" si="9"/>
        <v>54</v>
      </c>
      <c r="E29" s="62">
        <v>44</v>
      </c>
      <c r="F29" s="62">
        <v>1</v>
      </c>
      <c r="G29" s="62">
        <v>2</v>
      </c>
      <c r="H29" s="62">
        <v>7</v>
      </c>
      <c r="I29" s="62">
        <v>0</v>
      </c>
      <c r="J29" s="62">
        <f t="shared" si="5"/>
        <v>4102</v>
      </c>
      <c r="K29" s="62">
        <f t="shared" si="10"/>
        <v>2628</v>
      </c>
      <c r="L29" s="62">
        <f t="shared" si="6"/>
        <v>2606</v>
      </c>
      <c r="M29" s="62">
        <v>81</v>
      </c>
      <c r="N29" s="62">
        <v>1281</v>
      </c>
      <c r="O29" s="62">
        <v>381</v>
      </c>
      <c r="P29" s="62">
        <v>126</v>
      </c>
      <c r="Q29" s="62">
        <v>2</v>
      </c>
      <c r="R29" s="62">
        <v>74</v>
      </c>
      <c r="S29" s="62">
        <v>90</v>
      </c>
      <c r="T29" s="65" t="s">
        <v>329</v>
      </c>
      <c r="U29" s="62">
        <v>173</v>
      </c>
      <c r="V29" s="62">
        <v>289</v>
      </c>
      <c r="W29" s="62">
        <v>90</v>
      </c>
      <c r="X29" s="62">
        <v>19</v>
      </c>
      <c r="Y29" s="62">
        <v>9</v>
      </c>
      <c r="Z29" s="62">
        <v>2</v>
      </c>
      <c r="AA29" s="62">
        <v>5</v>
      </c>
      <c r="AB29" s="62">
        <v>0</v>
      </c>
      <c r="AC29" s="62">
        <v>0</v>
      </c>
      <c r="AD29" s="62">
        <v>2</v>
      </c>
      <c r="AE29" s="62">
        <v>4</v>
      </c>
      <c r="AF29" s="62">
        <v>0</v>
      </c>
      <c r="AG29" s="62">
        <v>0</v>
      </c>
      <c r="AH29" s="62">
        <v>415</v>
      </c>
      <c r="AI29" s="62">
        <f t="shared" si="7"/>
        <v>134</v>
      </c>
      <c r="AJ29" s="62">
        <v>5</v>
      </c>
      <c r="AK29" s="62">
        <v>129</v>
      </c>
      <c r="AL29" s="65" t="s">
        <v>329</v>
      </c>
      <c r="AM29" s="61">
        <f t="shared" si="8"/>
        <v>50</v>
      </c>
      <c r="AN29" s="62">
        <v>24</v>
      </c>
      <c r="AO29" s="62">
        <v>26</v>
      </c>
      <c r="AP29" s="62">
        <v>0</v>
      </c>
      <c r="AQ29" s="62">
        <v>0</v>
      </c>
      <c r="AR29" s="62">
        <v>0</v>
      </c>
      <c r="AS29" s="62">
        <v>0</v>
      </c>
      <c r="AT29" s="62">
        <v>12</v>
      </c>
      <c r="AU29" s="62">
        <v>61</v>
      </c>
      <c r="AV29" s="62">
        <v>9</v>
      </c>
      <c r="AW29" s="62">
        <v>2</v>
      </c>
      <c r="AX29" s="62">
        <v>17</v>
      </c>
      <c r="AY29" s="62">
        <v>0</v>
      </c>
      <c r="AZ29" s="62">
        <v>0</v>
      </c>
      <c r="BA29" s="62">
        <v>0</v>
      </c>
      <c r="BB29" s="62">
        <v>0</v>
      </c>
      <c r="BC29" s="62">
        <v>154</v>
      </c>
      <c r="BD29" s="62">
        <v>620</v>
      </c>
    </row>
    <row r="30" spans="1:56" s="2" customFormat="1" ht="15" customHeight="1" thickBot="1">
      <c r="A30" s="64" t="s">
        <v>394</v>
      </c>
      <c r="B30" s="62">
        <v>0</v>
      </c>
      <c r="C30" s="62">
        <v>5</v>
      </c>
      <c r="D30" s="62">
        <f>SUM(E30:I30)</f>
        <v>3</v>
      </c>
      <c r="E30" s="62">
        <v>1</v>
      </c>
      <c r="F30" s="62">
        <v>0</v>
      </c>
      <c r="G30" s="62">
        <v>0</v>
      </c>
      <c r="H30" s="62">
        <v>2</v>
      </c>
      <c r="I30" s="62">
        <v>0</v>
      </c>
      <c r="J30" s="62">
        <f>SUM(K30+AH30+AI30+AM30+AS30+AT30+AU30+AV30+AW30+AX30+AY30+AZ30+BA30+BB30+BC30+BD30)</f>
        <v>8</v>
      </c>
      <c r="K30" s="62">
        <f>SUM(L30+Y30+Z30+AA30+AB30+AC30+AD30+AE30+AF30+AG30)</f>
        <v>7</v>
      </c>
      <c r="L30" s="62">
        <f t="shared" si="6"/>
        <v>7</v>
      </c>
      <c r="M30" s="62">
        <v>0</v>
      </c>
      <c r="N30" s="62">
        <v>3</v>
      </c>
      <c r="O30" s="62">
        <v>0</v>
      </c>
      <c r="P30" s="62">
        <v>0</v>
      </c>
      <c r="Q30" s="62">
        <v>0</v>
      </c>
      <c r="R30" s="62">
        <v>1</v>
      </c>
      <c r="S30" s="62">
        <v>0</v>
      </c>
      <c r="T30" s="64" t="s">
        <v>394</v>
      </c>
      <c r="U30" s="62">
        <v>3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f t="shared" si="7"/>
        <v>0</v>
      </c>
      <c r="AJ30" s="62">
        <v>0</v>
      </c>
      <c r="AK30" s="62">
        <v>0</v>
      </c>
      <c r="AL30" s="64" t="s">
        <v>394</v>
      </c>
      <c r="AM30" s="62">
        <f t="shared" si="8"/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1</v>
      </c>
    </row>
    <row r="31" spans="1:56" s="2" customFormat="1" ht="27" customHeight="1">
      <c r="A31" s="98" t="s">
        <v>33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="2" customFormat="1" ht="63.75" customHeight="1">
      <c r="A32" s="10" t="s">
        <v>32</v>
      </c>
    </row>
    <row r="33" spans="1:56" s="2" customFormat="1" ht="11.25" customHeight="1">
      <c r="A33" s="112" t="s">
        <v>371</v>
      </c>
      <c r="B33" s="113"/>
      <c r="C33" s="113"/>
      <c r="D33" s="113"/>
      <c r="E33" s="113"/>
      <c r="F33" s="113"/>
      <c r="G33" s="113"/>
      <c r="H33" s="113"/>
      <c r="I33" s="113"/>
      <c r="J33" s="112" t="s">
        <v>372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 t="s">
        <v>373</v>
      </c>
      <c r="U33" s="113"/>
      <c r="V33" s="113"/>
      <c r="W33" s="113"/>
      <c r="X33" s="113"/>
      <c r="Y33" s="113"/>
      <c r="Z33" s="113"/>
      <c r="AA33" s="113"/>
      <c r="AB33" s="113" t="s">
        <v>374</v>
      </c>
      <c r="AC33" s="113"/>
      <c r="AD33" s="113"/>
      <c r="AE33" s="113"/>
      <c r="AF33" s="113"/>
      <c r="AG33" s="113"/>
      <c r="AH33" s="113"/>
      <c r="AI33" s="113"/>
      <c r="AJ33" s="113"/>
      <c r="AK33" s="113"/>
      <c r="AL33" s="113" t="s">
        <v>375</v>
      </c>
      <c r="AM33" s="113"/>
      <c r="AN33" s="113"/>
      <c r="AO33" s="113"/>
      <c r="AP33" s="113"/>
      <c r="AQ33" s="113"/>
      <c r="AR33" s="113"/>
      <c r="AS33" s="113"/>
      <c r="AT33" s="112" t="s">
        <v>376</v>
      </c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</sheetData>
  <mergeCells count="76">
    <mergeCell ref="AB33:AK33"/>
    <mergeCell ref="AL33:AS33"/>
    <mergeCell ref="AT33:BD33"/>
    <mergeCell ref="T3:T6"/>
    <mergeCell ref="AL3:AL6"/>
    <mergeCell ref="AM5:AM6"/>
    <mergeCell ref="AB5:AB6"/>
    <mergeCell ref="AC5:AC6"/>
    <mergeCell ref="AD5:AD6"/>
    <mergeCell ref="AE5:AE6"/>
    <mergeCell ref="AI5:AI6"/>
    <mergeCell ref="A33:I33"/>
    <mergeCell ref="J33:S33"/>
    <mergeCell ref="T33:AA33"/>
    <mergeCell ref="F4:F6"/>
    <mergeCell ref="G4:G6"/>
    <mergeCell ref="A3:A6"/>
    <mergeCell ref="B3:B6"/>
    <mergeCell ref="C3:C6"/>
    <mergeCell ref="D4:D6"/>
    <mergeCell ref="Y5:Y6"/>
    <mergeCell ref="AP5:AP6"/>
    <mergeCell ref="H4:H6"/>
    <mergeCell ref="I4:I6"/>
    <mergeCell ref="Z5:Z6"/>
    <mergeCell ref="AA5:AA6"/>
    <mergeCell ref="AN5:AN6"/>
    <mergeCell ref="AJ5:AJ6"/>
    <mergeCell ref="AK5:AK6"/>
    <mergeCell ref="AH5:AH6"/>
    <mergeCell ref="D3:I3"/>
    <mergeCell ref="K3:S3"/>
    <mergeCell ref="L4:S4"/>
    <mergeCell ref="L5:L6"/>
    <mergeCell ref="K4:K6"/>
    <mergeCell ref="J3:J6"/>
    <mergeCell ref="E4:E6"/>
    <mergeCell ref="AF5:AF6"/>
    <mergeCell ref="AG5:AG6"/>
    <mergeCell ref="AO5:AO6"/>
    <mergeCell ref="BC5:BC6"/>
    <mergeCell ref="AZ5:AZ6"/>
    <mergeCell ref="BA5:BA6"/>
    <mergeCell ref="BB5:BB6"/>
    <mergeCell ref="AQ5:AQ6"/>
    <mergeCell ref="AR5:AR6"/>
    <mergeCell ref="AS5:AS6"/>
    <mergeCell ref="AT2:BB2"/>
    <mergeCell ref="AT3:BD3"/>
    <mergeCell ref="BD5:BD6"/>
    <mergeCell ref="AT5:AT6"/>
    <mergeCell ref="AU5:AU6"/>
    <mergeCell ref="AV5:AV6"/>
    <mergeCell ref="AW5:AW6"/>
    <mergeCell ref="AX5:AX6"/>
    <mergeCell ref="AY5:AY6"/>
    <mergeCell ref="J2:Q2"/>
    <mergeCell ref="T2:AA2"/>
    <mergeCell ref="U3:AA3"/>
    <mergeCell ref="AB4:AG4"/>
    <mergeCell ref="AB3:AH3"/>
    <mergeCell ref="A31:K31"/>
    <mergeCell ref="J1:R1"/>
    <mergeCell ref="AM4:AR4"/>
    <mergeCell ref="A2:I2"/>
    <mergeCell ref="AL1:AS1"/>
    <mergeCell ref="AL2:AS2"/>
    <mergeCell ref="AM3:AS3"/>
    <mergeCell ref="AI1:AK1"/>
    <mergeCell ref="U4:AA4"/>
    <mergeCell ref="AI4:AK4"/>
    <mergeCell ref="AT1:BA1"/>
    <mergeCell ref="BB1:BD1"/>
    <mergeCell ref="A1:I1"/>
    <mergeCell ref="T1:AA1"/>
    <mergeCell ref="AB1:AH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3" customWidth="1"/>
    <col min="2" max="6" width="10.50390625" style="14" customWidth="1"/>
    <col min="7" max="13" width="10.875" style="14" customWidth="1"/>
    <col min="14" max="16384" width="9.00390625" style="14" customWidth="1"/>
  </cols>
  <sheetData>
    <row r="1" spans="1:13" s="11" customFormat="1" ht="48" customHeight="1">
      <c r="A1" s="123" t="s">
        <v>107</v>
      </c>
      <c r="B1" s="123"/>
      <c r="C1" s="123"/>
      <c r="D1" s="123"/>
      <c r="E1" s="123"/>
      <c r="F1" s="123"/>
      <c r="G1" s="122" t="s">
        <v>207</v>
      </c>
      <c r="H1" s="122"/>
      <c r="I1" s="122"/>
      <c r="J1" s="122"/>
      <c r="K1" s="122"/>
      <c r="L1" s="43"/>
      <c r="M1" s="43"/>
    </row>
    <row r="2" spans="1:13" s="33" customFormat="1" ht="12.75" customHeight="1" thickBot="1">
      <c r="A2" s="124" t="s">
        <v>129</v>
      </c>
      <c r="B2" s="124"/>
      <c r="C2" s="124"/>
      <c r="D2" s="124"/>
      <c r="E2" s="124"/>
      <c r="F2" s="124"/>
      <c r="G2" s="189" t="s">
        <v>527</v>
      </c>
      <c r="H2" s="189"/>
      <c r="I2" s="189"/>
      <c r="J2" s="189"/>
      <c r="K2" s="189"/>
      <c r="L2" s="80"/>
      <c r="M2" s="45" t="s">
        <v>135</v>
      </c>
    </row>
    <row r="3" spans="1:13" s="12" customFormat="1" ht="36" customHeight="1">
      <c r="A3" s="200" t="s">
        <v>111</v>
      </c>
      <c r="B3" s="190" t="s">
        <v>112</v>
      </c>
      <c r="C3" s="191"/>
      <c r="D3" s="191"/>
      <c r="E3" s="191"/>
      <c r="F3" s="191"/>
      <c r="G3" s="196" t="s">
        <v>113</v>
      </c>
      <c r="H3" s="197"/>
      <c r="I3" s="197"/>
      <c r="J3" s="197"/>
      <c r="K3" s="197"/>
      <c r="L3" s="197"/>
      <c r="M3" s="197"/>
    </row>
    <row r="4" spans="1:13" s="12" customFormat="1" ht="24" customHeight="1">
      <c r="A4" s="201"/>
      <c r="B4" s="192" t="s">
        <v>114</v>
      </c>
      <c r="C4" s="194" t="s">
        <v>397</v>
      </c>
      <c r="D4" s="195"/>
      <c r="E4" s="195"/>
      <c r="F4" s="203"/>
      <c r="G4" s="198" t="s">
        <v>114</v>
      </c>
      <c r="H4" s="194" t="s">
        <v>397</v>
      </c>
      <c r="I4" s="195"/>
      <c r="J4" s="195"/>
      <c r="K4" s="195"/>
      <c r="L4" s="195"/>
      <c r="M4" s="195"/>
    </row>
    <row r="5" spans="1:13" s="12" customFormat="1" ht="42" customHeight="1" thickBot="1">
      <c r="A5" s="202"/>
      <c r="B5" s="193"/>
      <c r="C5" s="70" t="s">
        <v>396</v>
      </c>
      <c r="D5" s="36" t="s">
        <v>115</v>
      </c>
      <c r="E5" s="36" t="s">
        <v>117</v>
      </c>
      <c r="F5" s="36" t="s">
        <v>116</v>
      </c>
      <c r="G5" s="199"/>
      <c r="H5" s="70" t="s">
        <v>130</v>
      </c>
      <c r="I5" s="36" t="s">
        <v>115</v>
      </c>
      <c r="J5" s="70" t="s">
        <v>117</v>
      </c>
      <c r="K5" s="70" t="s">
        <v>208</v>
      </c>
      <c r="L5" s="70" t="s">
        <v>209</v>
      </c>
      <c r="M5" s="71" t="s">
        <v>118</v>
      </c>
    </row>
    <row r="6" spans="1:13" s="6" customFormat="1" ht="24" customHeight="1">
      <c r="A6" s="68" t="s">
        <v>110</v>
      </c>
      <c r="B6" s="61">
        <f>SUM(B7+B11+B12+B13+B14+B15+B16)</f>
        <v>20234</v>
      </c>
      <c r="C6" s="61">
        <f>SUM(C7+C11+C12+C13+C14+C15+C16)</f>
        <v>2167</v>
      </c>
      <c r="D6" s="66">
        <f>IF(B6=0,0,C6/B6*100)</f>
        <v>10.709696550360778</v>
      </c>
      <c r="E6" s="61">
        <f>SUM(E7+E11+E12+E13+E14+E15+E16)</f>
        <v>2095</v>
      </c>
      <c r="F6" s="61">
        <f>SUM(F7+F11+F12+F13+F14+F15+F16)</f>
        <v>72</v>
      </c>
      <c r="G6" s="61">
        <f>SUM(G7+G11+G12+G13+G14+G15+G16)</f>
        <v>197888</v>
      </c>
      <c r="H6" s="61">
        <f>SUM(H7+H11+H12+H13+H14+H15+H16)</f>
        <v>23917</v>
      </c>
      <c r="I6" s="66">
        <f>IF(G6=0,0,H6/G6*100)</f>
        <v>12.086129527813712</v>
      </c>
      <c r="J6" s="61">
        <f>SUM(J7+J11+J12+J13+J14+J15+J16)</f>
        <v>11931</v>
      </c>
      <c r="K6" s="61">
        <f>SUM(K7+K11+K12+K13+K14+K15+K16)</f>
        <v>11844</v>
      </c>
      <c r="L6" s="61">
        <f>SUM(L7+L11+L12+L13+L14+L15+L16)</f>
        <v>35</v>
      </c>
      <c r="M6" s="61">
        <f>SUM(M7+M11+M12+M13+M14+M15+M16)</f>
        <v>107</v>
      </c>
    </row>
    <row r="7" spans="1:13" s="6" customFormat="1" ht="48" customHeight="1">
      <c r="A7" s="68" t="s">
        <v>119</v>
      </c>
      <c r="B7" s="61">
        <f>SUM(B8+B9+B10)</f>
        <v>14312</v>
      </c>
      <c r="C7" s="61">
        <f>SUM(C8+C9+C10)</f>
        <v>1537</v>
      </c>
      <c r="D7" s="66">
        <f aca="true" t="shared" si="0" ref="D7:D16">IF(B7=0,0,C7/B7*100)</f>
        <v>10.739239798770264</v>
      </c>
      <c r="E7" s="61">
        <f>SUM(E8+E9+E10)</f>
        <v>1498</v>
      </c>
      <c r="F7" s="61">
        <f>SUM(F8+F9+F10)</f>
        <v>39</v>
      </c>
      <c r="G7" s="61">
        <f>SUM(G8+G9+G10)</f>
        <v>157921</v>
      </c>
      <c r="H7" s="61">
        <f>SUM(H8+H9+H10)</f>
        <v>19945</v>
      </c>
      <c r="I7" s="66">
        <f aca="true" t="shared" si="1" ref="I7:I16">IF(G7=0,0,H7/G7*100)</f>
        <v>12.629732587812894</v>
      </c>
      <c r="J7" s="61">
        <f>SUM(J8+J9+J10)</f>
        <v>9582</v>
      </c>
      <c r="K7" s="61">
        <f>SUM(K8+K9+K10)</f>
        <v>10280</v>
      </c>
      <c r="L7" s="61">
        <f>SUM(L8+L9+L10)</f>
        <v>9</v>
      </c>
      <c r="M7" s="61">
        <f>SUM(M8+M9+M10)</f>
        <v>74</v>
      </c>
    </row>
    <row r="8" spans="1:13" s="6" customFormat="1" ht="36" customHeight="1">
      <c r="A8" s="68" t="s">
        <v>123</v>
      </c>
      <c r="B8" s="61">
        <v>5570</v>
      </c>
      <c r="C8" s="61">
        <f>SUM(E8+F8)</f>
        <v>463</v>
      </c>
      <c r="D8" s="66">
        <f t="shared" si="0"/>
        <v>8.312387791741473</v>
      </c>
      <c r="E8" s="61">
        <v>440</v>
      </c>
      <c r="F8" s="61">
        <v>23</v>
      </c>
      <c r="G8" s="61">
        <v>76586</v>
      </c>
      <c r="H8" s="61">
        <f>SUM(J8+K8+L8+M8)</f>
        <v>10698</v>
      </c>
      <c r="I8" s="66">
        <f t="shared" si="1"/>
        <v>13.968610450996266</v>
      </c>
      <c r="J8" s="61">
        <v>5043</v>
      </c>
      <c r="K8" s="61">
        <v>5607</v>
      </c>
      <c r="L8" s="61">
        <v>6</v>
      </c>
      <c r="M8" s="61">
        <v>42</v>
      </c>
    </row>
    <row r="9" spans="1:13" s="6" customFormat="1" ht="36" customHeight="1">
      <c r="A9" s="68" t="s">
        <v>124</v>
      </c>
      <c r="B9" s="61">
        <v>8334</v>
      </c>
      <c r="C9" s="61">
        <f aca="true" t="shared" si="2" ref="C9:C15">SUM(E9+F9)</f>
        <v>963</v>
      </c>
      <c r="D9" s="66">
        <f t="shared" si="0"/>
        <v>11.555075593952484</v>
      </c>
      <c r="E9" s="61">
        <v>953</v>
      </c>
      <c r="F9" s="61">
        <v>10</v>
      </c>
      <c r="G9" s="61">
        <v>43702</v>
      </c>
      <c r="H9" s="61">
        <f aca="true" t="shared" si="3" ref="H9:H16">SUM(J9+K9+L9+M9)</f>
        <v>4989</v>
      </c>
      <c r="I9" s="66">
        <f t="shared" si="1"/>
        <v>11.415953503272162</v>
      </c>
      <c r="J9" s="61">
        <v>2985</v>
      </c>
      <c r="K9" s="61">
        <v>1988</v>
      </c>
      <c r="L9" s="61">
        <v>2</v>
      </c>
      <c r="M9" s="61">
        <v>14</v>
      </c>
    </row>
    <row r="10" spans="1:13" s="6" customFormat="1" ht="36" customHeight="1">
      <c r="A10" s="68" t="s">
        <v>125</v>
      </c>
      <c r="B10" s="61">
        <v>408</v>
      </c>
      <c r="C10" s="61">
        <f t="shared" si="2"/>
        <v>111</v>
      </c>
      <c r="D10" s="66">
        <f t="shared" si="0"/>
        <v>27.205882352941174</v>
      </c>
      <c r="E10" s="61">
        <v>105</v>
      </c>
      <c r="F10" s="61">
        <v>6</v>
      </c>
      <c r="G10" s="61">
        <v>37633</v>
      </c>
      <c r="H10" s="61">
        <f t="shared" si="3"/>
        <v>4258</v>
      </c>
      <c r="I10" s="66">
        <f t="shared" si="1"/>
        <v>11.314537772699493</v>
      </c>
      <c r="J10" s="61">
        <v>1554</v>
      </c>
      <c r="K10" s="61">
        <v>2685</v>
      </c>
      <c r="L10" s="61">
        <v>1</v>
      </c>
      <c r="M10" s="61">
        <v>18</v>
      </c>
    </row>
    <row r="11" spans="1:13" s="6" customFormat="1" ht="48" customHeight="1">
      <c r="A11" s="68" t="s">
        <v>120</v>
      </c>
      <c r="B11" s="61">
        <v>5132</v>
      </c>
      <c r="C11" s="61">
        <f t="shared" si="2"/>
        <v>611</v>
      </c>
      <c r="D11" s="66">
        <f t="shared" si="0"/>
        <v>11.90568978955573</v>
      </c>
      <c r="E11" s="61">
        <v>578</v>
      </c>
      <c r="F11" s="61">
        <v>33</v>
      </c>
      <c r="G11" s="61">
        <v>30044</v>
      </c>
      <c r="H11" s="61">
        <f t="shared" si="3"/>
        <v>3516</v>
      </c>
      <c r="I11" s="66">
        <f t="shared" si="1"/>
        <v>11.702835840766875</v>
      </c>
      <c r="J11" s="61">
        <v>2092</v>
      </c>
      <c r="K11" s="61">
        <v>1379</v>
      </c>
      <c r="L11" s="61">
        <v>15</v>
      </c>
      <c r="M11" s="61">
        <v>30</v>
      </c>
    </row>
    <row r="12" spans="1:13" s="6" customFormat="1" ht="48" customHeight="1">
      <c r="A12" s="68" t="s">
        <v>121</v>
      </c>
      <c r="B12" s="61">
        <v>482</v>
      </c>
      <c r="C12" s="61">
        <f t="shared" si="2"/>
        <v>1</v>
      </c>
      <c r="D12" s="66">
        <f t="shared" si="0"/>
        <v>0.2074688796680498</v>
      </c>
      <c r="E12" s="61">
        <v>1</v>
      </c>
      <c r="F12" s="61">
        <v>0</v>
      </c>
      <c r="G12" s="61">
        <v>6857</v>
      </c>
      <c r="H12" s="61">
        <f t="shared" si="3"/>
        <v>165</v>
      </c>
      <c r="I12" s="66">
        <f t="shared" si="1"/>
        <v>2.4063001312527343</v>
      </c>
      <c r="J12" s="61">
        <v>71</v>
      </c>
      <c r="K12" s="61">
        <v>85</v>
      </c>
      <c r="L12" s="61">
        <v>9</v>
      </c>
      <c r="M12" s="61">
        <v>0</v>
      </c>
    </row>
    <row r="13" spans="1:13" s="6" customFormat="1" ht="48" customHeight="1">
      <c r="A13" s="68" t="s">
        <v>122</v>
      </c>
      <c r="B13" s="61">
        <v>235</v>
      </c>
      <c r="C13" s="61">
        <f>SUM(E13+F13)</f>
        <v>12</v>
      </c>
      <c r="D13" s="66">
        <f t="shared" si="0"/>
        <v>5.106382978723404</v>
      </c>
      <c r="E13" s="61">
        <v>12</v>
      </c>
      <c r="F13" s="61">
        <v>0</v>
      </c>
      <c r="G13" s="61">
        <v>1094</v>
      </c>
      <c r="H13" s="61">
        <f>SUM(J13+K13+L13+M13)</f>
        <v>11</v>
      </c>
      <c r="I13" s="66">
        <f t="shared" si="1"/>
        <v>1.0054844606946984</v>
      </c>
      <c r="J13" s="61">
        <v>1</v>
      </c>
      <c r="K13" s="61">
        <v>7</v>
      </c>
      <c r="L13" s="61">
        <v>1</v>
      </c>
      <c r="M13" s="61">
        <v>2</v>
      </c>
    </row>
    <row r="14" spans="1:13" s="6" customFormat="1" ht="48" customHeight="1">
      <c r="A14" s="68" t="s">
        <v>126</v>
      </c>
      <c r="B14" s="61">
        <v>52</v>
      </c>
      <c r="C14" s="61">
        <f>SUM(E14+F14)</f>
        <v>2</v>
      </c>
      <c r="D14" s="66">
        <f>IF(B14=0,0,C14/B14*100)</f>
        <v>3.8461538461538463</v>
      </c>
      <c r="E14" s="61">
        <v>2</v>
      </c>
      <c r="F14" s="61">
        <v>0</v>
      </c>
      <c r="G14" s="61">
        <v>1167</v>
      </c>
      <c r="H14" s="61">
        <f>SUM(J14+K14+L14+M14)</f>
        <v>68</v>
      </c>
      <c r="I14" s="66">
        <f>IF(G14=0,0,H14/G14*100)</f>
        <v>5.8269065981148245</v>
      </c>
      <c r="J14" s="61">
        <v>43</v>
      </c>
      <c r="K14" s="61">
        <v>25</v>
      </c>
      <c r="L14" s="61">
        <v>0</v>
      </c>
      <c r="M14" s="61">
        <v>0</v>
      </c>
    </row>
    <row r="15" spans="1:13" s="6" customFormat="1" ht="48" customHeight="1">
      <c r="A15" s="68" t="s">
        <v>480</v>
      </c>
      <c r="B15" s="61">
        <v>2</v>
      </c>
      <c r="C15" s="61">
        <f t="shared" si="2"/>
        <v>3</v>
      </c>
      <c r="D15" s="66">
        <f>IF(B15=0,0,C15/B15*100)</f>
        <v>150</v>
      </c>
      <c r="E15" s="61">
        <v>3</v>
      </c>
      <c r="F15" s="61">
        <v>0</v>
      </c>
      <c r="G15" s="61">
        <v>140</v>
      </c>
      <c r="H15" s="61">
        <f t="shared" si="3"/>
        <v>110</v>
      </c>
      <c r="I15" s="66">
        <f>IF(G15=0,0,H15/G15*100)</f>
        <v>78.57142857142857</v>
      </c>
      <c r="J15" s="61">
        <v>80</v>
      </c>
      <c r="K15" s="61">
        <v>28</v>
      </c>
      <c r="L15" s="61">
        <v>1</v>
      </c>
      <c r="M15" s="61">
        <v>1</v>
      </c>
    </row>
    <row r="16" spans="1:13" s="6" customFormat="1" ht="48" customHeight="1" thickBot="1">
      <c r="A16" s="69" t="s">
        <v>333</v>
      </c>
      <c r="B16" s="61">
        <v>19</v>
      </c>
      <c r="C16" s="61">
        <f>SUM(E16+F16)</f>
        <v>1</v>
      </c>
      <c r="D16" s="66">
        <f t="shared" si="0"/>
        <v>5.263157894736842</v>
      </c>
      <c r="E16" s="61">
        <v>1</v>
      </c>
      <c r="F16" s="61">
        <v>0</v>
      </c>
      <c r="G16" s="61">
        <v>665</v>
      </c>
      <c r="H16" s="61">
        <f t="shared" si="3"/>
        <v>102</v>
      </c>
      <c r="I16" s="66">
        <f t="shared" si="1"/>
        <v>15.338345864661655</v>
      </c>
      <c r="J16" s="61">
        <v>62</v>
      </c>
      <c r="K16" s="61">
        <v>40</v>
      </c>
      <c r="L16" s="61">
        <v>0</v>
      </c>
      <c r="M16" s="61">
        <v>0</v>
      </c>
    </row>
    <row r="17" spans="1:13" s="6" customFormat="1" ht="27" customHeight="1">
      <c r="A17" s="204" t="s">
        <v>481</v>
      </c>
      <c r="B17" s="205"/>
      <c r="C17" s="79"/>
      <c r="D17" s="79"/>
      <c r="E17" s="79"/>
      <c r="F17" s="79"/>
      <c r="G17" s="79"/>
      <c r="H17" s="79"/>
      <c r="I17" s="79"/>
      <c r="J17" s="79"/>
      <c r="K17" s="79"/>
      <c r="L17" s="44"/>
      <c r="M17" s="44"/>
    </row>
    <row r="18" s="6" customFormat="1" ht="42" customHeight="1">
      <c r="A18" s="67"/>
    </row>
    <row r="19" spans="1:13" s="6" customFormat="1" ht="14.25" customHeight="1">
      <c r="A19" s="126" t="s">
        <v>380</v>
      </c>
      <c r="B19" s="127"/>
      <c r="C19" s="127"/>
      <c r="D19" s="127"/>
      <c r="E19" s="127"/>
      <c r="F19" s="127"/>
      <c r="G19" s="127" t="s">
        <v>381</v>
      </c>
      <c r="H19" s="127"/>
      <c r="I19" s="127"/>
      <c r="J19" s="127"/>
      <c r="K19" s="127"/>
      <c r="L19" s="127"/>
      <c r="M19" s="127"/>
    </row>
  </sheetData>
  <mergeCells count="14">
    <mergeCell ref="A19:F19"/>
    <mergeCell ref="G4:G5"/>
    <mergeCell ref="A3:A5"/>
    <mergeCell ref="C4:F4"/>
    <mergeCell ref="G19:M19"/>
    <mergeCell ref="A17:B17"/>
    <mergeCell ref="G2:K2"/>
    <mergeCell ref="G1:K1"/>
    <mergeCell ref="B3:F3"/>
    <mergeCell ref="B4:B5"/>
    <mergeCell ref="A1:F1"/>
    <mergeCell ref="A2:F2"/>
    <mergeCell ref="H4:M4"/>
    <mergeCell ref="G3:M3"/>
  </mergeCells>
  <dataValidations count="1">
    <dataValidation type="whole" allowBlank="1" showInputMessage="1" showErrorMessage="1" errorTitle="嘿嘿！你粉混喔" error="數字必須素整數而且不得小於 0 也應該不會大於 50000000 吧" sqref="B8:B16 E8:G16 J8:M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4" customWidth="1"/>
    <col min="2" max="7" width="9.125" style="14" customWidth="1"/>
    <col min="8" max="14" width="10.875" style="14" customWidth="1"/>
    <col min="15" max="15" width="20.50390625" style="14" customWidth="1"/>
    <col min="16" max="16" width="8.25390625" style="14" customWidth="1"/>
    <col min="17" max="17" width="7.625" style="14" customWidth="1"/>
    <col min="18" max="18" width="7.375" style="14" customWidth="1"/>
    <col min="19" max="19" width="7.625" style="14" customWidth="1"/>
    <col min="20" max="20" width="7.25390625" style="14" customWidth="1"/>
    <col min="21" max="21" width="7.625" style="14" customWidth="1"/>
    <col min="22" max="22" width="7.25390625" style="14" customWidth="1"/>
    <col min="23" max="23" width="7.375" style="14" customWidth="1"/>
    <col min="24" max="33" width="8.00390625" style="14" customWidth="1"/>
    <col min="34" max="16384" width="9.00390625" style="14" customWidth="1"/>
  </cols>
  <sheetData>
    <row r="1" spans="1:33" s="11" customFormat="1" ht="48" customHeight="1">
      <c r="A1" s="218" t="s">
        <v>490</v>
      </c>
      <c r="B1" s="218"/>
      <c r="C1" s="218"/>
      <c r="D1" s="218"/>
      <c r="E1" s="218"/>
      <c r="F1" s="218"/>
      <c r="G1" s="218"/>
      <c r="H1" s="219" t="s">
        <v>131</v>
      </c>
      <c r="I1" s="219"/>
      <c r="J1" s="219"/>
      <c r="K1" s="219"/>
      <c r="L1" s="219"/>
      <c r="M1" s="219"/>
      <c r="N1" s="219"/>
      <c r="O1" s="218" t="s">
        <v>491</v>
      </c>
      <c r="P1" s="218"/>
      <c r="Q1" s="218"/>
      <c r="R1" s="218"/>
      <c r="S1" s="218"/>
      <c r="T1" s="218"/>
      <c r="U1" s="218"/>
      <c r="V1" s="218"/>
      <c r="W1" s="218"/>
      <c r="X1" s="86" t="s">
        <v>132</v>
      </c>
      <c r="Y1" s="86"/>
      <c r="Z1" s="86"/>
      <c r="AA1" s="85"/>
      <c r="AB1" s="85"/>
      <c r="AC1" s="85"/>
      <c r="AD1" s="85"/>
      <c r="AE1" s="85"/>
      <c r="AF1" s="219"/>
      <c r="AG1" s="219"/>
    </row>
    <row r="2" spans="1:33" s="6" customFormat="1" ht="12.75" customHeight="1" thickBot="1">
      <c r="A2" s="213" t="s">
        <v>129</v>
      </c>
      <c r="B2" s="213"/>
      <c r="C2" s="213"/>
      <c r="D2" s="213"/>
      <c r="E2" s="213"/>
      <c r="F2" s="213"/>
      <c r="G2" s="213"/>
      <c r="H2" s="214" t="s">
        <v>527</v>
      </c>
      <c r="I2" s="214"/>
      <c r="J2" s="214"/>
      <c r="K2" s="214"/>
      <c r="L2" s="214"/>
      <c r="M2" s="214"/>
      <c r="N2" s="214"/>
      <c r="O2" s="87"/>
      <c r="P2" s="87"/>
      <c r="Q2" s="87"/>
      <c r="R2" s="87"/>
      <c r="S2" s="87"/>
      <c r="T2" s="87"/>
      <c r="U2" s="87"/>
      <c r="V2" s="87"/>
      <c r="W2" s="90" t="s">
        <v>129</v>
      </c>
      <c r="X2" s="88" t="s">
        <v>527</v>
      </c>
      <c r="Y2" s="88"/>
      <c r="Z2" s="88"/>
      <c r="AA2" s="88"/>
      <c r="AB2" s="88"/>
      <c r="AC2" s="88"/>
      <c r="AD2" s="88"/>
      <c r="AE2" s="88"/>
      <c r="AF2" s="88"/>
      <c r="AG2" s="88"/>
    </row>
    <row r="3" spans="1:33" s="12" customFormat="1" ht="24" customHeight="1">
      <c r="A3" s="200" t="s">
        <v>492</v>
      </c>
      <c r="B3" s="215" t="s">
        <v>493</v>
      </c>
      <c r="C3" s="196" t="s">
        <v>133</v>
      </c>
      <c r="D3" s="197"/>
      <c r="E3" s="197"/>
      <c r="F3" s="197"/>
      <c r="G3" s="197"/>
      <c r="H3" s="217" t="s">
        <v>494</v>
      </c>
      <c r="I3" s="217"/>
      <c r="J3" s="217"/>
      <c r="K3" s="217"/>
      <c r="L3" s="217"/>
      <c r="M3" s="217"/>
      <c r="N3" s="217"/>
      <c r="O3" s="200" t="s">
        <v>492</v>
      </c>
      <c r="P3" s="210" t="s">
        <v>489</v>
      </c>
      <c r="Q3" s="197"/>
      <c r="R3" s="197"/>
      <c r="S3" s="197"/>
      <c r="T3" s="197"/>
      <c r="U3" s="197"/>
      <c r="V3" s="197"/>
      <c r="W3" s="91"/>
      <c r="X3" s="89"/>
      <c r="Y3" s="89" t="s">
        <v>134</v>
      </c>
      <c r="Z3" s="89"/>
      <c r="AA3" s="89"/>
      <c r="AB3" s="211" t="s">
        <v>495</v>
      </c>
      <c r="AC3" s="211" t="s">
        <v>496</v>
      </c>
      <c r="AD3" s="206" t="s">
        <v>497</v>
      </c>
      <c r="AE3" s="208" t="s">
        <v>498</v>
      </c>
      <c r="AF3" s="208" t="s">
        <v>499</v>
      </c>
      <c r="AG3" s="208" t="s">
        <v>500</v>
      </c>
    </row>
    <row r="4" spans="1:33" s="12" customFormat="1" ht="48" customHeight="1" thickBot="1">
      <c r="A4" s="202"/>
      <c r="B4" s="216"/>
      <c r="C4" s="72" t="s">
        <v>130</v>
      </c>
      <c r="D4" s="70" t="s">
        <v>501</v>
      </c>
      <c r="E4" s="70" t="s">
        <v>502</v>
      </c>
      <c r="F4" s="70" t="s">
        <v>503</v>
      </c>
      <c r="G4" s="70" t="s">
        <v>504</v>
      </c>
      <c r="H4" s="72" t="s">
        <v>505</v>
      </c>
      <c r="I4" s="73" t="s">
        <v>506</v>
      </c>
      <c r="J4" s="73" t="s">
        <v>507</v>
      </c>
      <c r="K4" s="73" t="s">
        <v>508</v>
      </c>
      <c r="L4" s="73" t="s">
        <v>509</v>
      </c>
      <c r="M4" s="73" t="s">
        <v>510</v>
      </c>
      <c r="N4" s="73" t="s">
        <v>511</v>
      </c>
      <c r="O4" s="202"/>
      <c r="P4" s="72" t="s">
        <v>512</v>
      </c>
      <c r="Q4" s="70" t="s">
        <v>513</v>
      </c>
      <c r="R4" s="70" t="s">
        <v>514</v>
      </c>
      <c r="S4" s="70" t="s">
        <v>515</v>
      </c>
      <c r="T4" s="70" t="s">
        <v>516</v>
      </c>
      <c r="U4" s="70" t="s">
        <v>517</v>
      </c>
      <c r="V4" s="70" t="s">
        <v>487</v>
      </c>
      <c r="W4" s="70" t="s">
        <v>488</v>
      </c>
      <c r="X4" s="72" t="s">
        <v>518</v>
      </c>
      <c r="Y4" s="73" t="s">
        <v>519</v>
      </c>
      <c r="Z4" s="73" t="s">
        <v>520</v>
      </c>
      <c r="AA4" s="73" t="s">
        <v>521</v>
      </c>
      <c r="AB4" s="212"/>
      <c r="AC4" s="212"/>
      <c r="AD4" s="207"/>
      <c r="AE4" s="209"/>
      <c r="AF4" s="209"/>
      <c r="AG4" s="209"/>
    </row>
    <row r="5" spans="1:33" s="6" customFormat="1" ht="24" customHeight="1">
      <c r="A5" s="74" t="s">
        <v>522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4" t="s">
        <v>522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"/>
      <c r="AD5" s="5"/>
      <c r="AE5" s="5"/>
      <c r="AF5" s="5"/>
      <c r="AG5" s="5"/>
    </row>
    <row r="6" spans="1:33" s="6" customFormat="1" ht="16.5" customHeight="1">
      <c r="A6" s="68" t="s">
        <v>482</v>
      </c>
      <c r="B6" s="75">
        <f>SUM(C6,AB6:AG6)</f>
        <v>1289</v>
      </c>
      <c r="C6" s="75">
        <f>SUM(D6:N6,P6:AA6)</f>
        <v>1065</v>
      </c>
      <c r="D6" s="75">
        <v>62</v>
      </c>
      <c r="E6" s="75">
        <v>11</v>
      </c>
      <c r="F6" s="75">
        <v>218</v>
      </c>
      <c r="G6" s="75">
        <v>30</v>
      </c>
      <c r="H6" s="75">
        <v>40</v>
      </c>
      <c r="I6" s="75">
        <v>101</v>
      </c>
      <c r="J6" s="75">
        <v>78</v>
      </c>
      <c r="K6" s="75">
        <v>19</v>
      </c>
      <c r="L6" s="75">
        <v>47</v>
      </c>
      <c r="M6" s="75">
        <v>22</v>
      </c>
      <c r="N6" s="75">
        <v>139</v>
      </c>
      <c r="O6" s="68" t="s">
        <v>482</v>
      </c>
      <c r="P6" s="75">
        <v>150</v>
      </c>
      <c r="Q6" s="75">
        <v>35</v>
      </c>
      <c r="R6" s="75">
        <v>0</v>
      </c>
      <c r="S6" s="75">
        <v>5</v>
      </c>
      <c r="T6" s="75">
        <v>0</v>
      </c>
      <c r="U6" s="75">
        <v>2</v>
      </c>
      <c r="V6" s="75">
        <v>6</v>
      </c>
      <c r="W6" s="75">
        <v>58</v>
      </c>
      <c r="X6" s="75">
        <v>7</v>
      </c>
      <c r="Y6" s="93">
        <v>34</v>
      </c>
      <c r="Z6" s="75">
        <v>1</v>
      </c>
      <c r="AA6" s="75">
        <v>0</v>
      </c>
      <c r="AB6" s="75">
        <v>3</v>
      </c>
      <c r="AC6" s="75">
        <v>24</v>
      </c>
      <c r="AD6" s="75">
        <v>81</v>
      </c>
      <c r="AE6" s="75">
        <v>89</v>
      </c>
      <c r="AF6" s="75">
        <v>17</v>
      </c>
      <c r="AG6" s="75">
        <v>10</v>
      </c>
    </row>
    <row r="7" spans="1:47" s="6" customFormat="1" ht="12" customHeight="1">
      <c r="A7" s="68" t="s">
        <v>327</v>
      </c>
      <c r="B7" s="75">
        <f>SUM(C7,AB7:AG7)</f>
        <v>846</v>
      </c>
      <c r="C7" s="61">
        <f>SUM(D7:N7,P7:AA7)</f>
        <v>639</v>
      </c>
      <c r="D7" s="61">
        <v>34</v>
      </c>
      <c r="E7" s="61">
        <v>10</v>
      </c>
      <c r="F7" s="61">
        <v>112</v>
      </c>
      <c r="G7" s="61">
        <v>13</v>
      </c>
      <c r="H7" s="61">
        <v>34</v>
      </c>
      <c r="I7" s="61">
        <v>59</v>
      </c>
      <c r="J7" s="61">
        <v>51</v>
      </c>
      <c r="K7" s="61">
        <v>10</v>
      </c>
      <c r="L7" s="61">
        <v>33</v>
      </c>
      <c r="M7" s="61">
        <v>13</v>
      </c>
      <c r="N7" s="61">
        <v>83</v>
      </c>
      <c r="O7" s="68" t="s">
        <v>327</v>
      </c>
      <c r="P7" s="61">
        <v>88</v>
      </c>
      <c r="Q7" s="61">
        <v>26</v>
      </c>
      <c r="R7" s="61">
        <v>0</v>
      </c>
      <c r="S7" s="61">
        <v>4</v>
      </c>
      <c r="T7" s="61">
        <v>0</v>
      </c>
      <c r="U7" s="61">
        <v>1</v>
      </c>
      <c r="V7" s="61">
        <v>2</v>
      </c>
      <c r="W7" s="61">
        <v>36</v>
      </c>
      <c r="X7" s="61">
        <v>4</v>
      </c>
      <c r="Y7" s="93">
        <v>25</v>
      </c>
      <c r="Z7" s="61">
        <v>1</v>
      </c>
      <c r="AA7" s="61">
        <v>0</v>
      </c>
      <c r="AB7" s="61">
        <v>2</v>
      </c>
      <c r="AC7" s="61">
        <v>21</v>
      </c>
      <c r="AD7" s="61">
        <v>81</v>
      </c>
      <c r="AE7" s="61">
        <v>83</v>
      </c>
      <c r="AF7" s="61">
        <v>17</v>
      </c>
      <c r="AG7" s="61">
        <v>3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</row>
    <row r="8" spans="1:47" s="6" customFormat="1" ht="12" customHeight="1">
      <c r="A8" s="68" t="s">
        <v>523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</row>
    <row r="9" spans="1:47" s="6" customFormat="1" ht="12" customHeight="1">
      <c r="A9" s="46" t="s">
        <v>484</v>
      </c>
      <c r="B9" s="66">
        <f>IF(B7&gt;B6,999,IF(B6=0,0,B7/B6*100))</f>
        <v>65.6322730799069</v>
      </c>
      <c r="C9" s="66">
        <f aca="true" t="shared" si="0" ref="C9:N9">IF(C7&gt;C6,999,IF(C6=0,0,C7/C6*100))</f>
        <v>60</v>
      </c>
      <c r="D9" s="66">
        <f t="shared" si="0"/>
        <v>54.83870967741935</v>
      </c>
      <c r="E9" s="66">
        <f t="shared" si="0"/>
        <v>90.9090909090909</v>
      </c>
      <c r="F9" s="66">
        <f t="shared" si="0"/>
        <v>51.37614678899083</v>
      </c>
      <c r="G9" s="66">
        <f t="shared" si="0"/>
        <v>43.333333333333336</v>
      </c>
      <c r="H9" s="66">
        <f t="shared" si="0"/>
        <v>85</v>
      </c>
      <c r="I9" s="66">
        <f t="shared" si="0"/>
        <v>58.415841584158414</v>
      </c>
      <c r="J9" s="66">
        <f t="shared" si="0"/>
        <v>65.38461538461539</v>
      </c>
      <c r="K9" s="66">
        <f t="shared" si="0"/>
        <v>52.63157894736842</v>
      </c>
      <c r="L9" s="66">
        <f t="shared" si="0"/>
        <v>70.2127659574468</v>
      </c>
      <c r="M9" s="66">
        <f t="shared" si="0"/>
        <v>59.09090909090909</v>
      </c>
      <c r="N9" s="66">
        <f t="shared" si="0"/>
        <v>59.71223021582733</v>
      </c>
      <c r="O9" s="46" t="s">
        <v>484</v>
      </c>
      <c r="P9" s="66">
        <f aca="true" t="shared" si="1" ref="P9:AG9">IF(P7&gt;P6,999,IF(P6=0,0,P7/P6*100))</f>
        <v>58.666666666666664</v>
      </c>
      <c r="Q9" s="66">
        <f t="shared" si="1"/>
        <v>74.28571428571429</v>
      </c>
      <c r="R9" s="66">
        <f t="shared" si="1"/>
        <v>0</v>
      </c>
      <c r="S9" s="66">
        <f t="shared" si="1"/>
        <v>80</v>
      </c>
      <c r="T9" s="66">
        <f t="shared" si="1"/>
        <v>0</v>
      </c>
      <c r="U9" s="66">
        <f t="shared" si="1"/>
        <v>50</v>
      </c>
      <c r="V9" s="66">
        <f t="shared" si="1"/>
        <v>33.33333333333333</v>
      </c>
      <c r="W9" s="66">
        <f t="shared" si="1"/>
        <v>62.06896551724138</v>
      </c>
      <c r="X9" s="66">
        <f t="shared" si="1"/>
        <v>57.14285714285714</v>
      </c>
      <c r="Y9" s="66">
        <f t="shared" si="1"/>
        <v>73.52941176470588</v>
      </c>
      <c r="Z9" s="66">
        <f t="shared" si="1"/>
        <v>100</v>
      </c>
      <c r="AA9" s="66">
        <f t="shared" si="1"/>
        <v>0</v>
      </c>
      <c r="AB9" s="66">
        <f t="shared" si="1"/>
        <v>66.66666666666666</v>
      </c>
      <c r="AC9" s="66">
        <f t="shared" si="1"/>
        <v>87.5</v>
      </c>
      <c r="AD9" s="66">
        <f t="shared" si="1"/>
        <v>100</v>
      </c>
      <c r="AE9" s="66">
        <f t="shared" si="1"/>
        <v>93.25842696629213</v>
      </c>
      <c r="AF9" s="66">
        <f t="shared" si="1"/>
        <v>100</v>
      </c>
      <c r="AG9" s="66">
        <f t="shared" si="1"/>
        <v>30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6" customFormat="1" ht="42" customHeight="1">
      <c r="A10" s="46" t="s">
        <v>524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6" t="s">
        <v>524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8" s="6" customFormat="1" ht="24" customHeight="1">
      <c r="A11" s="46" t="s">
        <v>482</v>
      </c>
      <c r="B11" s="75">
        <f>SUM(C11,AB11:AG11)</f>
        <v>1511</v>
      </c>
      <c r="C11" s="75">
        <f>SUM(D11:N11,P11:AA11)</f>
        <v>691</v>
      </c>
      <c r="D11" s="75">
        <v>100</v>
      </c>
      <c r="E11" s="75">
        <v>10</v>
      </c>
      <c r="F11" s="75">
        <v>131</v>
      </c>
      <c r="G11" s="75">
        <v>24</v>
      </c>
      <c r="H11" s="75">
        <v>19</v>
      </c>
      <c r="I11" s="75">
        <v>35</v>
      </c>
      <c r="J11" s="75">
        <v>37</v>
      </c>
      <c r="K11" s="75">
        <v>27</v>
      </c>
      <c r="L11" s="75">
        <v>62</v>
      </c>
      <c r="M11" s="75">
        <v>8</v>
      </c>
      <c r="N11" s="75">
        <v>42</v>
      </c>
      <c r="O11" s="46" t="s">
        <v>482</v>
      </c>
      <c r="P11" s="75">
        <v>55</v>
      </c>
      <c r="Q11" s="75">
        <v>22</v>
      </c>
      <c r="R11" s="75">
        <v>3</v>
      </c>
      <c r="S11" s="75">
        <v>10</v>
      </c>
      <c r="T11" s="75">
        <v>0</v>
      </c>
      <c r="U11" s="75">
        <v>24</v>
      </c>
      <c r="V11" s="75">
        <v>16</v>
      </c>
      <c r="W11" s="75">
        <v>43</v>
      </c>
      <c r="X11" s="75">
        <v>8</v>
      </c>
      <c r="Y11" s="75">
        <v>13</v>
      </c>
      <c r="Z11" s="75">
        <v>1</v>
      </c>
      <c r="AA11" s="75">
        <v>1</v>
      </c>
      <c r="AB11" s="75">
        <v>618</v>
      </c>
      <c r="AC11" s="75">
        <v>181</v>
      </c>
      <c r="AD11" s="75">
        <v>2</v>
      </c>
      <c r="AE11" s="75">
        <v>0</v>
      </c>
      <c r="AF11" s="75">
        <v>0</v>
      </c>
      <c r="AG11" s="75">
        <v>19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</row>
    <row r="12" spans="1:48" s="6" customFormat="1" ht="12" customHeight="1">
      <c r="A12" s="46" t="s">
        <v>327</v>
      </c>
      <c r="B12" s="75">
        <f>SUM(C12,AB12:AG12)</f>
        <v>965</v>
      </c>
      <c r="C12" s="61">
        <f>SUM(D12:N12,P12:AA12)</f>
        <v>267</v>
      </c>
      <c r="D12" s="61">
        <v>27</v>
      </c>
      <c r="E12" s="61">
        <v>8</v>
      </c>
      <c r="F12" s="61">
        <v>48</v>
      </c>
      <c r="G12" s="61">
        <v>6</v>
      </c>
      <c r="H12" s="61">
        <v>10</v>
      </c>
      <c r="I12" s="61">
        <v>13</v>
      </c>
      <c r="J12" s="61">
        <v>9</v>
      </c>
      <c r="K12" s="61">
        <v>7</v>
      </c>
      <c r="L12" s="61">
        <v>16</v>
      </c>
      <c r="M12" s="61">
        <v>6</v>
      </c>
      <c r="N12" s="61">
        <v>23</v>
      </c>
      <c r="O12" s="46" t="s">
        <v>327</v>
      </c>
      <c r="P12" s="61">
        <v>22</v>
      </c>
      <c r="Q12" s="61">
        <v>7</v>
      </c>
      <c r="R12" s="61">
        <v>2</v>
      </c>
      <c r="S12" s="61">
        <v>8</v>
      </c>
      <c r="T12" s="61">
        <v>0</v>
      </c>
      <c r="U12" s="61">
        <v>15</v>
      </c>
      <c r="V12" s="61">
        <v>4</v>
      </c>
      <c r="W12" s="61">
        <v>19</v>
      </c>
      <c r="X12" s="61">
        <v>5</v>
      </c>
      <c r="Y12" s="61">
        <v>11</v>
      </c>
      <c r="Z12" s="61">
        <v>1</v>
      </c>
      <c r="AA12" s="61">
        <v>0</v>
      </c>
      <c r="AB12" s="61">
        <v>584</v>
      </c>
      <c r="AC12" s="61">
        <v>104</v>
      </c>
      <c r="AD12" s="61">
        <v>2</v>
      </c>
      <c r="AE12" s="61">
        <v>0</v>
      </c>
      <c r="AF12" s="61">
        <v>0</v>
      </c>
      <c r="AG12" s="61">
        <v>8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</row>
    <row r="13" spans="1:48" s="6" customFormat="1" ht="12" customHeight="1">
      <c r="A13" s="4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6" customFormat="1" ht="12" customHeight="1">
      <c r="A14" s="46" t="s">
        <v>484</v>
      </c>
      <c r="B14" s="66">
        <f>IF(B12&gt;B11,999,IF(B11=0,0,B12/B11*100))</f>
        <v>63.864990072799465</v>
      </c>
      <c r="C14" s="66">
        <f aca="true" t="shared" si="2" ref="C14:N14">IF(C12&gt;C11,999,IF(C11=0,0,C12/C11*100))</f>
        <v>38.63965267727931</v>
      </c>
      <c r="D14" s="66">
        <f t="shared" si="2"/>
        <v>27</v>
      </c>
      <c r="E14" s="66">
        <f t="shared" si="2"/>
        <v>80</v>
      </c>
      <c r="F14" s="66">
        <f t="shared" si="2"/>
        <v>36.6412213740458</v>
      </c>
      <c r="G14" s="66">
        <f t="shared" si="2"/>
        <v>25</v>
      </c>
      <c r="H14" s="66">
        <f t="shared" si="2"/>
        <v>52.63157894736842</v>
      </c>
      <c r="I14" s="66">
        <f t="shared" si="2"/>
        <v>37.142857142857146</v>
      </c>
      <c r="J14" s="66">
        <f t="shared" si="2"/>
        <v>24.324324324324326</v>
      </c>
      <c r="K14" s="66">
        <f t="shared" si="2"/>
        <v>25.925925925925924</v>
      </c>
      <c r="L14" s="66">
        <f t="shared" si="2"/>
        <v>25.806451612903224</v>
      </c>
      <c r="M14" s="66">
        <f t="shared" si="2"/>
        <v>75</v>
      </c>
      <c r="N14" s="66">
        <f t="shared" si="2"/>
        <v>54.761904761904766</v>
      </c>
      <c r="O14" s="46" t="s">
        <v>484</v>
      </c>
      <c r="P14" s="66">
        <f aca="true" t="shared" si="3" ref="P14:AG14">IF(P12&gt;P11,999,IF(P11=0,0,P12/P11*100))</f>
        <v>40</v>
      </c>
      <c r="Q14" s="66">
        <f t="shared" si="3"/>
        <v>31.818181818181817</v>
      </c>
      <c r="R14" s="66">
        <f t="shared" si="3"/>
        <v>66.66666666666666</v>
      </c>
      <c r="S14" s="66">
        <f t="shared" si="3"/>
        <v>80</v>
      </c>
      <c r="T14" s="66">
        <f t="shared" si="3"/>
        <v>0</v>
      </c>
      <c r="U14" s="66">
        <f t="shared" si="3"/>
        <v>62.5</v>
      </c>
      <c r="V14" s="66">
        <f t="shared" si="3"/>
        <v>25</v>
      </c>
      <c r="W14" s="66">
        <f t="shared" si="3"/>
        <v>44.18604651162791</v>
      </c>
      <c r="X14" s="66">
        <f t="shared" si="3"/>
        <v>62.5</v>
      </c>
      <c r="Y14" s="66">
        <f t="shared" si="3"/>
        <v>84.61538461538461</v>
      </c>
      <c r="Z14" s="66">
        <f t="shared" si="3"/>
        <v>100</v>
      </c>
      <c r="AA14" s="66">
        <f t="shared" si="3"/>
        <v>0</v>
      </c>
      <c r="AB14" s="66">
        <f t="shared" si="3"/>
        <v>94.49838187702265</v>
      </c>
      <c r="AC14" s="66">
        <f t="shared" si="3"/>
        <v>57.4585635359116</v>
      </c>
      <c r="AD14" s="66">
        <f t="shared" si="3"/>
        <v>100</v>
      </c>
      <c r="AE14" s="66">
        <f t="shared" si="3"/>
        <v>0</v>
      </c>
      <c r="AF14" s="66">
        <f>IF(AF12&gt;AF11,999,IF(AF11=0,0,AF12/AF11*100))</f>
        <v>0</v>
      </c>
      <c r="AG14" s="66">
        <f t="shared" si="3"/>
        <v>42.10526315789473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1:33" s="6" customFormat="1" ht="42" customHeight="1">
      <c r="A15" s="46" t="s">
        <v>483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6" t="s">
        <v>483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6" customFormat="1" ht="24" customHeight="1">
      <c r="A16" s="46" t="s">
        <v>482</v>
      </c>
      <c r="B16" s="75">
        <f>SUM(C16,AB16:AG16)</f>
        <v>2818</v>
      </c>
      <c r="C16" s="75">
        <f>SUM(D16:N16,P16:AA16)</f>
        <v>2689</v>
      </c>
      <c r="D16" s="75">
        <v>325</v>
      </c>
      <c r="E16" s="75">
        <v>14</v>
      </c>
      <c r="F16" s="75">
        <v>456</v>
      </c>
      <c r="G16" s="75">
        <v>45</v>
      </c>
      <c r="H16" s="75">
        <v>72</v>
      </c>
      <c r="I16" s="75">
        <v>340</v>
      </c>
      <c r="J16" s="75">
        <v>207</v>
      </c>
      <c r="K16" s="75">
        <v>38</v>
      </c>
      <c r="L16" s="75">
        <v>68</v>
      </c>
      <c r="M16" s="75">
        <v>80</v>
      </c>
      <c r="N16" s="75">
        <v>308</v>
      </c>
      <c r="O16" s="46" t="s">
        <v>482</v>
      </c>
      <c r="P16" s="75">
        <v>353</v>
      </c>
      <c r="Q16" s="75">
        <v>83</v>
      </c>
      <c r="R16" s="75">
        <v>0</v>
      </c>
      <c r="S16" s="75">
        <v>4</v>
      </c>
      <c r="T16" s="75">
        <v>0</v>
      </c>
      <c r="U16" s="75">
        <v>7</v>
      </c>
      <c r="V16" s="75">
        <v>8</v>
      </c>
      <c r="W16" s="75">
        <v>154</v>
      </c>
      <c r="X16" s="75">
        <v>11</v>
      </c>
      <c r="Y16" s="75">
        <v>115</v>
      </c>
      <c r="Z16" s="75">
        <v>1</v>
      </c>
      <c r="AA16" s="75">
        <v>0</v>
      </c>
      <c r="AB16" s="75">
        <v>3</v>
      </c>
      <c r="AC16" s="75">
        <v>26</v>
      </c>
      <c r="AD16" s="75">
        <v>66</v>
      </c>
      <c r="AE16" s="75">
        <v>29</v>
      </c>
      <c r="AF16" s="75">
        <v>2</v>
      </c>
      <c r="AG16" s="75">
        <v>3</v>
      </c>
    </row>
    <row r="17" spans="1:33" s="6" customFormat="1" ht="12" customHeight="1">
      <c r="A17" s="46" t="s">
        <v>327</v>
      </c>
      <c r="B17" s="75">
        <f>SUM(C17,AB17:AG17)</f>
        <v>1671</v>
      </c>
      <c r="C17" s="61">
        <f>SUM(D17:N17,P17:AA17)</f>
        <v>1553</v>
      </c>
      <c r="D17" s="61">
        <v>158</v>
      </c>
      <c r="E17" s="61">
        <v>11</v>
      </c>
      <c r="F17" s="61">
        <v>255</v>
      </c>
      <c r="G17" s="61">
        <v>20</v>
      </c>
      <c r="H17" s="61">
        <v>45</v>
      </c>
      <c r="I17" s="61">
        <v>187</v>
      </c>
      <c r="J17" s="61">
        <v>115</v>
      </c>
      <c r="K17" s="61">
        <v>18</v>
      </c>
      <c r="L17" s="61">
        <v>54</v>
      </c>
      <c r="M17" s="61">
        <v>52</v>
      </c>
      <c r="N17" s="61">
        <v>193</v>
      </c>
      <c r="O17" s="46" t="s">
        <v>327</v>
      </c>
      <c r="P17" s="61">
        <v>184</v>
      </c>
      <c r="Q17" s="61">
        <v>66</v>
      </c>
      <c r="R17" s="61">
        <v>0</v>
      </c>
      <c r="S17" s="61">
        <v>3</v>
      </c>
      <c r="T17" s="61">
        <v>0</v>
      </c>
      <c r="U17" s="61">
        <v>4</v>
      </c>
      <c r="V17" s="61">
        <v>5</v>
      </c>
      <c r="W17" s="61">
        <v>104</v>
      </c>
      <c r="X17" s="61">
        <v>4</v>
      </c>
      <c r="Y17" s="61">
        <v>74</v>
      </c>
      <c r="Z17" s="61">
        <v>1</v>
      </c>
      <c r="AA17" s="61">
        <v>0</v>
      </c>
      <c r="AB17" s="61">
        <v>3</v>
      </c>
      <c r="AC17" s="61">
        <v>18</v>
      </c>
      <c r="AD17" s="61">
        <v>66</v>
      </c>
      <c r="AE17" s="61">
        <v>27</v>
      </c>
      <c r="AF17" s="61">
        <v>2</v>
      </c>
      <c r="AG17" s="61">
        <v>2</v>
      </c>
    </row>
    <row r="18" spans="1:33" s="6" customFormat="1" ht="12" customHeight="1">
      <c r="A18" s="4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6" customFormat="1" ht="12" customHeight="1">
      <c r="A19" s="46" t="s">
        <v>484</v>
      </c>
      <c r="B19" s="66">
        <f>IF(B17&gt;B16,999,IF(B16=0,0,B17/B16*100))</f>
        <v>59.29737402413059</v>
      </c>
      <c r="C19" s="66">
        <f aca="true" t="shared" si="4" ref="C19:N19">IF(C17&gt;C16,999,IF(C16=0,0,C17/C16*100))</f>
        <v>57.7538118259576</v>
      </c>
      <c r="D19" s="66">
        <f t="shared" si="4"/>
        <v>48.61538461538461</v>
      </c>
      <c r="E19" s="66">
        <f t="shared" si="4"/>
        <v>78.57142857142857</v>
      </c>
      <c r="F19" s="66">
        <f t="shared" si="4"/>
        <v>55.92105263157895</v>
      </c>
      <c r="G19" s="66">
        <f t="shared" si="4"/>
        <v>44.44444444444444</v>
      </c>
      <c r="H19" s="66">
        <f t="shared" si="4"/>
        <v>62.5</v>
      </c>
      <c r="I19" s="66">
        <f t="shared" si="4"/>
        <v>55.00000000000001</v>
      </c>
      <c r="J19" s="66">
        <f t="shared" si="4"/>
        <v>55.55555555555556</v>
      </c>
      <c r="K19" s="66">
        <f t="shared" si="4"/>
        <v>47.368421052631575</v>
      </c>
      <c r="L19" s="66">
        <f t="shared" si="4"/>
        <v>79.41176470588235</v>
      </c>
      <c r="M19" s="66">
        <f t="shared" si="4"/>
        <v>65</v>
      </c>
      <c r="N19" s="66">
        <f t="shared" si="4"/>
        <v>62.66233766233766</v>
      </c>
      <c r="O19" s="46" t="s">
        <v>484</v>
      </c>
      <c r="P19" s="66">
        <f aca="true" t="shared" si="5" ref="P19:AG19">IF(P17&gt;P16,999,IF(P16=0,0,P17/P16*100))</f>
        <v>52.124645892351275</v>
      </c>
      <c r="Q19" s="66">
        <f t="shared" si="5"/>
        <v>79.51807228915662</v>
      </c>
      <c r="R19" s="66">
        <f t="shared" si="5"/>
        <v>0</v>
      </c>
      <c r="S19" s="66">
        <f t="shared" si="5"/>
        <v>75</v>
      </c>
      <c r="T19" s="66">
        <f t="shared" si="5"/>
        <v>0</v>
      </c>
      <c r="U19" s="66">
        <f t="shared" si="5"/>
        <v>57.14285714285714</v>
      </c>
      <c r="V19" s="66">
        <f t="shared" si="5"/>
        <v>62.5</v>
      </c>
      <c r="W19" s="66">
        <f t="shared" si="5"/>
        <v>67.53246753246754</v>
      </c>
      <c r="X19" s="66">
        <f t="shared" si="5"/>
        <v>36.36363636363637</v>
      </c>
      <c r="Y19" s="66">
        <f t="shared" si="5"/>
        <v>64.34782608695652</v>
      </c>
      <c r="Z19" s="66">
        <f t="shared" si="5"/>
        <v>100</v>
      </c>
      <c r="AA19" s="66">
        <f t="shared" si="5"/>
        <v>0</v>
      </c>
      <c r="AB19" s="66">
        <f t="shared" si="5"/>
        <v>100</v>
      </c>
      <c r="AC19" s="66">
        <f t="shared" si="5"/>
        <v>69.23076923076923</v>
      </c>
      <c r="AD19" s="66">
        <f t="shared" si="5"/>
        <v>100</v>
      </c>
      <c r="AE19" s="66">
        <f t="shared" si="5"/>
        <v>93.10344827586206</v>
      </c>
      <c r="AF19" s="66">
        <f>IF(AF17&gt;AF16,999,IF(AF16=0,0,AF17/AF16*100))</f>
        <v>100</v>
      </c>
      <c r="AG19" s="66">
        <f t="shared" si="5"/>
        <v>66.66666666666666</v>
      </c>
    </row>
    <row r="20" spans="1:33" s="6" customFormat="1" ht="43.5" customHeight="1">
      <c r="A20" s="46" t="s">
        <v>485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6" t="s">
        <v>485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6" customFormat="1" ht="24" customHeight="1">
      <c r="A21" s="46" t="s">
        <v>482</v>
      </c>
      <c r="B21" s="75">
        <f>SUM(C21,AB21:AG21)</f>
        <v>2519</v>
      </c>
      <c r="C21" s="75">
        <f>SUM(D21:N21,P21:AA21)</f>
        <v>1666</v>
      </c>
      <c r="D21" s="75">
        <v>419</v>
      </c>
      <c r="E21" s="75">
        <v>16</v>
      </c>
      <c r="F21" s="75">
        <v>340</v>
      </c>
      <c r="G21" s="75">
        <v>60</v>
      </c>
      <c r="H21" s="75">
        <v>25</v>
      </c>
      <c r="I21" s="75">
        <v>87</v>
      </c>
      <c r="J21" s="75">
        <v>76</v>
      </c>
      <c r="K21" s="75">
        <v>26</v>
      </c>
      <c r="L21" s="75">
        <v>80</v>
      </c>
      <c r="M21" s="75">
        <v>36</v>
      </c>
      <c r="N21" s="75">
        <v>122</v>
      </c>
      <c r="O21" s="46" t="s">
        <v>482</v>
      </c>
      <c r="P21" s="75">
        <v>153</v>
      </c>
      <c r="Q21" s="75">
        <v>34</v>
      </c>
      <c r="R21" s="75">
        <v>2</v>
      </c>
      <c r="S21" s="75">
        <v>8</v>
      </c>
      <c r="T21" s="75">
        <v>0</v>
      </c>
      <c r="U21" s="75">
        <v>37</v>
      </c>
      <c r="V21" s="75">
        <v>32</v>
      </c>
      <c r="W21" s="75">
        <v>52</v>
      </c>
      <c r="X21" s="75">
        <v>8</v>
      </c>
      <c r="Y21" s="75">
        <v>50</v>
      </c>
      <c r="Z21" s="75">
        <v>2</v>
      </c>
      <c r="AA21" s="75">
        <v>1</v>
      </c>
      <c r="AB21" s="75">
        <v>486</v>
      </c>
      <c r="AC21" s="75">
        <v>238</v>
      </c>
      <c r="AD21" s="75">
        <v>8</v>
      </c>
      <c r="AE21" s="75">
        <v>8</v>
      </c>
      <c r="AF21" s="75">
        <v>88</v>
      </c>
      <c r="AG21" s="75">
        <v>25</v>
      </c>
    </row>
    <row r="22" spans="1:33" s="6" customFormat="1" ht="12" customHeight="1">
      <c r="A22" s="46" t="s">
        <v>486</v>
      </c>
      <c r="B22" s="75">
        <f>SUM(C22,AB22:AG22)</f>
        <v>1268</v>
      </c>
      <c r="C22" s="61">
        <f>SUM(D22:N22,P22:AA22)</f>
        <v>574</v>
      </c>
      <c r="D22" s="61">
        <v>90</v>
      </c>
      <c r="E22" s="61">
        <v>8</v>
      </c>
      <c r="F22" s="61">
        <v>137</v>
      </c>
      <c r="G22" s="61">
        <v>21</v>
      </c>
      <c r="H22" s="61">
        <v>12</v>
      </c>
      <c r="I22" s="61">
        <v>24</v>
      </c>
      <c r="J22" s="61">
        <v>16</v>
      </c>
      <c r="K22" s="61">
        <v>11</v>
      </c>
      <c r="L22" s="61">
        <v>28</v>
      </c>
      <c r="M22" s="61">
        <v>19</v>
      </c>
      <c r="N22" s="61">
        <v>55</v>
      </c>
      <c r="O22" s="46" t="s">
        <v>327</v>
      </c>
      <c r="P22" s="61">
        <v>60</v>
      </c>
      <c r="Q22" s="61">
        <v>12</v>
      </c>
      <c r="R22" s="61">
        <v>0</v>
      </c>
      <c r="S22" s="61">
        <v>3</v>
      </c>
      <c r="T22" s="61">
        <v>0</v>
      </c>
      <c r="U22" s="61">
        <v>22</v>
      </c>
      <c r="V22" s="61">
        <v>13</v>
      </c>
      <c r="W22" s="61">
        <v>15</v>
      </c>
      <c r="X22" s="61">
        <v>5</v>
      </c>
      <c r="Y22" s="61">
        <v>21</v>
      </c>
      <c r="Z22" s="61">
        <v>2</v>
      </c>
      <c r="AA22" s="61">
        <v>0</v>
      </c>
      <c r="AB22" s="61">
        <v>460</v>
      </c>
      <c r="AC22" s="61">
        <v>122</v>
      </c>
      <c r="AD22" s="61">
        <v>8</v>
      </c>
      <c r="AE22" s="61">
        <v>7</v>
      </c>
      <c r="AF22" s="61">
        <v>88</v>
      </c>
      <c r="AG22" s="61">
        <v>9</v>
      </c>
    </row>
    <row r="23" spans="1:33" s="6" customFormat="1" ht="12" customHeight="1">
      <c r="A23" s="46" t="s">
        <v>328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77" customFormat="1" ht="18.75" customHeight="1" thickBot="1">
      <c r="A24" s="76" t="s">
        <v>484</v>
      </c>
      <c r="B24" s="66">
        <f>IF(B22&gt;B21,999,IF(B21=0,0,B22/B21*100))</f>
        <v>50.33743549027392</v>
      </c>
      <c r="C24" s="66">
        <f aca="true" t="shared" si="6" ref="C24:N24">IF(C22&gt;C21,999,IF(C21=0,0,C22/C21*100))</f>
        <v>34.45378151260504</v>
      </c>
      <c r="D24" s="66">
        <f t="shared" si="6"/>
        <v>21.479713603818613</v>
      </c>
      <c r="E24" s="66">
        <f t="shared" si="6"/>
        <v>50</v>
      </c>
      <c r="F24" s="66">
        <f t="shared" si="6"/>
        <v>40.294117647058826</v>
      </c>
      <c r="G24" s="66">
        <f t="shared" si="6"/>
        <v>35</v>
      </c>
      <c r="H24" s="66">
        <f t="shared" si="6"/>
        <v>48</v>
      </c>
      <c r="I24" s="66">
        <f t="shared" si="6"/>
        <v>27.586206896551722</v>
      </c>
      <c r="J24" s="66">
        <f t="shared" si="6"/>
        <v>21.052631578947366</v>
      </c>
      <c r="K24" s="66">
        <f t="shared" si="6"/>
        <v>42.30769230769231</v>
      </c>
      <c r="L24" s="66">
        <f t="shared" si="6"/>
        <v>35</v>
      </c>
      <c r="M24" s="66">
        <f t="shared" si="6"/>
        <v>52.77777777777778</v>
      </c>
      <c r="N24" s="66">
        <f t="shared" si="6"/>
        <v>45.08196721311475</v>
      </c>
      <c r="O24" s="76" t="s">
        <v>484</v>
      </c>
      <c r="P24" s="66">
        <f aca="true" t="shared" si="7" ref="P24:AG24">IF(P22&gt;P21,999,IF(P21=0,0,P22/P21*100))</f>
        <v>39.21568627450981</v>
      </c>
      <c r="Q24" s="66">
        <f t="shared" si="7"/>
        <v>35.294117647058826</v>
      </c>
      <c r="R24" s="66">
        <f t="shared" si="7"/>
        <v>0</v>
      </c>
      <c r="S24" s="66">
        <f t="shared" si="7"/>
        <v>37.5</v>
      </c>
      <c r="T24" s="66">
        <f t="shared" si="7"/>
        <v>0</v>
      </c>
      <c r="U24" s="66">
        <f t="shared" si="7"/>
        <v>59.45945945945946</v>
      </c>
      <c r="V24" s="66">
        <f t="shared" si="7"/>
        <v>40.625</v>
      </c>
      <c r="W24" s="66">
        <f t="shared" si="7"/>
        <v>28.846153846153843</v>
      </c>
      <c r="X24" s="66">
        <f t="shared" si="7"/>
        <v>62.5</v>
      </c>
      <c r="Y24" s="66">
        <f t="shared" si="7"/>
        <v>42</v>
      </c>
      <c r="Z24" s="66">
        <f t="shared" si="7"/>
        <v>100</v>
      </c>
      <c r="AA24" s="66">
        <f t="shared" si="7"/>
        <v>0</v>
      </c>
      <c r="AB24" s="66">
        <f t="shared" si="7"/>
        <v>94.65020576131687</v>
      </c>
      <c r="AC24" s="66">
        <f t="shared" si="7"/>
        <v>51.26050420168067</v>
      </c>
      <c r="AD24" s="66">
        <f t="shared" si="7"/>
        <v>100</v>
      </c>
      <c r="AE24" s="66">
        <f t="shared" si="7"/>
        <v>87.5</v>
      </c>
      <c r="AF24" s="66">
        <f>IF(AF22&gt;AF21,999,IF(AF21=0,0,AF22/AF21*100))</f>
        <v>100</v>
      </c>
      <c r="AG24" s="66">
        <f t="shared" si="7"/>
        <v>36</v>
      </c>
    </row>
    <row r="25" spans="1:33" s="6" customFormat="1" ht="15.75" customHeight="1">
      <c r="A25" s="98" t="s">
        <v>127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="6" customFormat="1" ht="163.5" customHeight="1"/>
    <row r="27" spans="1:33" s="6" customFormat="1" ht="11.25" customHeight="1">
      <c r="A27" s="126" t="s">
        <v>382</v>
      </c>
      <c r="B27" s="127"/>
      <c r="C27" s="127"/>
      <c r="D27" s="127"/>
      <c r="E27" s="127"/>
      <c r="F27" s="127"/>
      <c r="G27" s="127"/>
      <c r="H27" s="126" t="s">
        <v>383</v>
      </c>
      <c r="I27" s="127"/>
      <c r="J27" s="127"/>
      <c r="K27" s="127"/>
      <c r="L27" s="127"/>
      <c r="M27" s="127"/>
      <c r="N27" s="127"/>
      <c r="O27" s="126" t="s">
        <v>384</v>
      </c>
      <c r="P27" s="126"/>
      <c r="Q27" s="126"/>
      <c r="R27" s="126"/>
      <c r="S27" s="126"/>
      <c r="T27" s="126"/>
      <c r="U27" s="126"/>
      <c r="V27" s="126"/>
      <c r="W27" s="126"/>
      <c r="X27" s="126" t="s">
        <v>385</v>
      </c>
      <c r="Y27" s="126"/>
      <c r="Z27" s="126"/>
      <c r="AA27" s="126"/>
      <c r="AB27" s="126"/>
      <c r="AC27" s="126"/>
      <c r="AD27" s="126"/>
      <c r="AE27" s="126"/>
      <c r="AF27" s="126"/>
      <c r="AG27" s="126"/>
    </row>
  </sheetData>
  <mergeCells count="23">
    <mergeCell ref="A1:G1"/>
    <mergeCell ref="H1:N1"/>
    <mergeCell ref="O1:W1"/>
    <mergeCell ref="AF1:AG1"/>
    <mergeCell ref="A2:G2"/>
    <mergeCell ref="H2:N2"/>
    <mergeCell ref="A3:A4"/>
    <mergeCell ref="B3:B4"/>
    <mergeCell ref="C3:G3"/>
    <mergeCell ref="H3:N3"/>
    <mergeCell ref="O3:O4"/>
    <mergeCell ref="P3:V3"/>
    <mergeCell ref="AB3:AB4"/>
    <mergeCell ref="AC3:AC4"/>
    <mergeCell ref="AD3:AD4"/>
    <mergeCell ref="AE3:AE4"/>
    <mergeCell ref="AF3:AF4"/>
    <mergeCell ref="AG3:AG4"/>
    <mergeCell ref="X27:AG27"/>
    <mergeCell ref="A25:K25"/>
    <mergeCell ref="A27:G27"/>
    <mergeCell ref="H27:N27"/>
    <mergeCell ref="O27:W27"/>
  </mergeCells>
  <dataValidations count="1">
    <dataValidation type="whole" allowBlank="1" showInputMessage="1" showErrorMessage="1" errorTitle="嘿嘿！你粉混喔" error="數字必須素整數而且不得小於 0 也應該不會大於 50000000 吧" sqref="D11:N12 D16:N17 P11:AG12 D6:N7 P16:AG17 P6:AG7 D21:N22 P21:AG22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2008-05-13T07:27:52Z</cp:lastPrinted>
  <dcterms:created xsi:type="dcterms:W3CDTF">2000-07-04T20:51:28Z</dcterms:created>
  <dcterms:modified xsi:type="dcterms:W3CDTF">2008-05-13T07:35:18Z</dcterms:modified>
  <cp:category/>
  <cp:version/>
  <cp:contentType/>
  <cp:contentStatus/>
</cp:coreProperties>
</file>