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85" windowHeight="8310" tabRatio="839" activeTab="0"/>
  </bookViews>
  <sheets>
    <sheet name="M024(3-1)" sheetId="1" r:id="rId1"/>
    <sheet name="M025(3-2)" sheetId="2" r:id="rId2"/>
    <sheet name="M026(3-3)" sheetId="3" r:id="rId3"/>
    <sheet name="M027(3-4)" sheetId="4" r:id="rId4"/>
    <sheet name="M028(3-5)" sheetId="5" r:id="rId5"/>
    <sheet name="M029(3-6)" sheetId="6" r:id="rId6"/>
    <sheet name="M030(3-7)" sheetId="7" r:id="rId7"/>
    <sheet name="M031(3-8)" sheetId="8" r:id="rId8"/>
    <sheet name="M032(3-9)" sheetId="9" r:id="rId9"/>
    <sheet name="M033(3-10)" sheetId="10" r:id="rId10"/>
  </sheets>
  <definedNames/>
  <calcPr fullCalcOnLoad="1"/>
</workbook>
</file>

<file path=xl/sharedStrings.xml><?xml version="1.0" encoding="utf-8"?>
<sst xmlns="http://schemas.openxmlformats.org/spreadsheetml/2006/main" count="918" uniqueCount="387">
  <si>
    <t>單位：座次</t>
  </si>
  <si>
    <t>種        類          別</t>
  </si>
  <si>
    <t>總    計</t>
  </si>
  <si>
    <t>計</t>
  </si>
  <si>
    <t>加    工
出口區</t>
  </si>
  <si>
    <t>科學工
業園區</t>
  </si>
  <si>
    <t>固定式起重機</t>
  </si>
  <si>
    <t>移動式起重機</t>
  </si>
  <si>
    <t>人字臂起重桿</t>
  </si>
  <si>
    <r>
      <t>表 3-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 xml:space="preserve"> 危險性機械定期檢查統計表</t>
    </r>
  </si>
  <si>
    <t>按合格、不合格與地區分</t>
  </si>
  <si>
    <t>表 3-3 危險性機械定期檢查統計表</t>
  </si>
  <si>
    <t>按合格、不合格與地區分(續)</t>
  </si>
  <si>
    <t>中華民國</t>
  </si>
  <si>
    <t>單位：座次</t>
  </si>
  <si>
    <t>項       目       別</t>
  </si>
  <si>
    <t>總      計</t>
  </si>
  <si>
    <t>台</t>
  </si>
  <si>
    <r>
      <t xml:space="preserve">         </t>
    </r>
    <r>
      <rPr>
        <sz val="8"/>
        <rFont val="新細明體"/>
        <family val="1"/>
      </rPr>
      <t>閩                                                        地                                                                       區</t>
    </r>
  </si>
  <si>
    <t>台                                        閩                                        地</t>
  </si>
  <si>
    <r>
      <t xml:space="preserve">           </t>
    </r>
    <r>
      <rPr>
        <sz val="8"/>
        <rFont val="新細明體"/>
        <family val="1"/>
      </rPr>
      <t>區</t>
    </r>
  </si>
  <si>
    <t>加        工
出  口  區</t>
  </si>
  <si>
    <t>科學工業
園        區</t>
  </si>
  <si>
    <t>南部科學
工業園區</t>
  </si>
  <si>
    <t>宜  蘭  縣</t>
  </si>
  <si>
    <t>桃  園  縣</t>
  </si>
  <si>
    <t>新  竹  縣</t>
  </si>
  <si>
    <t>苗  栗  縣</t>
  </si>
  <si>
    <t>彰  化  縣</t>
  </si>
  <si>
    <t>南  投  縣</t>
  </si>
  <si>
    <t>雲  林  縣</t>
  </si>
  <si>
    <t>嘉  義  縣</t>
  </si>
  <si>
    <t>屏  東  縣</t>
  </si>
  <si>
    <t>花  蓮  縣</t>
  </si>
  <si>
    <t>澎  湖  縣</t>
  </si>
  <si>
    <t>基  隆  市</t>
  </si>
  <si>
    <t>新  竹  市</t>
  </si>
  <si>
    <t>金  門  縣</t>
  </si>
  <si>
    <t>連  江  縣</t>
  </si>
  <si>
    <t>總                                        計</t>
  </si>
  <si>
    <r>
      <t>總</t>
    </r>
    <r>
      <rPr>
        <sz val="8"/>
        <rFont val="Times New Roman"/>
        <family val="1"/>
      </rPr>
      <t xml:space="preserve">                                        </t>
    </r>
    <r>
      <rPr>
        <sz val="8"/>
        <rFont val="新細明體"/>
        <family val="1"/>
      </rPr>
      <t>計</t>
    </r>
  </si>
  <si>
    <r>
      <t xml:space="preserve">                </t>
    </r>
    <r>
      <rPr>
        <sz val="8"/>
        <rFont val="新細明體"/>
        <family val="1"/>
      </rPr>
      <t>合       格        數</t>
    </r>
  </si>
  <si>
    <r>
      <t xml:space="preserve">            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數</t>
    </r>
  </si>
  <si>
    <t xml:space="preserve">                不    合    格    數</t>
  </si>
  <si>
    <r>
      <t xml:space="preserve">                </t>
    </r>
    <r>
      <rPr>
        <sz val="8"/>
        <rFont val="新細明體"/>
        <family val="1"/>
      </rPr>
      <t>不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數</t>
    </r>
  </si>
  <si>
    <t xml:space="preserve">                百    分    率  (％)</t>
  </si>
  <si>
    <r>
      <t xml:space="preserve">                </t>
    </r>
    <r>
      <rPr>
        <sz val="8"/>
        <rFont val="新細明體"/>
        <family val="1"/>
      </rPr>
      <t>百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(％)</t>
    </r>
  </si>
  <si>
    <t>合  格  率</t>
  </si>
  <si>
    <r>
      <t>合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率</t>
    </r>
  </si>
  <si>
    <t>不合格率</t>
  </si>
  <si>
    <t>合  格  數</t>
  </si>
  <si>
    <r>
      <t>合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數</t>
    </r>
  </si>
  <si>
    <t>不合格數</t>
  </si>
  <si>
    <t>升      降      機</t>
  </si>
  <si>
    <r>
      <t>升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降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機</t>
    </r>
  </si>
  <si>
    <t>營建用提升機</t>
  </si>
  <si>
    <t>吊                籠</t>
  </si>
  <si>
    <r>
      <t>吊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籠</t>
    </r>
  </si>
  <si>
    <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合格率＝合格座數</t>
    </r>
    <r>
      <rPr>
        <sz val="8"/>
        <rFont val="Times New Roman"/>
        <family val="1"/>
      </rPr>
      <t>÷(</t>
    </r>
    <r>
      <rPr>
        <sz val="8"/>
        <rFont val="新細明體"/>
        <family val="1"/>
      </rPr>
      <t>合格座數＋不合格座數</t>
    </r>
    <r>
      <rPr>
        <sz val="8"/>
        <rFont val="Times New Roman"/>
        <family val="1"/>
      </rPr>
      <t>)×100</t>
    </r>
    <r>
      <rPr>
        <sz val="8"/>
        <rFont val="新細明體"/>
        <family val="1"/>
      </rPr>
      <t>。
           2.不合格率＝不合格座數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(合格座數＋不合格座數)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</si>
  <si>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表 3-</t>
    </r>
    <r>
      <rPr>
        <sz val="12"/>
        <rFont val="新細明體"/>
        <family val="1"/>
      </rPr>
      <t xml:space="preserve">4 </t>
    </r>
    <r>
      <rPr>
        <sz val="12"/>
        <rFont val="新細明體"/>
        <family val="1"/>
      </rPr>
      <t>危險性機械設置數</t>
    </r>
  </si>
  <si>
    <t>統計表按型式與地區分</t>
  </si>
  <si>
    <t>統計表按型別與地區分(續)</t>
  </si>
  <si>
    <t>項        目        別</t>
  </si>
  <si>
    <t xml:space="preserve">總       計
</t>
  </si>
  <si>
    <t>型 別 比 率
(％)</t>
  </si>
  <si>
    <r>
      <t xml:space="preserve">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</t>
    </r>
    <r>
      <rPr>
        <sz val="8"/>
        <rFont val="新細明體"/>
        <family val="1"/>
      </rPr>
      <t>區</t>
    </r>
  </si>
  <si>
    <t>項        目         別</t>
  </si>
  <si>
    <r>
      <t>台</t>
    </r>
    <r>
      <rPr>
        <sz val="8"/>
        <rFont val="Times New Roman"/>
        <family val="1"/>
      </rPr>
      <t xml:space="preserve">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</t>
    </r>
    <r>
      <rPr>
        <sz val="8"/>
        <rFont val="新細明體"/>
        <family val="1"/>
      </rPr>
      <t>地</t>
    </r>
  </si>
  <si>
    <r>
      <t xml:space="preserve">          </t>
    </r>
    <r>
      <rPr>
        <sz val="8"/>
        <rFont val="新細明體"/>
        <family val="1"/>
      </rPr>
      <t>區</t>
    </r>
  </si>
  <si>
    <t>加        工
出  口  區</t>
  </si>
  <si>
    <t>科  學  工
業  園  區</t>
  </si>
  <si>
    <t>南部科學
工業園區</t>
  </si>
  <si>
    <t>宜  蘭  縣</t>
  </si>
  <si>
    <t>桃  園  縣</t>
  </si>
  <si>
    <t>新  竹  縣</t>
  </si>
  <si>
    <t>苗  栗  縣</t>
  </si>
  <si>
    <t>彰  化  縣</t>
  </si>
  <si>
    <t>南  投  縣</t>
  </si>
  <si>
    <t>雲  林  縣</t>
  </si>
  <si>
    <t>嘉  義  縣</t>
  </si>
  <si>
    <t>屏  東  縣</t>
  </si>
  <si>
    <t>花  蓮  縣</t>
  </si>
  <si>
    <t>澎  湖  縣</t>
  </si>
  <si>
    <t>基  隆  市</t>
  </si>
  <si>
    <t>新  竹  市</t>
  </si>
  <si>
    <t>嘉  義  市</t>
  </si>
  <si>
    <t>金  門  縣</t>
  </si>
  <si>
    <t>連  江  縣</t>
  </si>
  <si>
    <r>
      <t>總</t>
    </r>
    <r>
      <rPr>
        <sz val="8"/>
        <rFont val="Times New Roman"/>
        <family val="1"/>
      </rPr>
      <t xml:space="preserve">                          </t>
    </r>
    <r>
      <rPr>
        <sz val="8"/>
        <rFont val="新細明體"/>
        <family val="1"/>
      </rPr>
      <t>計</t>
    </r>
  </si>
  <si>
    <r>
      <t>地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(％)</t>
    </r>
  </si>
  <si>
    <r>
      <t>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定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機</t>
    </r>
  </si>
  <si>
    <r>
      <t>移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機</t>
    </r>
  </si>
  <si>
    <r>
      <t>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臂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桿</t>
    </r>
  </si>
  <si>
    <r>
      <t>升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降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機</t>
    </r>
  </si>
  <si>
    <r>
      <t>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用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機</t>
    </r>
  </si>
  <si>
    <r>
      <t>吊</t>
    </r>
    <r>
      <rPr>
        <sz val="8"/>
        <rFont val="Times New Roman"/>
        <family val="1"/>
      </rPr>
      <t xml:space="preserve">                     </t>
    </r>
    <r>
      <rPr>
        <sz val="8"/>
        <rFont val="新細明體"/>
        <family val="1"/>
      </rPr>
      <t>籠</t>
    </r>
  </si>
  <si>
    <r>
      <t>說明：1.型式比率＝各型座次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總設置座次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2.地區比率＝各地區座次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總設置座次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</si>
  <si>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 xml:space="preserve">           </t>
  </si>
  <si>
    <t>高壓氣體特定設備</t>
  </si>
  <si>
    <r>
      <t>表 3-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 危險性設備定期檢查統計表</t>
    </r>
  </si>
  <si>
    <r>
      <t xml:space="preserve">    </t>
    </r>
    <r>
      <rPr>
        <sz val="8"/>
        <rFont val="新細明體"/>
        <family val="1"/>
      </rPr>
      <t>台</t>
    </r>
  </si>
  <si>
    <r>
      <t xml:space="preserve">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</si>
  <si>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</t>
    </r>
  </si>
  <si>
    <r>
      <t>鍋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 xml:space="preserve">爐   </t>
    </r>
  </si>
  <si>
    <t>壓    力    容    器</t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</si>
  <si>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</si>
  <si>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r>
      <t>表 3-</t>
    </r>
    <r>
      <rPr>
        <sz val="12"/>
        <rFont val="新細明體"/>
        <family val="1"/>
      </rPr>
      <t xml:space="preserve">7 </t>
    </r>
    <r>
      <rPr>
        <sz val="12"/>
        <rFont val="新細明體"/>
        <family val="1"/>
      </rPr>
      <t>鍋爐設置數統計表</t>
    </r>
  </si>
  <si>
    <t>按型式與地區分</t>
  </si>
  <si>
    <t>按型別與地區分(續)</t>
  </si>
  <si>
    <r>
      <t>台</t>
    </r>
    <r>
      <rPr>
        <sz val="8"/>
        <rFont val="Times New Roman"/>
        <family val="1"/>
      </rPr>
      <t xml:space="preserve">  </t>
    </r>
  </si>
  <si>
    <r>
      <t xml:space="preserve">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</si>
  <si>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新細明體"/>
        <family val="1"/>
      </rPr>
      <t>地</t>
    </r>
  </si>
  <si>
    <r>
      <t>總</t>
    </r>
    <r>
      <rPr>
        <sz val="8"/>
        <rFont val="Times New Roman"/>
        <family val="1"/>
      </rPr>
      <t xml:space="preserve">                      </t>
    </r>
    <r>
      <rPr>
        <sz val="8"/>
        <rFont val="新細明體"/>
        <family val="1"/>
      </rPr>
      <t>計</t>
    </r>
  </si>
  <si>
    <r>
      <t>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(％)</t>
    </r>
  </si>
  <si>
    <r>
      <t>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橫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</si>
  <si>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r>
      <t>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</si>
  <si>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r>
      <t>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</si>
  <si>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r>
      <t>機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車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型</t>
    </r>
  </si>
  <si>
    <r>
      <t>臥型爐筒</t>
    </r>
    <r>
      <rPr>
        <sz val="8"/>
        <rFont val="新細明體"/>
        <family val="1"/>
      </rPr>
      <t>煙</t>
    </r>
    <r>
      <rPr>
        <sz val="8"/>
        <rFont val="新細明體"/>
        <family val="1"/>
      </rPr>
      <t>管</t>
    </r>
    <r>
      <rPr>
        <sz val="8"/>
        <rFont val="新細明體"/>
        <family val="1"/>
      </rPr>
      <t>式</t>
    </r>
  </si>
  <si>
    <t>拔威兩式型水管式</t>
  </si>
  <si>
    <r>
      <t>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</si>
  <si>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t>雙鼓彎曲水管式</t>
  </si>
  <si>
    <t>其他各種水管式</t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</si>
  <si>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媒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爐</t>
    </r>
  </si>
  <si>
    <r>
      <t>電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爐</t>
    </r>
  </si>
  <si>
    <r>
      <t>其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他</t>
    </r>
  </si>
  <si>
    <r>
      <t>表 3-</t>
    </r>
    <r>
      <rPr>
        <sz val="12"/>
        <rFont val="新細明體"/>
        <family val="1"/>
      </rPr>
      <t>8 壓力容器</t>
    </r>
    <r>
      <rPr>
        <sz val="12"/>
        <rFont val="新細明體"/>
        <family val="1"/>
      </rPr>
      <t>設置數統計表</t>
    </r>
  </si>
  <si>
    <r>
      <t xml:space="preserve">                                                          </t>
    </r>
    <r>
      <rPr>
        <sz val="8"/>
        <rFont val="新細明體"/>
        <family val="1"/>
      </rPr>
      <t>台</t>
    </r>
  </si>
  <si>
    <r>
      <t xml:space="preserve">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</si>
  <si>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</t>
    </r>
    <r>
      <rPr>
        <sz val="8"/>
        <rFont val="新細明體"/>
        <family val="1"/>
      </rPr>
      <t>地</t>
    </r>
  </si>
  <si>
    <r>
      <t xml:space="preserve">                             </t>
    </r>
    <r>
      <rPr>
        <sz val="8"/>
        <rFont val="新細明體"/>
        <family val="1"/>
      </rPr>
      <t>區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</si>
  <si>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交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換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器</t>
    </r>
  </si>
  <si>
    <r>
      <t>蒸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煮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鍋</t>
    </r>
  </si>
  <si>
    <r>
      <t>染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色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鍋</t>
    </r>
  </si>
  <si>
    <r>
      <t>殺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菌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鍋</t>
    </r>
  </si>
  <si>
    <r>
      <t>加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硫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鍋</t>
    </r>
  </si>
  <si>
    <r>
      <t>反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鍋</t>
    </r>
  </si>
  <si>
    <r>
      <t>蓄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槽</t>
    </r>
  </si>
  <si>
    <r>
      <t>脫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氧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槽</t>
    </r>
  </si>
  <si>
    <r>
      <t>表 3-</t>
    </r>
    <r>
      <rPr>
        <sz val="12"/>
        <rFont val="新細明體"/>
        <family val="1"/>
      </rPr>
      <t xml:space="preserve">9 </t>
    </r>
    <r>
      <rPr>
        <sz val="12"/>
        <rFont val="新細明體"/>
        <family val="1"/>
      </rPr>
      <t>高壓氣體特定設備設置數</t>
    </r>
  </si>
  <si>
    <r>
      <t xml:space="preserve">                        </t>
    </r>
    <r>
      <rPr>
        <sz val="8"/>
        <rFont val="新細明體"/>
        <family val="1"/>
      </rPr>
      <t>台</t>
    </r>
  </si>
  <si>
    <r>
      <t xml:space="preserve">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</si>
  <si>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</t>
    </r>
    <r>
      <rPr>
        <sz val="8"/>
        <rFont val="新細明體"/>
        <family val="1"/>
      </rPr>
      <t>地</t>
    </r>
  </si>
  <si>
    <r>
      <t xml:space="preserve">               </t>
    </r>
    <r>
      <rPr>
        <sz val="8"/>
        <rFont val="新細明體"/>
        <family val="1"/>
      </rPr>
      <t>區</t>
    </r>
  </si>
  <si>
    <r>
      <t xml:space="preserve">         </t>
    </r>
    <r>
      <rPr>
        <sz val="8"/>
        <rFont val="新細明體"/>
        <family val="1"/>
      </rPr>
      <t>塔</t>
    </r>
  </si>
  <si>
    <r>
      <t>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交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換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器</t>
    </r>
  </si>
  <si>
    <r>
      <t>反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應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鍋</t>
    </r>
  </si>
  <si>
    <r>
      <t>冷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凝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器</t>
    </r>
  </si>
  <si>
    <r>
      <t>加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熱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爐</t>
    </r>
  </si>
  <si>
    <r>
      <t xml:space="preserve">         </t>
    </r>
    <r>
      <rPr>
        <sz val="8"/>
        <rFont val="新細明體"/>
        <family val="1"/>
      </rPr>
      <t>球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槽</t>
    </r>
  </si>
  <si>
    <r>
      <t xml:space="preserve">         </t>
    </r>
    <r>
      <rPr>
        <sz val="8"/>
        <rFont val="新細明體"/>
        <family val="1"/>
      </rPr>
      <t>平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</si>
  <si>
    <r>
      <t xml:space="preserve">        </t>
    </r>
    <r>
      <rPr>
        <sz val="8"/>
        <rFont val="新細明體"/>
        <family val="1"/>
      </rPr>
      <t>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</si>
  <si>
    <r>
      <t xml:space="preserve">        </t>
    </r>
    <r>
      <rPr>
        <sz val="8"/>
        <rFont val="新細明體"/>
        <family val="1"/>
      </rPr>
      <t>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</si>
  <si>
    <r>
      <t xml:space="preserve">       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                    </t>
    </r>
    <r>
      <rPr>
        <sz val="8"/>
        <rFont val="新細明體"/>
        <family val="1"/>
      </rPr>
      <t>他</t>
    </r>
  </si>
  <si>
    <r>
      <t>表 3-</t>
    </r>
    <r>
      <rPr>
        <sz val="12"/>
        <rFont val="新細明體"/>
        <family val="1"/>
      </rPr>
      <t>10 高壓氣體容器</t>
    </r>
    <r>
      <rPr>
        <sz val="12"/>
        <rFont val="新細明體"/>
        <family val="1"/>
      </rPr>
      <t>設置數</t>
    </r>
  </si>
  <si>
    <r>
      <t xml:space="preserve">        </t>
    </r>
    <r>
      <rPr>
        <sz val="8"/>
        <rFont val="新細明體"/>
        <family val="1"/>
      </rPr>
      <t>台</t>
    </r>
  </si>
  <si>
    <r>
      <t xml:space="preserve">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</si>
  <si>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地</t>
    </r>
  </si>
  <si>
    <r>
      <t>超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低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車</t>
    </r>
  </si>
  <si>
    <r>
      <t xml:space="preserve">         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車</t>
    </r>
  </si>
  <si>
    <r>
      <t>無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縫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器</t>
    </r>
  </si>
  <si>
    <r>
      <t>超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低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器</t>
    </r>
  </si>
  <si>
    <r>
      <t>低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器</t>
    </r>
  </si>
  <si>
    <r>
      <t>氟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氯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碳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器</t>
    </r>
  </si>
  <si>
    <r>
      <t xml:space="preserve">          </t>
    </r>
    <r>
      <rPr>
        <sz val="8"/>
        <rFont val="新細明體"/>
        <family val="1"/>
      </rPr>
      <t>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</si>
  <si>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r>
      <t>複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器</t>
    </r>
  </si>
  <si>
    <r>
      <t>其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他</t>
    </r>
  </si>
  <si>
    <t>中部科學
工業園區</t>
  </si>
  <si>
    <t>中部科學
工業園區</t>
  </si>
  <si>
    <t>備檢查次數</t>
  </si>
  <si>
    <t>南部科學
工業園區</t>
  </si>
  <si>
    <r>
      <t xml:space="preserve">表 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-1  危險性機械及設備</t>
    </r>
  </si>
  <si>
    <t>各行業設置數</t>
  </si>
  <si>
    <t>行     業     別</t>
  </si>
  <si>
    <r>
      <t>危</t>
    </r>
    <r>
      <rPr>
        <sz val="8"/>
        <rFont val="Times New Roman"/>
        <family val="1"/>
      </rPr>
      <t xml:space="preserve">                              </t>
    </r>
    <r>
      <rPr>
        <sz val="8"/>
        <rFont val="新細明體"/>
        <family val="1"/>
      </rPr>
      <t>險</t>
    </r>
    <r>
      <rPr>
        <sz val="8"/>
        <rFont val="Times New Roman"/>
        <family val="1"/>
      </rPr>
      <t xml:space="preserve">                            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                               </t>
    </r>
    <r>
      <rPr>
        <sz val="8"/>
        <rFont val="新細明體"/>
        <family val="1"/>
      </rPr>
      <t xml:space="preserve">機                    </t>
    </r>
  </si>
  <si>
    <t>械</t>
  </si>
  <si>
    <r>
      <t>危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 xml:space="preserve">                      險                            性                              設                            備 </t>
    </r>
  </si>
  <si>
    <r>
      <t>總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計</t>
    </r>
  </si>
  <si>
    <t>固定式
起重機</t>
  </si>
  <si>
    <t>移動式
起重機</t>
  </si>
  <si>
    <t>人字臂
起重桿</t>
  </si>
  <si>
    <t>升降機</t>
  </si>
  <si>
    <t>營建用
提升機</t>
  </si>
  <si>
    <r>
      <t>吊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籠　　</t>
    </r>
  </si>
  <si>
    <r>
      <t>總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計</t>
    </r>
  </si>
  <si>
    <r>
      <t>鍋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爐</t>
    </r>
  </si>
  <si>
    <r>
      <t>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力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</si>
  <si>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t>高壓氣體
特定設備</t>
  </si>
  <si>
    <t>高壓氣
體容器</t>
  </si>
  <si>
    <t xml:space="preserve"> 總                                             計</t>
  </si>
  <si>
    <t>農、林、漁、牧業</t>
  </si>
  <si>
    <t>礦業及土石採取業</t>
  </si>
  <si>
    <t>製      造      業</t>
  </si>
  <si>
    <t>住宿及餐飲業</t>
  </si>
  <si>
    <t>金融及保險業</t>
  </si>
  <si>
    <t>表 3-2 起重升降</t>
  </si>
  <si>
    <t>機具檢查次數</t>
  </si>
  <si>
    <r>
      <t>機具檢查次數(續一</t>
    </r>
    <r>
      <rPr>
        <sz val="12"/>
        <rFont val="新細明體"/>
        <family val="1"/>
      </rPr>
      <t>)</t>
    </r>
  </si>
  <si>
    <t>機具檢查次數(續二完)</t>
  </si>
  <si>
    <t>中華民國</t>
  </si>
  <si>
    <t>中華民國</t>
  </si>
  <si>
    <r>
      <t>型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 xml:space="preserve"> 式              檢                 查</t>
    </r>
  </si>
  <si>
    <t>使                      用                      檢                       查</t>
  </si>
  <si>
    <r>
      <t>竣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 xml:space="preserve">      工           檢          查</t>
    </r>
  </si>
  <si>
    <t>既       有        檢          查</t>
  </si>
  <si>
    <t>重       新        檢          查</t>
  </si>
  <si>
    <t>定              期                檢                 查</t>
  </si>
  <si>
    <t>台閩地區</t>
  </si>
  <si>
    <t>中部科學
工業園區</t>
  </si>
  <si>
    <t>南部科學
工業園區</t>
  </si>
  <si>
    <t>台 閩 地 區</t>
  </si>
  <si>
    <t>中部科學
工業園區</t>
  </si>
  <si>
    <t>南部科學
工業園區</t>
  </si>
  <si>
    <t>計</t>
  </si>
  <si>
    <t>計</t>
  </si>
  <si>
    <t>台閩地區</t>
  </si>
  <si>
    <t>總                                   計</t>
  </si>
  <si>
    <t>初                           查</t>
  </si>
  <si>
    <t>升      降      機</t>
  </si>
  <si>
    <t>營建用提升機</t>
  </si>
  <si>
    <t>吊                 籠</t>
  </si>
  <si>
    <t>複                           查</t>
  </si>
  <si>
    <t>複  查  率 (％)</t>
  </si>
  <si>
    <t>表 3-5 危險性設備</t>
  </si>
  <si>
    <t>台閩地區</t>
  </si>
  <si>
    <t>重    新    檢     查</t>
  </si>
  <si>
    <t>變                更                                      檢                   查</t>
  </si>
  <si>
    <r>
      <t>備檢查次數(續一</t>
    </r>
    <r>
      <rPr>
        <sz val="12"/>
        <rFont val="新細明體"/>
        <family val="1"/>
      </rPr>
      <t>)</t>
    </r>
  </si>
  <si>
    <t>檢查次數(續二)</t>
  </si>
  <si>
    <t>變               更                檢                   查</t>
  </si>
  <si>
    <t xml:space="preserve"> -141-</t>
  </si>
  <si>
    <r>
      <t>表 3-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 xml:space="preserve"> 危險性設</t>
    </r>
  </si>
  <si>
    <r>
      <t>表 3-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 xml:space="preserve"> 危險性設備</t>
    </r>
  </si>
  <si>
    <t>檢查次數(續三完)</t>
  </si>
  <si>
    <t>中華民國</t>
  </si>
  <si>
    <r>
      <t>型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 xml:space="preserve">   式               檢                  查</t>
    </r>
  </si>
  <si>
    <t>竣           工               檢                  查</t>
  </si>
  <si>
    <r>
      <t>既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有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 xml:space="preserve">          檢             查</t>
    </r>
  </si>
  <si>
    <t xml:space="preserve">    重                新               檢               查</t>
  </si>
  <si>
    <t>定              期                檢                 查</t>
  </si>
  <si>
    <t>台閩地區</t>
  </si>
  <si>
    <t>中部科學
工業園區</t>
  </si>
  <si>
    <t>南部科學
工業園區</t>
  </si>
  <si>
    <t>台閩地區</t>
  </si>
  <si>
    <t>南部科學
工業園區</t>
  </si>
  <si>
    <t>計</t>
  </si>
  <si>
    <t>台 閩 地 區</t>
  </si>
  <si>
    <t>計</t>
  </si>
  <si>
    <t>總                                   計</t>
  </si>
  <si>
    <t>初                           查</t>
  </si>
  <si>
    <r>
      <t>鍋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爐</t>
    </r>
  </si>
  <si>
    <r>
      <t>壓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器</t>
    </r>
  </si>
  <si>
    <t>高壓氣體特定設備</t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</si>
  <si>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</si>
  <si>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t>複                           查</t>
  </si>
  <si>
    <t>複  查  率 (％)</t>
  </si>
  <si>
    <r>
      <t>說明：複查率＝複查座次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初查座次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</si>
  <si>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 xml:space="preserve"> -135-</t>
  </si>
  <si>
    <t>熔                      接                      檢                       查</t>
  </si>
  <si>
    <r>
      <t>構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 xml:space="preserve">   造           檢             查</t>
    </r>
  </si>
  <si>
    <t xml:space="preserve"> -143-</t>
  </si>
  <si>
    <t xml:space="preserve"> -144-</t>
  </si>
  <si>
    <t xml:space="preserve"> -145-</t>
  </si>
  <si>
    <t xml:space="preserve"> -153-</t>
  </si>
  <si>
    <t xml:space="preserve"> -155-</t>
  </si>
  <si>
    <t xml:space="preserve"> -157-</t>
  </si>
  <si>
    <t xml:space="preserve"> -159-</t>
  </si>
  <si>
    <t xml:space="preserve"> -161-</t>
  </si>
  <si>
    <r>
      <t>表 3-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 危險性設備定期檢查統計表</t>
    </r>
  </si>
  <si>
    <t>說明：*係表示該行業僅部分適用勞工安全衛生法，詳如附錄3。</t>
  </si>
  <si>
    <r>
      <t xml:space="preserve">    </t>
    </r>
    <r>
      <rPr>
        <sz val="8"/>
        <rFont val="細明體"/>
        <family val="3"/>
      </rPr>
      <t>食品製造業</t>
    </r>
  </si>
  <si>
    <r>
      <t xml:space="preserve">    </t>
    </r>
    <r>
      <rPr>
        <sz val="8"/>
        <rFont val="細明體"/>
        <family val="3"/>
      </rPr>
      <t>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</si>
  <si>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</si>
  <si>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</si>
  <si>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成衣及服飾品製造業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</si>
  <si>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</si>
  <si>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木竹製品製造業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</si>
  <si>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</si>
  <si>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印刷及資料儲存媒體複製業</t>
    </r>
  </si>
  <si>
    <r>
      <t xml:space="preserve">    </t>
    </r>
    <r>
      <rPr>
        <sz val="8"/>
        <rFont val="細明體"/>
        <family val="3"/>
      </rPr>
      <t>石油及煤製品製造業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</si>
  <si>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</si>
  <si>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</si>
  <si>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藥品製造業</t>
    </r>
  </si>
  <si>
    <r>
      <t xml:space="preserve">    </t>
    </r>
    <r>
      <rPr>
        <sz val="8"/>
        <rFont val="細明體"/>
        <family val="3"/>
      </rPr>
      <t>橡膠製品製造業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</si>
  <si>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</si>
  <si>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</si>
  <si>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基本金屬製造業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</si>
  <si>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</si>
  <si>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電子零組件製造業</t>
    </r>
  </si>
  <si>
    <r>
      <t xml:space="preserve">    </t>
    </r>
    <r>
      <rPr>
        <sz val="8"/>
        <rFont val="細明體"/>
        <family val="3"/>
      </rPr>
      <t>電腦、電子產品及光學製品製造業</t>
    </r>
  </si>
  <si>
    <r>
      <t xml:space="preserve">    </t>
    </r>
    <r>
      <rPr>
        <sz val="8"/>
        <rFont val="細明體"/>
        <family val="3"/>
      </rPr>
      <t>電力設備製造業</t>
    </r>
  </si>
  <si>
    <r>
      <t xml:space="preserve">    </t>
    </r>
    <r>
      <rPr>
        <sz val="8"/>
        <rFont val="細明體"/>
        <family val="3"/>
      </rPr>
      <t>機械設備製造業</t>
    </r>
  </si>
  <si>
    <r>
      <t xml:space="preserve">    </t>
    </r>
    <r>
      <rPr>
        <sz val="8"/>
        <rFont val="細明體"/>
        <family val="3"/>
      </rPr>
      <t>汽車及其零件製造業</t>
    </r>
  </si>
  <si>
    <r>
      <t xml:space="preserve">    </t>
    </r>
    <r>
      <rPr>
        <sz val="8"/>
        <rFont val="細明體"/>
        <family val="3"/>
      </rPr>
      <t>其他運輸工具製造業</t>
    </r>
  </si>
  <si>
    <r>
      <t xml:space="preserve">    </t>
    </r>
    <r>
      <rPr>
        <sz val="8"/>
        <rFont val="細明體"/>
        <family val="3"/>
      </rPr>
      <t>家具製造業</t>
    </r>
  </si>
  <si>
    <r>
      <t xml:space="preserve">    </t>
    </r>
    <r>
      <rPr>
        <sz val="8"/>
        <rFont val="細明體"/>
        <family val="3"/>
      </rPr>
      <t>其他製造業</t>
    </r>
  </si>
  <si>
    <r>
      <t xml:space="preserve">    </t>
    </r>
    <r>
      <rPr>
        <sz val="8"/>
        <rFont val="細明體"/>
        <family val="3"/>
      </rPr>
      <t>產業用機械設備維修及安裝業</t>
    </r>
  </si>
  <si>
    <t>電力及燃氣供應業</t>
  </si>
  <si>
    <t>用水供應及污染整治業</t>
  </si>
  <si>
    <t>營     造     業</t>
  </si>
  <si>
    <t>運輸及倉儲業</t>
  </si>
  <si>
    <t>資訊及通訊傳播業</t>
  </si>
  <si>
    <t>批發及零售業*</t>
  </si>
  <si>
    <t>不動產業*</t>
  </si>
  <si>
    <t>專業、科學及技術服務業*</t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</si>
  <si>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  <r>
      <rPr>
        <sz val="8"/>
        <rFont val="Times New Roman"/>
        <family val="1"/>
      </rPr>
      <t>*</t>
    </r>
  </si>
  <si>
    <t>醫療保健及社會工作服務業*</t>
  </si>
  <si>
    <t>藝術、娛樂及休閒服務業*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</si>
  <si>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>*</t>
    </r>
  </si>
  <si>
    <t>公共行政及國防；強制性社會安全*</t>
  </si>
  <si>
    <r>
      <t>支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援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  <r>
      <rPr>
        <sz val="8"/>
        <rFont val="Times New Roman"/>
        <family val="1"/>
      </rPr>
      <t>*</t>
    </r>
  </si>
  <si>
    <t xml:space="preserve"> -124-</t>
  </si>
  <si>
    <t xml:space="preserve"> -125-</t>
  </si>
  <si>
    <t xml:space="preserve"> -126-</t>
  </si>
  <si>
    <t xml:space="preserve"> -127-</t>
  </si>
  <si>
    <t xml:space="preserve"> -128-</t>
  </si>
  <si>
    <t>-129-</t>
  </si>
  <si>
    <t xml:space="preserve"> -130-</t>
  </si>
  <si>
    <t xml:space="preserve"> -131-</t>
  </si>
  <si>
    <r>
      <t xml:space="preserve"> </t>
    </r>
    <r>
      <rPr>
        <sz val="9"/>
        <rFont val="新細明體"/>
        <family val="1"/>
      </rPr>
      <t>-132-</t>
    </r>
  </si>
  <si>
    <t xml:space="preserve"> -133-</t>
  </si>
  <si>
    <t xml:space="preserve"> -134-</t>
  </si>
  <si>
    <r>
      <t xml:space="preserve"> </t>
    </r>
    <r>
      <rPr>
        <sz val="9"/>
        <rFont val="新細明體"/>
        <family val="1"/>
      </rPr>
      <t>-136-</t>
    </r>
  </si>
  <si>
    <t xml:space="preserve"> -137-</t>
  </si>
  <si>
    <t xml:space="preserve"> -138-</t>
  </si>
  <si>
    <t xml:space="preserve"> -139-</t>
  </si>
  <si>
    <t xml:space="preserve"> -140-</t>
  </si>
  <si>
    <t xml:space="preserve"> -142-</t>
  </si>
  <si>
    <t xml:space="preserve"> -146-</t>
  </si>
  <si>
    <t xml:space="preserve"> -147-</t>
  </si>
  <si>
    <r>
      <t xml:space="preserve"> </t>
    </r>
    <r>
      <rPr>
        <sz val="9"/>
        <rFont val="新細明體"/>
        <family val="1"/>
      </rPr>
      <t>-148-</t>
    </r>
  </si>
  <si>
    <t xml:space="preserve"> -149-</t>
  </si>
  <si>
    <t xml:space="preserve"> -150-</t>
  </si>
  <si>
    <t xml:space="preserve"> -151-</t>
  </si>
  <si>
    <r>
      <t xml:space="preserve"> </t>
    </r>
    <r>
      <rPr>
        <sz val="9"/>
        <rFont val="新細明體"/>
        <family val="1"/>
      </rPr>
      <t>-152-</t>
    </r>
  </si>
  <si>
    <t xml:space="preserve"> -154-</t>
  </si>
  <si>
    <r>
      <t xml:space="preserve"> </t>
    </r>
    <r>
      <rPr>
        <sz val="9"/>
        <rFont val="新細明體"/>
        <family val="1"/>
      </rPr>
      <t>-156-</t>
    </r>
  </si>
  <si>
    <t xml:space="preserve"> -158-</t>
  </si>
  <si>
    <r>
      <t xml:space="preserve"> </t>
    </r>
    <r>
      <rPr>
        <sz val="9"/>
        <rFont val="新細明體"/>
        <family val="1"/>
      </rPr>
      <t>-160-</t>
    </r>
  </si>
  <si>
    <t xml:space="preserve"> -162-</t>
  </si>
  <si>
    <t xml:space="preserve"> -163-</t>
  </si>
  <si>
    <r>
      <t xml:space="preserve"> </t>
    </r>
    <r>
      <rPr>
        <sz val="9"/>
        <rFont val="新細明體"/>
        <family val="1"/>
      </rPr>
      <t>-164-</t>
    </r>
  </si>
  <si>
    <t xml:space="preserve"> -165-</t>
  </si>
  <si>
    <t xml:space="preserve"> -166-</t>
  </si>
  <si>
    <t xml:space="preserve"> -167-</t>
  </si>
  <si>
    <t>100年                                                                                                                                                                                  單位 : 座次</t>
  </si>
  <si>
    <t>100年</t>
  </si>
  <si>
    <t>新  北  市</t>
  </si>
  <si>
    <t>高雄市政
府勞檢處</t>
  </si>
  <si>
    <t>臺北市政
府勞檢處</t>
  </si>
  <si>
    <t>嘉  義  市</t>
  </si>
  <si>
    <t>高  雄  市</t>
  </si>
  <si>
    <t>高雄市政
府勞檢處</t>
  </si>
  <si>
    <t>臺北市政
府勞檢處</t>
  </si>
  <si>
    <t>連  江  縣</t>
  </si>
  <si>
    <t>金  門  縣</t>
  </si>
  <si>
    <t>雲  林  縣</t>
  </si>
  <si>
    <t>新  北  市</t>
  </si>
  <si>
    <t>高  雄  市</t>
  </si>
  <si>
    <t>高雄市政
府勞檢處</t>
  </si>
  <si>
    <t>臺北市政
府勞檢處</t>
  </si>
  <si>
    <t>連  江  縣</t>
  </si>
  <si>
    <t>金  門  縣</t>
  </si>
  <si>
    <t>雲  林  縣</t>
  </si>
  <si>
    <t>苗  栗  縣</t>
  </si>
  <si>
    <t>新  北  市</t>
  </si>
  <si>
    <t>臺  中  市</t>
  </si>
  <si>
    <t>臺  南  市</t>
  </si>
  <si>
    <t>臺  東  縣</t>
  </si>
  <si>
    <t>臺  中  市</t>
  </si>
  <si>
    <t>臺  南  市</t>
  </si>
  <si>
    <t>臺  東  縣</t>
  </si>
  <si>
    <t>新  北  市</t>
  </si>
  <si>
    <t>宜  蘭  縣</t>
  </si>
  <si>
    <t>嘉  義  市</t>
  </si>
  <si>
    <t>臺  中  市</t>
  </si>
  <si>
    <t>臺  南  市</t>
  </si>
  <si>
    <t>臺  東  縣</t>
  </si>
  <si>
    <t>臺  中  市</t>
  </si>
  <si>
    <t>臺  南  市</t>
  </si>
  <si>
    <t>臺  東  縣</t>
  </si>
  <si>
    <t>南  投  縣</t>
  </si>
  <si>
    <t>高  雄  市</t>
  </si>
  <si>
    <t>高雄市政
府勞檢處</t>
  </si>
  <si>
    <t>臺北市政
府勞檢處</t>
  </si>
  <si>
    <t>高雄市政
府勞檢處</t>
  </si>
  <si>
    <t>臺北市政
府勞檢處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</si>
</sst>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_-;\-###,##0_-;\ &quot;-&quot;_-;@_-"/>
    <numFmt numFmtId="177" formatCode="###\ ##0_-;\-###\ ##0_-;\ &quot;-&quot;_-;@_-"/>
    <numFmt numFmtId="178" formatCode="#,##0.00_-;\-#,##0.00_-;\ &quot;-&quot;_-;@_-"/>
    <numFmt numFmtId="179" formatCode="[Red][&gt;100]0.00_-;[Black][=0]&quot;-&quot;_-;0.00_-;@_-"/>
    <numFmt numFmtId="180" formatCode="\ ##0.00_-;\-\ ##0.00_-;\ &quot;-&quot;_-;@_-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&quot;¥&quot;* #,##0.00_-;\-&quot;¥&quot;* #,##0.00_-;_-&quot;¥&quot;* &quot;-&quot;??_-;_-@_-"/>
  </numFmts>
  <fonts count="9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9"/>
      <name val="細明體"/>
      <family val="3"/>
    </font>
    <font>
      <sz val="8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細明體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top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1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178" fontId="6" fillId="0" borderId="0" xfId="0" applyNumberFormat="1" applyFont="1" applyFill="1" applyBorder="1" applyAlignment="1">
      <alignment horizontal="right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179" fontId="6" fillId="0" borderId="0" xfId="0" applyNumberFormat="1" applyFont="1" applyFill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 vertical="center"/>
    </xf>
    <xf numFmtId="0" fontId="3" fillId="0" borderId="7" xfId="0" applyFont="1" applyFill="1" applyBorder="1" applyAlignment="1">
      <alignment vertical="center"/>
    </xf>
    <xf numFmtId="176" fontId="6" fillId="0" borderId="7" xfId="0" applyNumberFormat="1" applyFont="1" applyFill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1" xfId="0" applyFont="1" applyBorder="1" applyAlignment="1">
      <alignment horizontal="right" vertical="center"/>
    </xf>
    <xf numFmtId="0" fontId="0" fillId="0" borderId="0" xfId="0" applyBorder="1" applyAlignment="1">
      <alignment/>
    </xf>
    <xf numFmtId="177" fontId="1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top"/>
    </xf>
    <xf numFmtId="0" fontId="1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 quotePrefix="1">
      <alignment horizontal="center"/>
    </xf>
    <xf numFmtId="0" fontId="3" fillId="0" borderId="1" xfId="0" applyFont="1" applyBorder="1" applyAlignment="1">
      <alignment horizontal="right" vertical="center"/>
    </xf>
    <xf numFmtId="0" fontId="3" fillId="0" borderId="7" xfId="0" applyFont="1" applyBorder="1" applyAlignment="1">
      <alignment horizontal="left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top" wrapText="1"/>
    </xf>
    <xf numFmtId="42" fontId="1" fillId="0" borderId="0" xfId="19" applyFont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vertical="center"/>
    </xf>
    <xf numFmtId="0" fontId="0" fillId="0" borderId="0" xfId="0" applyFont="1" applyFill="1" applyAlignment="1">
      <alignment horizontal="center" vertical="top"/>
    </xf>
    <xf numFmtId="0" fontId="3" fillId="0" borderId="1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26.00390625" style="36" customWidth="1"/>
    <col min="2" max="3" width="9.25390625" style="36" customWidth="1"/>
    <col min="4" max="4" width="9.125" style="36" customWidth="1"/>
    <col min="5" max="5" width="9.00390625" style="36" customWidth="1"/>
    <col min="6" max="7" width="8.875" style="36" customWidth="1"/>
    <col min="8" max="13" width="13.375" style="36" customWidth="1"/>
    <col min="14" max="16384" width="8.875" style="36" customWidth="1"/>
  </cols>
  <sheetData>
    <row r="1" spans="1:13" ht="48" customHeight="1">
      <c r="A1" s="86" t="s">
        <v>171</v>
      </c>
      <c r="B1" s="86"/>
      <c r="C1" s="86"/>
      <c r="D1" s="86"/>
      <c r="E1" s="86"/>
      <c r="F1" s="86"/>
      <c r="G1" s="86"/>
      <c r="H1" s="87" t="s">
        <v>172</v>
      </c>
      <c r="I1" s="87"/>
      <c r="J1" s="87"/>
      <c r="K1" s="87"/>
      <c r="L1" s="87"/>
      <c r="M1" s="87"/>
    </row>
    <row r="2" spans="1:15" ht="12.75" customHeight="1" thickBot="1">
      <c r="A2" s="88" t="s">
        <v>13</v>
      </c>
      <c r="B2" s="88"/>
      <c r="C2" s="88"/>
      <c r="D2" s="88"/>
      <c r="E2" s="88"/>
      <c r="F2" s="88"/>
      <c r="G2" s="88"/>
      <c r="H2" s="89" t="s">
        <v>345</v>
      </c>
      <c r="I2" s="89"/>
      <c r="J2" s="89"/>
      <c r="K2" s="89"/>
      <c r="L2" s="89"/>
      <c r="M2" s="89"/>
      <c r="N2" s="73"/>
      <c r="O2" s="73"/>
    </row>
    <row r="3" spans="1:15" s="29" customFormat="1" ht="18" customHeight="1">
      <c r="A3" s="90" t="s">
        <v>173</v>
      </c>
      <c r="B3" s="92" t="s">
        <v>174</v>
      </c>
      <c r="C3" s="93"/>
      <c r="D3" s="93"/>
      <c r="E3" s="93"/>
      <c r="F3" s="93"/>
      <c r="G3" s="93"/>
      <c r="H3" s="71" t="s">
        <v>175</v>
      </c>
      <c r="I3" s="94" t="s">
        <v>176</v>
      </c>
      <c r="J3" s="93"/>
      <c r="K3" s="93"/>
      <c r="L3" s="93"/>
      <c r="M3" s="93"/>
      <c r="N3" s="74"/>
      <c r="O3" s="74"/>
    </row>
    <row r="4" spans="1:13" ht="36" customHeight="1" thickBot="1">
      <c r="A4" s="91"/>
      <c r="B4" s="75" t="s">
        <v>177</v>
      </c>
      <c r="C4" s="76" t="s">
        <v>178</v>
      </c>
      <c r="D4" s="72" t="s">
        <v>179</v>
      </c>
      <c r="E4" s="77" t="s">
        <v>180</v>
      </c>
      <c r="F4" s="72" t="s">
        <v>181</v>
      </c>
      <c r="G4" s="72" t="s">
        <v>182</v>
      </c>
      <c r="H4" s="77" t="s">
        <v>183</v>
      </c>
      <c r="I4" s="78" t="s">
        <v>184</v>
      </c>
      <c r="J4" s="79" t="s">
        <v>185</v>
      </c>
      <c r="K4" s="79" t="s">
        <v>186</v>
      </c>
      <c r="L4" s="76" t="s">
        <v>187</v>
      </c>
      <c r="M4" s="76" t="s">
        <v>188</v>
      </c>
    </row>
    <row r="5" spans="1:13" ht="15" customHeight="1">
      <c r="A5" s="59" t="s">
        <v>189</v>
      </c>
      <c r="B5" s="46">
        <f>SUM(B6+B7+B8,B36:B51)</f>
        <v>45133</v>
      </c>
      <c r="C5" s="46">
        <f>SUM(C6+C7+C8,C36:C51)</f>
        <v>25560</v>
      </c>
      <c r="D5" s="46">
        <f aca="true" t="shared" si="0" ref="D5:J5">SUM(D6+D7+D8,D36:D51)</f>
        <v>9389</v>
      </c>
      <c r="E5" s="46">
        <f t="shared" si="0"/>
        <v>1</v>
      </c>
      <c r="F5" s="46">
        <f t="shared" si="0"/>
        <v>9475</v>
      </c>
      <c r="G5" s="46">
        <f t="shared" si="0"/>
        <v>15</v>
      </c>
      <c r="H5" s="46">
        <f t="shared" si="0"/>
        <v>693</v>
      </c>
      <c r="I5" s="46">
        <f>SUM(I6+I7+I8,I36:I51)</f>
        <v>65315</v>
      </c>
      <c r="J5" s="46">
        <f t="shared" si="0"/>
        <v>6609</v>
      </c>
      <c r="K5" s="46">
        <f>SUM(K6+K7+K8,K36:K51)</f>
        <v>26698</v>
      </c>
      <c r="L5" s="46">
        <f>SUM(L6+L7+L8,L36:L51)</f>
        <v>26243</v>
      </c>
      <c r="M5" s="46">
        <f>SUM(M6+M7+M8,M36:M51)</f>
        <v>5765</v>
      </c>
    </row>
    <row r="6" spans="1:13" ht="12" customHeight="1">
      <c r="A6" s="59" t="s">
        <v>190</v>
      </c>
      <c r="B6" s="46">
        <f>SUM(C6:H6)</f>
        <v>11</v>
      </c>
      <c r="C6" s="46">
        <v>1</v>
      </c>
      <c r="D6" s="46">
        <v>5</v>
      </c>
      <c r="E6" s="46">
        <v>0</v>
      </c>
      <c r="F6" s="46">
        <v>5</v>
      </c>
      <c r="G6" s="46">
        <v>0</v>
      </c>
      <c r="H6" s="46">
        <v>0</v>
      </c>
      <c r="I6" s="46">
        <f>SUM(J6:M6)</f>
        <v>170</v>
      </c>
      <c r="J6" s="46">
        <v>49</v>
      </c>
      <c r="K6" s="46">
        <v>110</v>
      </c>
      <c r="L6" s="46">
        <v>11</v>
      </c>
      <c r="M6" s="46">
        <v>0</v>
      </c>
    </row>
    <row r="7" spans="1:13" ht="12" customHeight="1">
      <c r="A7" s="59" t="s">
        <v>191</v>
      </c>
      <c r="B7" s="46">
        <f>SUM(C7:H7)</f>
        <v>56</v>
      </c>
      <c r="C7" s="46">
        <v>33</v>
      </c>
      <c r="D7" s="46">
        <v>14</v>
      </c>
      <c r="E7" s="46">
        <v>0</v>
      </c>
      <c r="F7" s="46">
        <v>9</v>
      </c>
      <c r="G7" s="46">
        <v>0</v>
      </c>
      <c r="H7" s="46">
        <v>0</v>
      </c>
      <c r="I7" s="46">
        <f>SUM(J7:M7)</f>
        <v>184</v>
      </c>
      <c r="J7" s="46">
        <v>9</v>
      </c>
      <c r="K7" s="46">
        <v>59</v>
      </c>
      <c r="L7" s="46">
        <v>93</v>
      </c>
      <c r="M7" s="46">
        <v>23</v>
      </c>
    </row>
    <row r="8" spans="1:13" ht="14.25" customHeight="1">
      <c r="A8" s="59" t="s">
        <v>192</v>
      </c>
      <c r="B8" s="46">
        <f aca="true" t="shared" si="1" ref="B8:J8">SUM(B9:B35)</f>
        <v>29335</v>
      </c>
      <c r="C8" s="46">
        <f>SUM(C9:C35)</f>
        <v>20716</v>
      </c>
      <c r="D8" s="46">
        <f t="shared" si="1"/>
        <v>732</v>
      </c>
      <c r="E8" s="46">
        <f t="shared" si="1"/>
        <v>0</v>
      </c>
      <c r="F8" s="46">
        <f t="shared" si="1"/>
        <v>7821</v>
      </c>
      <c r="G8" s="46">
        <f t="shared" si="1"/>
        <v>0</v>
      </c>
      <c r="H8" s="46">
        <f t="shared" si="1"/>
        <v>66</v>
      </c>
      <c r="I8" s="46">
        <f>SUM(I9:I35)</f>
        <v>56055</v>
      </c>
      <c r="J8" s="46">
        <f t="shared" si="1"/>
        <v>5568</v>
      </c>
      <c r="K8" s="46">
        <f>SUM(K9:K35)</f>
        <v>23048</v>
      </c>
      <c r="L8" s="46">
        <f>SUM(L9:L35)</f>
        <v>23125</v>
      </c>
      <c r="M8" s="46">
        <f>SUM(M9:M35)</f>
        <v>4314</v>
      </c>
    </row>
    <row r="9" spans="1:15" ht="11.25" customHeight="1">
      <c r="A9" s="57" t="s">
        <v>270</v>
      </c>
      <c r="B9" s="46">
        <f aca="true" t="shared" si="2" ref="B9:B51">SUM(C9:H9)</f>
        <v>544</v>
      </c>
      <c r="C9" s="46">
        <v>34</v>
      </c>
      <c r="D9" s="46">
        <v>3</v>
      </c>
      <c r="E9" s="46">
        <v>0</v>
      </c>
      <c r="F9" s="46">
        <v>506</v>
      </c>
      <c r="G9" s="46">
        <v>0</v>
      </c>
      <c r="H9" s="46">
        <v>1</v>
      </c>
      <c r="I9" s="46">
        <f aca="true" t="shared" si="3" ref="I9:I51">SUM(J9:M9)</f>
        <v>1889</v>
      </c>
      <c r="J9" s="46">
        <v>681</v>
      </c>
      <c r="K9" s="46">
        <v>1027</v>
      </c>
      <c r="L9" s="46">
        <v>181</v>
      </c>
      <c r="M9" s="46">
        <v>0</v>
      </c>
      <c r="N9" s="44"/>
      <c r="O9" s="44"/>
    </row>
    <row r="10" spans="1:15" ht="11.25" customHeight="1">
      <c r="A10" s="57" t="s">
        <v>271</v>
      </c>
      <c r="B10" s="46">
        <f t="shared" si="2"/>
        <v>164</v>
      </c>
      <c r="C10" s="46">
        <v>1</v>
      </c>
      <c r="D10" s="46">
        <v>0</v>
      </c>
      <c r="E10" s="46">
        <v>0</v>
      </c>
      <c r="F10" s="46">
        <v>163</v>
      </c>
      <c r="G10" s="46">
        <v>0</v>
      </c>
      <c r="H10" s="46">
        <v>0</v>
      </c>
      <c r="I10" s="46">
        <f t="shared" si="3"/>
        <v>357</v>
      </c>
      <c r="J10" s="46">
        <v>69</v>
      </c>
      <c r="K10" s="46">
        <v>210</v>
      </c>
      <c r="L10" s="46">
        <v>78</v>
      </c>
      <c r="M10" s="46">
        <v>0</v>
      </c>
      <c r="N10" s="44"/>
      <c r="O10" s="44"/>
    </row>
    <row r="11" spans="1:15" ht="11.25" customHeight="1">
      <c r="A11" s="57" t="s">
        <v>272</v>
      </c>
      <c r="B11" s="46">
        <f t="shared" si="2"/>
        <v>68</v>
      </c>
      <c r="C11" s="46">
        <v>0</v>
      </c>
      <c r="D11" s="46">
        <v>0</v>
      </c>
      <c r="E11" s="46">
        <v>0</v>
      </c>
      <c r="F11" s="46">
        <v>68</v>
      </c>
      <c r="G11" s="46">
        <v>0</v>
      </c>
      <c r="H11" s="46">
        <v>0</v>
      </c>
      <c r="I11" s="46">
        <f t="shared" si="3"/>
        <v>107</v>
      </c>
      <c r="J11" s="46">
        <v>13</v>
      </c>
      <c r="K11" s="46">
        <v>66</v>
      </c>
      <c r="L11" s="46">
        <v>28</v>
      </c>
      <c r="M11" s="46">
        <v>0</v>
      </c>
      <c r="N11" s="44"/>
      <c r="O11" s="44"/>
    </row>
    <row r="12" spans="1:15" ht="11.25" customHeight="1">
      <c r="A12" s="57" t="s">
        <v>273</v>
      </c>
      <c r="B12" s="46">
        <f t="shared" si="2"/>
        <v>733</v>
      </c>
      <c r="C12" s="46">
        <v>65</v>
      </c>
      <c r="D12" s="46">
        <v>0</v>
      </c>
      <c r="E12" s="46">
        <v>0</v>
      </c>
      <c r="F12" s="46">
        <v>668</v>
      </c>
      <c r="G12" s="46">
        <v>0</v>
      </c>
      <c r="H12" s="46">
        <v>0</v>
      </c>
      <c r="I12" s="46">
        <f t="shared" si="3"/>
        <v>7630</v>
      </c>
      <c r="J12" s="46">
        <v>1323</v>
      </c>
      <c r="K12" s="46">
        <v>6102</v>
      </c>
      <c r="L12" s="46">
        <v>205</v>
      </c>
      <c r="M12" s="46">
        <v>0</v>
      </c>
      <c r="N12" s="44"/>
      <c r="O12" s="44"/>
    </row>
    <row r="13" spans="1:15" ht="11.25" customHeight="1">
      <c r="A13" s="57" t="s">
        <v>274</v>
      </c>
      <c r="B13" s="46">
        <f t="shared" si="2"/>
        <v>32</v>
      </c>
      <c r="C13" s="46">
        <v>0</v>
      </c>
      <c r="D13" s="46">
        <v>0</v>
      </c>
      <c r="E13" s="46">
        <v>0</v>
      </c>
      <c r="F13" s="46">
        <v>32</v>
      </c>
      <c r="G13" s="46">
        <v>0</v>
      </c>
      <c r="H13" s="46">
        <v>0</v>
      </c>
      <c r="I13" s="46">
        <f t="shared" si="3"/>
        <v>75</v>
      </c>
      <c r="J13" s="46">
        <v>14</v>
      </c>
      <c r="K13" s="46">
        <v>58</v>
      </c>
      <c r="L13" s="46">
        <v>3</v>
      </c>
      <c r="M13" s="46">
        <v>0</v>
      </c>
      <c r="N13" s="44"/>
      <c r="O13" s="44"/>
    </row>
    <row r="14" spans="1:15" ht="11.25" customHeight="1">
      <c r="A14" s="57" t="s">
        <v>275</v>
      </c>
      <c r="B14" s="46">
        <f t="shared" si="2"/>
        <v>26</v>
      </c>
      <c r="C14" s="46">
        <v>5</v>
      </c>
      <c r="D14" s="46">
        <v>0</v>
      </c>
      <c r="E14" s="46">
        <v>0</v>
      </c>
      <c r="F14" s="46">
        <v>21</v>
      </c>
      <c r="G14" s="46">
        <v>0</v>
      </c>
      <c r="H14" s="46">
        <v>0</v>
      </c>
      <c r="I14" s="46">
        <f t="shared" si="3"/>
        <v>72</v>
      </c>
      <c r="J14" s="46">
        <v>61</v>
      </c>
      <c r="K14" s="46">
        <v>11</v>
      </c>
      <c r="L14" s="46">
        <v>0</v>
      </c>
      <c r="M14" s="46">
        <v>0</v>
      </c>
      <c r="N14" s="44"/>
      <c r="O14" s="44"/>
    </row>
    <row r="15" spans="1:15" ht="11.25" customHeight="1">
      <c r="A15" s="57" t="s">
        <v>276</v>
      </c>
      <c r="B15" s="46">
        <f t="shared" si="2"/>
        <v>52</v>
      </c>
      <c r="C15" s="46">
        <v>42</v>
      </c>
      <c r="D15" s="46">
        <v>2</v>
      </c>
      <c r="E15" s="46">
        <v>0</v>
      </c>
      <c r="F15" s="46">
        <v>8</v>
      </c>
      <c r="G15" s="46">
        <v>0</v>
      </c>
      <c r="H15" s="46">
        <v>0</v>
      </c>
      <c r="I15" s="46">
        <f t="shared" si="3"/>
        <v>69</v>
      </c>
      <c r="J15" s="46">
        <v>55</v>
      </c>
      <c r="K15" s="46">
        <v>13</v>
      </c>
      <c r="L15" s="46">
        <v>1</v>
      </c>
      <c r="M15" s="46">
        <v>0</v>
      </c>
      <c r="N15" s="44"/>
      <c r="O15" s="44"/>
    </row>
    <row r="16" spans="1:15" ht="11.25" customHeight="1">
      <c r="A16" s="57" t="s">
        <v>277</v>
      </c>
      <c r="B16" s="46">
        <f t="shared" si="2"/>
        <v>416</v>
      </c>
      <c r="C16" s="46">
        <v>328</v>
      </c>
      <c r="D16" s="46">
        <v>0</v>
      </c>
      <c r="E16" s="46">
        <v>0</v>
      </c>
      <c r="F16" s="46">
        <v>88</v>
      </c>
      <c r="G16" s="46">
        <v>0</v>
      </c>
      <c r="H16" s="46">
        <v>0</v>
      </c>
      <c r="I16" s="46">
        <f t="shared" si="3"/>
        <v>827</v>
      </c>
      <c r="J16" s="46">
        <v>259</v>
      </c>
      <c r="K16" s="46">
        <v>251</v>
      </c>
      <c r="L16" s="46">
        <v>59</v>
      </c>
      <c r="M16" s="46">
        <v>258</v>
      </c>
      <c r="N16" s="44"/>
      <c r="O16" s="44"/>
    </row>
    <row r="17" spans="1:15" ht="11.25" customHeight="1">
      <c r="A17" s="57" t="s">
        <v>278</v>
      </c>
      <c r="B17" s="46">
        <f t="shared" si="2"/>
        <v>81</v>
      </c>
      <c r="C17" s="46">
        <v>7</v>
      </c>
      <c r="D17" s="46">
        <v>0</v>
      </c>
      <c r="E17" s="46">
        <v>0</v>
      </c>
      <c r="F17" s="46">
        <v>73</v>
      </c>
      <c r="G17" s="46">
        <v>0</v>
      </c>
      <c r="H17" s="46">
        <v>1</v>
      </c>
      <c r="I17" s="46">
        <f t="shared" si="3"/>
        <v>30</v>
      </c>
      <c r="J17" s="46">
        <v>18</v>
      </c>
      <c r="K17" s="46">
        <v>4</v>
      </c>
      <c r="L17" s="46">
        <v>8</v>
      </c>
      <c r="M17" s="46">
        <v>0</v>
      </c>
      <c r="N17" s="44"/>
      <c r="O17" s="44"/>
    </row>
    <row r="18" spans="1:15" ht="11.25" customHeight="1">
      <c r="A18" s="57" t="s">
        <v>279</v>
      </c>
      <c r="B18" s="46">
        <f t="shared" si="2"/>
        <v>428</v>
      </c>
      <c r="C18" s="46">
        <v>371</v>
      </c>
      <c r="D18" s="46">
        <v>11</v>
      </c>
      <c r="E18" s="46">
        <v>0</v>
      </c>
      <c r="F18" s="46">
        <v>45</v>
      </c>
      <c r="G18" s="46">
        <v>0</v>
      </c>
      <c r="H18" s="46">
        <v>1</v>
      </c>
      <c r="I18" s="46">
        <f t="shared" si="3"/>
        <v>13364</v>
      </c>
      <c r="J18" s="46">
        <v>244</v>
      </c>
      <c r="K18" s="46">
        <v>5568</v>
      </c>
      <c r="L18" s="46">
        <v>7119</v>
      </c>
      <c r="M18" s="46">
        <v>433</v>
      </c>
      <c r="N18" s="44"/>
      <c r="O18" s="44"/>
    </row>
    <row r="19" spans="1:15" ht="11.25" customHeight="1">
      <c r="A19" s="57" t="s">
        <v>280</v>
      </c>
      <c r="B19" s="46">
        <f t="shared" si="2"/>
        <v>725</v>
      </c>
      <c r="C19" s="46">
        <v>404</v>
      </c>
      <c r="D19" s="46">
        <v>6</v>
      </c>
      <c r="E19" s="46">
        <v>0</v>
      </c>
      <c r="F19" s="46">
        <v>315</v>
      </c>
      <c r="G19" s="46">
        <v>0</v>
      </c>
      <c r="H19" s="46">
        <v>0</v>
      </c>
      <c r="I19" s="46">
        <f t="shared" si="3"/>
        <v>16076</v>
      </c>
      <c r="J19" s="46">
        <v>795</v>
      </c>
      <c r="K19" s="46">
        <v>6102</v>
      </c>
      <c r="L19" s="46">
        <v>7327</v>
      </c>
      <c r="M19" s="46">
        <v>1852</v>
      </c>
      <c r="N19" s="44"/>
      <c r="O19" s="44"/>
    </row>
    <row r="20" spans="1:15" ht="11.25" customHeight="1">
      <c r="A20" s="57" t="s">
        <v>281</v>
      </c>
      <c r="B20" s="46">
        <f t="shared" si="2"/>
        <v>423</v>
      </c>
      <c r="C20" s="46">
        <v>139</v>
      </c>
      <c r="D20" s="46">
        <v>13</v>
      </c>
      <c r="E20" s="46">
        <v>0</v>
      </c>
      <c r="F20" s="46">
        <v>271</v>
      </c>
      <c r="G20" s="46">
        <v>0</v>
      </c>
      <c r="H20" s="46">
        <v>0</v>
      </c>
      <c r="I20" s="46">
        <f t="shared" si="3"/>
        <v>6587</v>
      </c>
      <c r="J20" s="46">
        <v>482</v>
      </c>
      <c r="K20" s="46">
        <v>1517</v>
      </c>
      <c r="L20" s="46">
        <v>2973</v>
      </c>
      <c r="M20" s="46">
        <v>1615</v>
      </c>
      <c r="N20" s="44"/>
      <c r="O20" s="44"/>
    </row>
    <row r="21" spans="1:15" ht="11.25" customHeight="1">
      <c r="A21" s="57" t="s">
        <v>282</v>
      </c>
      <c r="B21" s="46">
        <f t="shared" si="2"/>
        <v>97</v>
      </c>
      <c r="C21" s="46">
        <v>2</v>
      </c>
      <c r="D21" s="46">
        <v>0</v>
      </c>
      <c r="E21" s="46">
        <v>0</v>
      </c>
      <c r="F21" s="46">
        <v>95</v>
      </c>
      <c r="G21" s="46">
        <v>0</v>
      </c>
      <c r="H21" s="46">
        <v>0</v>
      </c>
      <c r="I21" s="46">
        <f t="shared" si="3"/>
        <v>611</v>
      </c>
      <c r="J21" s="46">
        <v>93</v>
      </c>
      <c r="K21" s="46">
        <v>371</v>
      </c>
      <c r="L21" s="46">
        <v>147</v>
      </c>
      <c r="M21" s="46">
        <v>0</v>
      </c>
      <c r="N21" s="44"/>
      <c r="O21" s="44"/>
    </row>
    <row r="22" spans="1:15" ht="14.25" customHeight="1">
      <c r="A22" s="57" t="s">
        <v>283</v>
      </c>
      <c r="B22" s="46">
        <f t="shared" si="2"/>
        <v>316</v>
      </c>
      <c r="C22" s="46">
        <v>199</v>
      </c>
      <c r="D22" s="46">
        <v>6</v>
      </c>
      <c r="E22" s="46">
        <v>0</v>
      </c>
      <c r="F22" s="46">
        <v>111</v>
      </c>
      <c r="G22" s="46">
        <v>0</v>
      </c>
      <c r="H22" s="46">
        <v>0</v>
      </c>
      <c r="I22" s="46">
        <f t="shared" si="3"/>
        <v>607</v>
      </c>
      <c r="J22" s="46">
        <v>189</v>
      </c>
      <c r="K22" s="46">
        <v>323</v>
      </c>
      <c r="L22" s="46">
        <v>95</v>
      </c>
      <c r="M22" s="46">
        <v>0</v>
      </c>
      <c r="N22" s="44"/>
      <c r="O22" s="44"/>
    </row>
    <row r="23" spans="1:15" ht="11.25" customHeight="1">
      <c r="A23" s="57" t="s">
        <v>284</v>
      </c>
      <c r="B23" s="46">
        <f t="shared" si="2"/>
        <v>943</v>
      </c>
      <c r="C23" s="46">
        <v>562</v>
      </c>
      <c r="D23" s="46">
        <v>3</v>
      </c>
      <c r="E23" s="46">
        <v>0</v>
      </c>
      <c r="F23" s="46">
        <v>378</v>
      </c>
      <c r="G23" s="46">
        <v>0</v>
      </c>
      <c r="H23" s="46">
        <v>0</v>
      </c>
      <c r="I23" s="46">
        <f t="shared" si="3"/>
        <v>782</v>
      </c>
      <c r="J23" s="46">
        <v>291</v>
      </c>
      <c r="K23" s="46">
        <v>298</v>
      </c>
      <c r="L23" s="46">
        <v>193</v>
      </c>
      <c r="M23" s="46">
        <v>0</v>
      </c>
      <c r="N23" s="44"/>
      <c r="O23" s="44"/>
    </row>
    <row r="24" spans="1:15" ht="11.25" customHeight="1">
      <c r="A24" s="57" t="s">
        <v>285</v>
      </c>
      <c r="B24" s="46">
        <f t="shared" si="2"/>
        <v>1183</v>
      </c>
      <c r="C24" s="46">
        <v>1028</v>
      </c>
      <c r="D24" s="46">
        <v>29</v>
      </c>
      <c r="E24" s="46">
        <v>0</v>
      </c>
      <c r="F24" s="46">
        <v>126</v>
      </c>
      <c r="G24" s="46">
        <v>0</v>
      </c>
      <c r="H24" s="46">
        <v>0</v>
      </c>
      <c r="I24" s="46">
        <f t="shared" si="3"/>
        <v>367</v>
      </c>
      <c r="J24" s="46">
        <v>116</v>
      </c>
      <c r="K24" s="46">
        <v>73</v>
      </c>
      <c r="L24" s="46">
        <v>176</v>
      </c>
      <c r="M24" s="46">
        <v>2</v>
      </c>
      <c r="N24" s="44"/>
      <c r="O24" s="44"/>
    </row>
    <row r="25" spans="1:15" ht="11.25" customHeight="1">
      <c r="A25" s="57" t="s">
        <v>286</v>
      </c>
      <c r="B25" s="46">
        <f t="shared" si="2"/>
        <v>4362</v>
      </c>
      <c r="C25" s="46">
        <v>4162</v>
      </c>
      <c r="D25" s="46">
        <v>37</v>
      </c>
      <c r="E25" s="46">
        <v>0</v>
      </c>
      <c r="F25" s="46">
        <v>149</v>
      </c>
      <c r="G25" s="46">
        <v>0</v>
      </c>
      <c r="H25" s="46">
        <v>14</v>
      </c>
      <c r="I25" s="46">
        <f t="shared" si="3"/>
        <v>1225</v>
      </c>
      <c r="J25" s="46">
        <v>91</v>
      </c>
      <c r="K25" s="46">
        <v>183</v>
      </c>
      <c r="L25" s="46">
        <v>947</v>
      </c>
      <c r="M25" s="46">
        <v>4</v>
      </c>
      <c r="N25" s="44"/>
      <c r="O25" s="44"/>
    </row>
    <row r="26" spans="1:15" ht="11.25" customHeight="1">
      <c r="A26" s="57" t="s">
        <v>287</v>
      </c>
      <c r="B26" s="46">
        <f t="shared" si="2"/>
        <v>6023</v>
      </c>
      <c r="C26" s="46">
        <v>5661</v>
      </c>
      <c r="D26" s="46">
        <v>75</v>
      </c>
      <c r="E26" s="46">
        <v>0</v>
      </c>
      <c r="F26" s="46">
        <v>287</v>
      </c>
      <c r="G26" s="46">
        <v>0</v>
      </c>
      <c r="H26" s="46">
        <v>0</v>
      </c>
      <c r="I26" s="46">
        <f t="shared" si="3"/>
        <v>931</v>
      </c>
      <c r="J26" s="46">
        <v>62</v>
      </c>
      <c r="K26" s="46">
        <v>20</v>
      </c>
      <c r="L26" s="46">
        <v>831</v>
      </c>
      <c r="M26" s="46">
        <v>18</v>
      </c>
      <c r="N26" s="44"/>
      <c r="O26" s="44"/>
    </row>
    <row r="27" spans="1:15" ht="11.25" customHeight="1">
      <c r="A27" s="57" t="s">
        <v>288</v>
      </c>
      <c r="B27" s="46">
        <f t="shared" si="2"/>
        <v>2652</v>
      </c>
      <c r="C27" s="46">
        <v>319</v>
      </c>
      <c r="D27" s="46">
        <v>17</v>
      </c>
      <c r="E27" s="46">
        <v>0</v>
      </c>
      <c r="F27" s="46">
        <v>2314</v>
      </c>
      <c r="G27" s="46">
        <v>0</v>
      </c>
      <c r="H27" s="46">
        <v>2</v>
      </c>
      <c r="I27" s="46">
        <f t="shared" si="3"/>
        <v>2284</v>
      </c>
      <c r="J27" s="46">
        <v>369</v>
      </c>
      <c r="K27" s="46">
        <v>395</v>
      </c>
      <c r="L27" s="46">
        <v>1517</v>
      </c>
      <c r="M27" s="46">
        <v>3</v>
      </c>
      <c r="N27" s="44"/>
      <c r="O27" s="44"/>
    </row>
    <row r="28" spans="1:15" ht="11.25" customHeight="1">
      <c r="A28" s="57" t="s">
        <v>289</v>
      </c>
      <c r="B28" s="46">
        <f t="shared" si="2"/>
        <v>869</v>
      </c>
      <c r="C28" s="46">
        <v>293</v>
      </c>
      <c r="D28" s="46">
        <v>5</v>
      </c>
      <c r="E28" s="46">
        <v>0</v>
      </c>
      <c r="F28" s="46">
        <v>571</v>
      </c>
      <c r="G28" s="46">
        <v>0</v>
      </c>
      <c r="H28" s="46">
        <v>0</v>
      </c>
      <c r="I28" s="46">
        <f t="shared" si="3"/>
        <v>300</v>
      </c>
      <c r="J28" s="46">
        <v>53</v>
      </c>
      <c r="K28" s="46">
        <v>42</v>
      </c>
      <c r="L28" s="46">
        <v>205</v>
      </c>
      <c r="M28" s="46">
        <v>0</v>
      </c>
      <c r="N28" s="44"/>
      <c r="O28" s="44"/>
    </row>
    <row r="29" spans="1:15" ht="11.25" customHeight="1">
      <c r="A29" s="58" t="s">
        <v>290</v>
      </c>
      <c r="B29" s="46">
        <f t="shared" si="2"/>
        <v>898</v>
      </c>
      <c r="C29" s="46">
        <v>359</v>
      </c>
      <c r="D29" s="46">
        <v>131</v>
      </c>
      <c r="E29" s="46">
        <v>0</v>
      </c>
      <c r="F29" s="46">
        <v>408</v>
      </c>
      <c r="G29" s="46">
        <v>0</v>
      </c>
      <c r="H29" s="46">
        <v>0</v>
      </c>
      <c r="I29" s="46">
        <f t="shared" si="3"/>
        <v>291</v>
      </c>
      <c r="J29" s="46">
        <v>65</v>
      </c>
      <c r="K29" s="46">
        <v>7</v>
      </c>
      <c r="L29" s="46">
        <v>215</v>
      </c>
      <c r="M29" s="46">
        <v>4</v>
      </c>
      <c r="N29" s="44"/>
      <c r="O29" s="44"/>
    </row>
    <row r="30" spans="1:15" ht="11.25" customHeight="1">
      <c r="A30" s="58" t="s">
        <v>291</v>
      </c>
      <c r="B30" s="46">
        <f t="shared" si="2"/>
        <v>5207</v>
      </c>
      <c r="C30" s="46">
        <v>4566</v>
      </c>
      <c r="D30" s="46">
        <v>203</v>
      </c>
      <c r="E30" s="46">
        <v>0</v>
      </c>
      <c r="F30" s="46">
        <v>399</v>
      </c>
      <c r="G30" s="46">
        <v>0</v>
      </c>
      <c r="H30" s="46">
        <v>39</v>
      </c>
      <c r="I30" s="46">
        <f t="shared" si="3"/>
        <v>577</v>
      </c>
      <c r="J30" s="46">
        <v>54</v>
      </c>
      <c r="K30" s="46">
        <v>40</v>
      </c>
      <c r="L30" s="46">
        <v>424</v>
      </c>
      <c r="M30" s="46">
        <v>59</v>
      </c>
      <c r="N30" s="44"/>
      <c r="O30" s="44"/>
    </row>
    <row r="31" spans="1:15" ht="11.25" customHeight="1">
      <c r="A31" s="58" t="s">
        <v>292</v>
      </c>
      <c r="B31" s="46">
        <f t="shared" si="2"/>
        <v>600</v>
      </c>
      <c r="C31" s="46">
        <v>419</v>
      </c>
      <c r="D31" s="46">
        <v>48</v>
      </c>
      <c r="E31" s="46">
        <v>0</v>
      </c>
      <c r="F31" s="46">
        <v>132</v>
      </c>
      <c r="G31" s="46">
        <v>0</v>
      </c>
      <c r="H31" s="46">
        <v>1</v>
      </c>
      <c r="I31" s="46">
        <f t="shared" si="3"/>
        <v>106</v>
      </c>
      <c r="J31" s="46">
        <v>32</v>
      </c>
      <c r="K31" s="46">
        <v>3</v>
      </c>
      <c r="L31" s="46">
        <v>56</v>
      </c>
      <c r="M31" s="46">
        <v>15</v>
      </c>
      <c r="N31" s="44"/>
      <c r="O31" s="44"/>
    </row>
    <row r="32" spans="1:15" ht="11.25" customHeight="1">
      <c r="A32" s="57" t="s">
        <v>293</v>
      </c>
      <c r="B32" s="46">
        <f t="shared" si="2"/>
        <v>894</v>
      </c>
      <c r="C32" s="46">
        <v>722</v>
      </c>
      <c r="D32" s="46">
        <v>52</v>
      </c>
      <c r="E32" s="46">
        <v>0</v>
      </c>
      <c r="F32" s="46">
        <v>117</v>
      </c>
      <c r="G32" s="46">
        <v>0</v>
      </c>
      <c r="H32" s="46">
        <v>3</v>
      </c>
      <c r="I32" s="46">
        <f t="shared" si="3"/>
        <v>127</v>
      </c>
      <c r="J32" s="46">
        <v>3</v>
      </c>
      <c r="K32" s="46">
        <v>3</v>
      </c>
      <c r="L32" s="46">
        <v>103</v>
      </c>
      <c r="M32" s="46">
        <v>18</v>
      </c>
      <c r="N32" s="44"/>
      <c r="O32" s="44"/>
    </row>
    <row r="33" spans="1:15" ht="11.25" customHeight="1">
      <c r="A33" s="57" t="s">
        <v>294</v>
      </c>
      <c r="B33" s="46">
        <f t="shared" si="2"/>
        <v>96</v>
      </c>
      <c r="C33" s="46">
        <v>59</v>
      </c>
      <c r="D33" s="46">
        <v>3</v>
      </c>
      <c r="E33" s="46">
        <v>0</v>
      </c>
      <c r="F33" s="46">
        <v>34</v>
      </c>
      <c r="G33" s="46">
        <v>0</v>
      </c>
      <c r="H33" s="46">
        <v>0</v>
      </c>
      <c r="I33" s="46">
        <f t="shared" si="3"/>
        <v>49</v>
      </c>
      <c r="J33" s="46">
        <v>3</v>
      </c>
      <c r="K33" s="46">
        <v>0</v>
      </c>
      <c r="L33" s="46">
        <v>46</v>
      </c>
      <c r="M33" s="46">
        <v>0</v>
      </c>
      <c r="N33" s="44"/>
      <c r="O33" s="44"/>
    </row>
    <row r="34" spans="1:15" ht="11.25" customHeight="1">
      <c r="A34" s="57" t="s">
        <v>295</v>
      </c>
      <c r="B34" s="46">
        <f t="shared" si="2"/>
        <v>1503</v>
      </c>
      <c r="C34" s="46">
        <v>969</v>
      </c>
      <c r="D34" s="46">
        <v>88</v>
      </c>
      <c r="E34" s="46">
        <v>0</v>
      </c>
      <c r="F34" s="46">
        <v>442</v>
      </c>
      <c r="G34" s="46">
        <v>0</v>
      </c>
      <c r="H34" s="46">
        <v>4</v>
      </c>
      <c r="I34" s="46">
        <f t="shared" si="3"/>
        <v>715</v>
      </c>
      <c r="J34" s="46">
        <v>133</v>
      </c>
      <c r="K34" s="46">
        <v>361</v>
      </c>
      <c r="L34" s="46">
        <v>188</v>
      </c>
      <c r="M34" s="46">
        <v>33</v>
      </c>
      <c r="N34" s="44"/>
      <c r="O34" s="44"/>
    </row>
    <row r="35" spans="1:15" ht="11.25" customHeight="1">
      <c r="A35" s="57" t="s">
        <v>296</v>
      </c>
      <c r="B35" s="46">
        <f t="shared" si="2"/>
        <v>0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f t="shared" si="3"/>
        <v>0</v>
      </c>
      <c r="J35" s="46">
        <v>0</v>
      </c>
      <c r="K35" s="46">
        <v>0</v>
      </c>
      <c r="L35" s="46">
        <v>0</v>
      </c>
      <c r="M35" s="46">
        <v>0</v>
      </c>
      <c r="N35" s="44"/>
      <c r="O35" s="44"/>
    </row>
    <row r="36" spans="1:15" ht="14.25" customHeight="1">
      <c r="A36" s="59" t="s">
        <v>297</v>
      </c>
      <c r="B36" s="46">
        <f t="shared" si="2"/>
        <v>1793</v>
      </c>
      <c r="C36" s="46">
        <v>1106</v>
      </c>
      <c r="D36" s="46">
        <v>332</v>
      </c>
      <c r="E36" s="46">
        <v>0</v>
      </c>
      <c r="F36" s="46">
        <v>351</v>
      </c>
      <c r="G36" s="46">
        <v>0</v>
      </c>
      <c r="H36" s="46">
        <v>4</v>
      </c>
      <c r="I36" s="46">
        <f t="shared" si="3"/>
        <v>3591</v>
      </c>
      <c r="J36" s="46">
        <v>207</v>
      </c>
      <c r="K36" s="46">
        <v>799</v>
      </c>
      <c r="L36" s="46">
        <v>2024</v>
      </c>
      <c r="M36" s="46">
        <v>561</v>
      </c>
      <c r="N36" s="44"/>
      <c r="O36" s="44"/>
    </row>
    <row r="37" spans="1:15" ht="11.25" customHeight="1">
      <c r="A37" s="59" t="s">
        <v>298</v>
      </c>
      <c r="B37" s="46">
        <f t="shared" si="2"/>
        <v>345</v>
      </c>
      <c r="C37" s="46">
        <v>232</v>
      </c>
      <c r="D37" s="46">
        <v>34</v>
      </c>
      <c r="E37" s="46">
        <v>0</v>
      </c>
      <c r="F37" s="46">
        <v>25</v>
      </c>
      <c r="G37" s="46">
        <v>0</v>
      </c>
      <c r="H37" s="46">
        <v>54</v>
      </c>
      <c r="I37" s="46">
        <f t="shared" si="3"/>
        <v>181</v>
      </c>
      <c r="J37" s="46">
        <v>42</v>
      </c>
      <c r="K37" s="46">
        <v>118</v>
      </c>
      <c r="L37" s="46">
        <v>21</v>
      </c>
      <c r="M37" s="46">
        <v>0</v>
      </c>
      <c r="N37" s="44"/>
      <c r="O37" s="44"/>
    </row>
    <row r="38" spans="1:15" ht="11.25" customHeight="1">
      <c r="A38" s="59" t="s">
        <v>299</v>
      </c>
      <c r="B38" s="46">
        <f t="shared" si="2"/>
        <v>3154</v>
      </c>
      <c r="C38" s="46">
        <v>375</v>
      </c>
      <c r="D38" s="46">
        <v>2618</v>
      </c>
      <c r="E38" s="46">
        <v>0</v>
      </c>
      <c r="F38" s="46">
        <v>132</v>
      </c>
      <c r="G38" s="46">
        <v>11</v>
      </c>
      <c r="H38" s="46">
        <v>18</v>
      </c>
      <c r="I38" s="46">
        <f t="shared" si="3"/>
        <v>85</v>
      </c>
      <c r="J38" s="46">
        <v>19</v>
      </c>
      <c r="K38" s="46">
        <v>37</v>
      </c>
      <c r="L38" s="46">
        <v>18</v>
      </c>
      <c r="M38" s="46">
        <v>11</v>
      </c>
      <c r="N38" s="44"/>
      <c r="O38" s="44"/>
    </row>
    <row r="39" spans="1:15" ht="11.25" customHeight="1">
      <c r="A39" s="59" t="s">
        <v>302</v>
      </c>
      <c r="B39" s="46">
        <f t="shared" si="2"/>
        <v>1825</v>
      </c>
      <c r="C39" s="46">
        <v>824</v>
      </c>
      <c r="D39" s="46">
        <v>565</v>
      </c>
      <c r="E39" s="46">
        <v>0</v>
      </c>
      <c r="F39" s="46">
        <v>326</v>
      </c>
      <c r="G39" s="46">
        <v>0</v>
      </c>
      <c r="H39" s="46">
        <v>110</v>
      </c>
      <c r="I39" s="46">
        <f t="shared" si="3"/>
        <v>639</v>
      </c>
      <c r="J39" s="46">
        <v>76</v>
      </c>
      <c r="K39" s="46">
        <v>78</v>
      </c>
      <c r="L39" s="46">
        <v>263</v>
      </c>
      <c r="M39" s="46">
        <v>222</v>
      </c>
      <c r="N39" s="44"/>
      <c r="O39" s="44"/>
    </row>
    <row r="40" spans="1:15" ht="11.25" customHeight="1">
      <c r="A40" s="59" t="s">
        <v>300</v>
      </c>
      <c r="B40" s="46">
        <f t="shared" si="2"/>
        <v>3263</v>
      </c>
      <c r="C40" s="46">
        <v>684</v>
      </c>
      <c r="D40" s="46">
        <v>2357</v>
      </c>
      <c r="E40" s="46">
        <v>0</v>
      </c>
      <c r="F40" s="46">
        <v>218</v>
      </c>
      <c r="G40" s="46">
        <v>0</v>
      </c>
      <c r="H40" s="46">
        <v>4</v>
      </c>
      <c r="I40" s="46">
        <f t="shared" si="3"/>
        <v>699</v>
      </c>
      <c r="J40" s="46">
        <v>14</v>
      </c>
      <c r="K40" s="46">
        <v>6</v>
      </c>
      <c r="L40" s="46">
        <v>85</v>
      </c>
      <c r="M40" s="46">
        <v>594</v>
      </c>
      <c r="N40" s="44"/>
      <c r="O40" s="44"/>
    </row>
    <row r="41" spans="1:15" ht="11.25" customHeight="1">
      <c r="A41" s="59" t="s">
        <v>193</v>
      </c>
      <c r="B41" s="46">
        <f t="shared" si="2"/>
        <v>18</v>
      </c>
      <c r="C41" s="46">
        <v>0</v>
      </c>
      <c r="D41" s="46">
        <v>1</v>
      </c>
      <c r="E41" s="46">
        <v>0</v>
      </c>
      <c r="F41" s="46">
        <v>1</v>
      </c>
      <c r="G41" s="46">
        <v>0</v>
      </c>
      <c r="H41" s="46">
        <v>16</v>
      </c>
      <c r="I41" s="46">
        <f t="shared" si="3"/>
        <v>255</v>
      </c>
      <c r="J41" s="46">
        <v>98</v>
      </c>
      <c r="K41" s="46">
        <v>135</v>
      </c>
      <c r="L41" s="46">
        <v>22</v>
      </c>
      <c r="M41" s="46">
        <v>0</v>
      </c>
      <c r="N41" s="44"/>
      <c r="O41" s="44"/>
    </row>
    <row r="42" spans="1:15" ht="11.25" customHeight="1">
      <c r="A42" s="59" t="s">
        <v>301</v>
      </c>
      <c r="B42" s="46">
        <f t="shared" si="2"/>
        <v>108</v>
      </c>
      <c r="C42" s="46">
        <v>1</v>
      </c>
      <c r="D42" s="46">
        <v>66</v>
      </c>
      <c r="E42" s="46">
        <v>0</v>
      </c>
      <c r="F42" s="46">
        <v>40</v>
      </c>
      <c r="G42" s="46">
        <v>0</v>
      </c>
      <c r="H42" s="46">
        <v>1</v>
      </c>
      <c r="I42" s="46">
        <f t="shared" si="3"/>
        <v>5</v>
      </c>
      <c r="J42" s="46">
        <v>2</v>
      </c>
      <c r="K42" s="46">
        <v>0</v>
      </c>
      <c r="L42" s="46">
        <v>3</v>
      </c>
      <c r="M42" s="46">
        <v>0</v>
      </c>
      <c r="N42" s="44"/>
      <c r="O42" s="44"/>
    </row>
    <row r="43" spans="1:15" ht="11.25" customHeight="1">
      <c r="A43" s="59" t="s">
        <v>194</v>
      </c>
      <c r="B43" s="46">
        <f t="shared" si="2"/>
        <v>43</v>
      </c>
      <c r="C43" s="46">
        <v>1</v>
      </c>
      <c r="D43" s="46">
        <v>0</v>
      </c>
      <c r="E43" s="46">
        <v>0</v>
      </c>
      <c r="F43" s="46">
        <v>14</v>
      </c>
      <c r="G43" s="46">
        <v>0</v>
      </c>
      <c r="H43" s="46">
        <v>28</v>
      </c>
      <c r="I43" s="46">
        <f t="shared" si="3"/>
        <v>0</v>
      </c>
      <c r="J43" s="46">
        <v>0</v>
      </c>
      <c r="K43" s="46">
        <v>0</v>
      </c>
      <c r="L43" s="46">
        <v>0</v>
      </c>
      <c r="M43" s="46">
        <v>0</v>
      </c>
      <c r="N43" s="44"/>
      <c r="O43" s="44"/>
    </row>
    <row r="44" spans="1:15" ht="11.25" customHeight="1">
      <c r="A44" s="60" t="s">
        <v>303</v>
      </c>
      <c r="B44" s="46">
        <f t="shared" si="2"/>
        <v>38</v>
      </c>
      <c r="C44" s="46">
        <v>3</v>
      </c>
      <c r="D44" s="46">
        <v>3</v>
      </c>
      <c r="E44" s="46">
        <v>0</v>
      </c>
      <c r="F44" s="46">
        <v>7</v>
      </c>
      <c r="G44" s="46">
        <v>0</v>
      </c>
      <c r="H44" s="46">
        <v>25</v>
      </c>
      <c r="I44" s="46">
        <f t="shared" si="3"/>
        <v>0</v>
      </c>
      <c r="J44" s="46">
        <v>0</v>
      </c>
      <c r="K44" s="46">
        <v>0</v>
      </c>
      <c r="L44" s="46">
        <v>0</v>
      </c>
      <c r="M44" s="46">
        <v>0</v>
      </c>
      <c r="N44" s="44"/>
      <c r="O44" s="44"/>
    </row>
    <row r="45" spans="1:15" ht="11.25" customHeight="1">
      <c r="A45" s="60" t="s">
        <v>304</v>
      </c>
      <c r="B45" s="46">
        <f t="shared" si="2"/>
        <v>331</v>
      </c>
      <c r="C45" s="46">
        <v>134</v>
      </c>
      <c r="D45" s="46">
        <v>66</v>
      </c>
      <c r="E45" s="46">
        <v>0</v>
      </c>
      <c r="F45" s="46">
        <v>75</v>
      </c>
      <c r="G45" s="46">
        <v>0</v>
      </c>
      <c r="H45" s="46">
        <v>56</v>
      </c>
      <c r="I45" s="46">
        <f t="shared" si="3"/>
        <v>297</v>
      </c>
      <c r="J45" s="46">
        <v>37</v>
      </c>
      <c r="K45" s="46">
        <v>175</v>
      </c>
      <c r="L45" s="46">
        <v>85</v>
      </c>
      <c r="M45" s="46">
        <v>0</v>
      </c>
      <c r="N45" s="44"/>
      <c r="O45" s="44"/>
    </row>
    <row r="46" spans="1:15" ht="11.25" customHeight="1">
      <c r="A46" s="60" t="s">
        <v>310</v>
      </c>
      <c r="B46" s="46">
        <f t="shared" si="2"/>
        <v>2848</v>
      </c>
      <c r="C46" s="46">
        <v>150</v>
      </c>
      <c r="D46" s="46">
        <v>2381</v>
      </c>
      <c r="E46" s="46">
        <v>1</v>
      </c>
      <c r="F46" s="46">
        <v>68</v>
      </c>
      <c r="G46" s="46">
        <v>4</v>
      </c>
      <c r="H46" s="46">
        <v>244</v>
      </c>
      <c r="I46" s="46">
        <f t="shared" si="3"/>
        <v>40</v>
      </c>
      <c r="J46" s="46">
        <v>3</v>
      </c>
      <c r="K46" s="46">
        <v>2</v>
      </c>
      <c r="L46" s="46">
        <v>4</v>
      </c>
      <c r="M46" s="46">
        <v>31</v>
      </c>
      <c r="N46" s="44"/>
      <c r="O46" s="44"/>
    </row>
    <row r="47" spans="1:15" ht="11.25" customHeight="1">
      <c r="A47" s="60" t="s">
        <v>309</v>
      </c>
      <c r="B47" s="46">
        <f t="shared" si="2"/>
        <v>1444</v>
      </c>
      <c r="C47" s="46">
        <v>1066</v>
      </c>
      <c r="D47" s="46">
        <v>124</v>
      </c>
      <c r="E47" s="46">
        <v>0</v>
      </c>
      <c r="F47" s="46">
        <v>231</v>
      </c>
      <c r="G47" s="46">
        <v>0</v>
      </c>
      <c r="H47" s="46">
        <v>23</v>
      </c>
      <c r="I47" s="46">
        <f t="shared" si="3"/>
        <v>568</v>
      </c>
      <c r="J47" s="46">
        <v>161</v>
      </c>
      <c r="K47" s="46">
        <v>281</v>
      </c>
      <c r="L47" s="46">
        <v>121</v>
      </c>
      <c r="M47" s="46">
        <v>5</v>
      </c>
      <c r="N47" s="44"/>
      <c r="O47" s="44"/>
    </row>
    <row r="48" spans="1:15" ht="11.25" customHeight="1">
      <c r="A48" s="60" t="s">
        <v>305</v>
      </c>
      <c r="B48" s="46">
        <f t="shared" si="2"/>
        <v>76</v>
      </c>
      <c r="C48" s="46">
        <v>41</v>
      </c>
      <c r="D48" s="46">
        <v>1</v>
      </c>
      <c r="E48" s="46">
        <v>0</v>
      </c>
      <c r="F48" s="46">
        <v>34</v>
      </c>
      <c r="G48" s="46">
        <v>0</v>
      </c>
      <c r="H48" s="46">
        <v>0</v>
      </c>
      <c r="I48" s="46">
        <f t="shared" si="3"/>
        <v>246</v>
      </c>
      <c r="J48" s="46">
        <v>45</v>
      </c>
      <c r="K48" s="46">
        <v>168</v>
      </c>
      <c r="L48" s="46">
        <v>33</v>
      </c>
      <c r="M48" s="46">
        <v>0</v>
      </c>
      <c r="N48" s="44"/>
      <c r="O48" s="44"/>
    </row>
    <row r="49" spans="1:15" ht="11.25" customHeight="1">
      <c r="A49" s="60" t="s">
        <v>306</v>
      </c>
      <c r="B49" s="46">
        <f t="shared" si="2"/>
        <v>54</v>
      </c>
      <c r="C49" s="46">
        <v>0</v>
      </c>
      <c r="D49" s="46">
        <v>1</v>
      </c>
      <c r="E49" s="46">
        <v>0</v>
      </c>
      <c r="F49" s="46">
        <v>45</v>
      </c>
      <c r="G49" s="46">
        <v>0</v>
      </c>
      <c r="H49" s="46">
        <v>8</v>
      </c>
      <c r="I49" s="46">
        <f t="shared" si="3"/>
        <v>2166</v>
      </c>
      <c r="J49" s="46">
        <v>209</v>
      </c>
      <c r="K49" s="46">
        <v>1644</v>
      </c>
      <c r="L49" s="46">
        <v>313</v>
      </c>
      <c r="M49" s="46">
        <v>0</v>
      </c>
      <c r="N49" s="44"/>
      <c r="O49" s="44"/>
    </row>
    <row r="50" spans="1:15" ht="11.25" customHeight="1">
      <c r="A50" s="60" t="s">
        <v>307</v>
      </c>
      <c r="B50" s="46">
        <f t="shared" si="2"/>
        <v>1</v>
      </c>
      <c r="C50" s="46">
        <v>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f t="shared" si="3"/>
        <v>16</v>
      </c>
      <c r="J50" s="46">
        <v>7</v>
      </c>
      <c r="K50" s="46">
        <v>2</v>
      </c>
      <c r="L50" s="46">
        <v>7</v>
      </c>
      <c r="M50" s="46">
        <v>0</v>
      </c>
      <c r="N50" s="44"/>
      <c r="O50" s="44"/>
    </row>
    <row r="51" spans="1:15" ht="12.75" customHeight="1" thickBot="1">
      <c r="A51" s="59" t="s">
        <v>308</v>
      </c>
      <c r="B51" s="46">
        <f t="shared" si="2"/>
        <v>390</v>
      </c>
      <c r="C51" s="46">
        <v>192</v>
      </c>
      <c r="D51" s="46">
        <v>89</v>
      </c>
      <c r="E51" s="46">
        <v>0</v>
      </c>
      <c r="F51" s="46">
        <v>73</v>
      </c>
      <c r="G51" s="46">
        <v>0</v>
      </c>
      <c r="H51" s="46">
        <v>36</v>
      </c>
      <c r="I51" s="46">
        <f t="shared" si="3"/>
        <v>118</v>
      </c>
      <c r="J51" s="46">
        <v>63</v>
      </c>
      <c r="K51" s="46">
        <v>36</v>
      </c>
      <c r="L51" s="46">
        <v>15</v>
      </c>
      <c r="M51" s="46">
        <v>4</v>
      </c>
      <c r="N51" s="44"/>
      <c r="O51" s="44"/>
    </row>
    <row r="52" spans="1:15" ht="12" customHeight="1">
      <c r="A52" s="41" t="s">
        <v>269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4"/>
      <c r="O52" s="44"/>
    </row>
    <row r="53" spans="1:15" ht="23.25" customHeight="1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44"/>
      <c r="O53" s="44"/>
    </row>
    <row r="54" spans="1:15" ht="10.5" customHeight="1">
      <c r="A54" s="95" t="s">
        <v>311</v>
      </c>
      <c r="B54" s="95"/>
      <c r="C54" s="95"/>
      <c r="D54" s="95"/>
      <c r="E54" s="95"/>
      <c r="F54" s="95"/>
      <c r="G54" s="95"/>
      <c r="H54" s="95" t="s">
        <v>312</v>
      </c>
      <c r="I54" s="95"/>
      <c r="J54" s="95"/>
      <c r="K54" s="95"/>
      <c r="L54" s="95"/>
      <c r="M54" s="95"/>
      <c r="N54" s="44"/>
      <c r="O54" s="44"/>
    </row>
  </sheetData>
  <mergeCells count="9">
    <mergeCell ref="A3:A4"/>
    <mergeCell ref="B3:G3"/>
    <mergeCell ref="I3:M3"/>
    <mergeCell ref="A54:G54"/>
    <mergeCell ref="H54:M54"/>
    <mergeCell ref="A1:G1"/>
    <mergeCell ref="H1:M1"/>
    <mergeCell ref="A2:G2"/>
    <mergeCell ref="H2:M2"/>
  </mergeCells>
  <dataValidations count="1">
    <dataValidation type="whole" allowBlank="1" showInputMessage="1" showErrorMessage="1" errorTitle="嘿嘿！你粉混喔" error="數字必須素整數而且不得小於 0 也應該不會大於 50000000 吧" sqref="J51:M51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8"/>
  <sheetViews>
    <sheetView workbookViewId="0" topLeftCell="A1">
      <selection activeCell="A1" sqref="A1:G1"/>
    </sheetView>
  </sheetViews>
  <sheetFormatPr defaultColWidth="9.00390625" defaultRowHeight="16.5"/>
  <cols>
    <col min="1" max="1" width="18.625" style="44" customWidth="1"/>
    <col min="2" max="2" width="9.25390625" style="44" customWidth="1"/>
    <col min="3" max="3" width="8.75390625" style="44" customWidth="1"/>
    <col min="4" max="4" width="8.875" style="44" customWidth="1"/>
    <col min="5" max="7" width="11.125" style="44" customWidth="1"/>
    <col min="8" max="14" width="11.50390625" style="44" customWidth="1"/>
    <col min="15" max="15" width="18.625" style="44" customWidth="1"/>
    <col min="16" max="16" width="7.625" style="44" customWidth="1"/>
    <col min="17" max="23" width="7.375" style="44" customWidth="1"/>
    <col min="24" max="32" width="8.625" style="44" customWidth="1"/>
    <col min="33" max="16384" width="9.00390625" style="44" customWidth="1"/>
  </cols>
  <sheetData>
    <row r="1" spans="1:32" s="26" customFormat="1" ht="48" customHeight="1">
      <c r="A1" s="86" t="s">
        <v>154</v>
      </c>
      <c r="B1" s="86"/>
      <c r="C1" s="86"/>
      <c r="D1" s="86"/>
      <c r="E1" s="86"/>
      <c r="F1" s="86"/>
      <c r="G1" s="86"/>
      <c r="H1" s="1" t="s">
        <v>60</v>
      </c>
      <c r="I1" s="1"/>
      <c r="J1" s="1"/>
      <c r="K1" s="1"/>
      <c r="L1" s="1"/>
      <c r="M1" s="1"/>
      <c r="N1" s="1"/>
      <c r="O1" s="86" t="s">
        <v>154</v>
      </c>
      <c r="P1" s="86"/>
      <c r="Q1" s="86"/>
      <c r="R1" s="86"/>
      <c r="S1" s="86"/>
      <c r="T1" s="86"/>
      <c r="U1" s="86"/>
      <c r="V1" s="86"/>
      <c r="W1" s="86"/>
      <c r="X1" s="1" t="s">
        <v>61</v>
      </c>
      <c r="Y1" s="1"/>
      <c r="Z1" s="1"/>
      <c r="AA1" s="1"/>
      <c r="AB1" s="1"/>
      <c r="AC1" s="1"/>
      <c r="AD1" s="1"/>
      <c r="AE1" s="1"/>
      <c r="AF1" s="1"/>
    </row>
    <row r="2" spans="1:32" s="29" customFormat="1" ht="12.75" customHeight="1" thickBot="1">
      <c r="A2" s="121" t="s">
        <v>13</v>
      </c>
      <c r="B2" s="121"/>
      <c r="C2" s="121"/>
      <c r="D2" s="121"/>
      <c r="E2" s="121"/>
      <c r="F2" s="121"/>
      <c r="G2" s="121"/>
      <c r="H2" s="120" t="s">
        <v>346</v>
      </c>
      <c r="I2" s="120"/>
      <c r="J2" s="45"/>
      <c r="K2" s="45"/>
      <c r="L2" s="45"/>
      <c r="M2" s="45"/>
      <c r="N2" s="27" t="s">
        <v>0</v>
      </c>
      <c r="O2" s="121" t="s">
        <v>13</v>
      </c>
      <c r="P2" s="121"/>
      <c r="Q2" s="121"/>
      <c r="R2" s="121"/>
      <c r="S2" s="121"/>
      <c r="T2" s="121"/>
      <c r="U2" s="121"/>
      <c r="V2" s="121"/>
      <c r="W2" s="121"/>
      <c r="X2" s="45" t="s">
        <v>346</v>
      </c>
      <c r="Y2" s="45"/>
      <c r="Z2" s="45"/>
      <c r="AA2" s="45"/>
      <c r="AB2" s="45"/>
      <c r="AC2" s="45"/>
      <c r="AD2" s="45"/>
      <c r="AE2" s="45"/>
      <c r="AF2" s="27" t="s">
        <v>0</v>
      </c>
    </row>
    <row r="3" spans="1:32" s="30" customFormat="1" ht="24" customHeight="1">
      <c r="A3" s="90" t="s">
        <v>62</v>
      </c>
      <c r="B3" s="122" t="s">
        <v>63</v>
      </c>
      <c r="C3" s="111" t="s">
        <v>64</v>
      </c>
      <c r="D3" s="117" t="s">
        <v>155</v>
      </c>
      <c r="E3" s="118"/>
      <c r="F3" s="118"/>
      <c r="G3" s="118"/>
      <c r="H3" s="113" t="s">
        <v>156</v>
      </c>
      <c r="I3" s="113"/>
      <c r="J3" s="113"/>
      <c r="K3" s="113"/>
      <c r="L3" s="113"/>
      <c r="M3" s="113"/>
      <c r="N3" s="113"/>
      <c r="O3" s="90" t="s">
        <v>66</v>
      </c>
      <c r="P3" s="92" t="s">
        <v>157</v>
      </c>
      <c r="Q3" s="93"/>
      <c r="R3" s="93"/>
      <c r="S3" s="93"/>
      <c r="T3" s="93"/>
      <c r="U3" s="93"/>
      <c r="V3" s="93"/>
      <c r="W3" s="93"/>
      <c r="X3" s="118" t="s">
        <v>20</v>
      </c>
      <c r="Y3" s="118"/>
      <c r="Z3" s="119"/>
      <c r="AA3" s="129" t="s">
        <v>360</v>
      </c>
      <c r="AB3" s="129" t="s">
        <v>359</v>
      </c>
      <c r="AC3" s="111" t="s">
        <v>69</v>
      </c>
      <c r="AD3" s="111" t="s">
        <v>70</v>
      </c>
      <c r="AE3" s="129" t="s">
        <v>167</v>
      </c>
      <c r="AF3" s="114" t="s">
        <v>71</v>
      </c>
    </row>
    <row r="4" spans="1:32" s="30" customFormat="1" ht="48" customHeight="1" thickBot="1">
      <c r="A4" s="91"/>
      <c r="B4" s="110"/>
      <c r="C4" s="123"/>
      <c r="D4" s="31" t="s">
        <v>3</v>
      </c>
      <c r="E4" s="32" t="s">
        <v>357</v>
      </c>
      <c r="F4" s="32" t="s">
        <v>369</v>
      </c>
      <c r="G4" s="32" t="s">
        <v>370</v>
      </c>
      <c r="H4" s="32" t="s">
        <v>382</v>
      </c>
      <c r="I4" s="32" t="s">
        <v>72</v>
      </c>
      <c r="J4" s="32" t="s">
        <v>73</v>
      </c>
      <c r="K4" s="32" t="s">
        <v>74</v>
      </c>
      <c r="L4" s="31" t="s">
        <v>75</v>
      </c>
      <c r="M4" s="32" t="s">
        <v>76</v>
      </c>
      <c r="N4" s="32" t="s">
        <v>381</v>
      </c>
      <c r="O4" s="91"/>
      <c r="P4" s="31" t="s">
        <v>356</v>
      </c>
      <c r="Q4" s="32" t="s">
        <v>79</v>
      </c>
      <c r="R4" s="32" t="s">
        <v>80</v>
      </c>
      <c r="S4" s="32" t="s">
        <v>377</v>
      </c>
      <c r="T4" s="32" t="s">
        <v>81</v>
      </c>
      <c r="U4" s="32" t="s">
        <v>82</v>
      </c>
      <c r="V4" s="32" t="s">
        <v>83</v>
      </c>
      <c r="W4" s="32" t="s">
        <v>84</v>
      </c>
      <c r="X4" s="33" t="s">
        <v>85</v>
      </c>
      <c r="Y4" s="33" t="s">
        <v>86</v>
      </c>
      <c r="Z4" s="33" t="s">
        <v>87</v>
      </c>
      <c r="AA4" s="130"/>
      <c r="AB4" s="130"/>
      <c r="AC4" s="123"/>
      <c r="AD4" s="123"/>
      <c r="AE4" s="130"/>
      <c r="AF4" s="115"/>
    </row>
    <row r="5" spans="1:32" s="36" customFormat="1" ht="48" customHeight="1">
      <c r="A5" s="34" t="s">
        <v>112</v>
      </c>
      <c r="B5" s="46">
        <f>SUM(B7:B15)</f>
        <v>5765</v>
      </c>
      <c r="C5" s="56"/>
      <c r="D5" s="46">
        <f aca="true" t="shared" si="0" ref="D5:N5">SUM(D7:D15)</f>
        <v>5083</v>
      </c>
      <c r="E5" s="46">
        <f t="shared" si="0"/>
        <v>99</v>
      </c>
      <c r="F5" s="46">
        <f t="shared" si="0"/>
        <v>216</v>
      </c>
      <c r="G5" s="46">
        <f t="shared" si="0"/>
        <v>909</v>
      </c>
      <c r="H5" s="46">
        <f>SUM(H7:H15)</f>
        <v>1944</v>
      </c>
      <c r="I5" s="46">
        <f>SUM(I7:I15)</f>
        <v>7</v>
      </c>
      <c r="J5" s="46">
        <f t="shared" si="0"/>
        <v>1195</v>
      </c>
      <c r="K5" s="46">
        <f t="shared" si="0"/>
        <v>63</v>
      </c>
      <c r="L5" s="46">
        <f t="shared" si="0"/>
        <v>78</v>
      </c>
      <c r="M5" s="46">
        <f t="shared" si="0"/>
        <v>247</v>
      </c>
      <c r="N5" s="46">
        <f t="shared" si="0"/>
        <v>11</v>
      </c>
      <c r="O5" s="34" t="s">
        <v>112</v>
      </c>
      <c r="P5" s="46">
        <f>SUM(P7:P15)</f>
        <v>59</v>
      </c>
      <c r="Q5" s="46">
        <f>SUM(Q7:Q15)</f>
        <v>47</v>
      </c>
      <c r="R5" s="46">
        <f aca="true" t="shared" si="1" ref="R5:AF5">SUM(R7:R15)</f>
        <v>19</v>
      </c>
      <c r="S5" s="46">
        <f t="shared" si="1"/>
        <v>10</v>
      </c>
      <c r="T5" s="46">
        <f t="shared" si="1"/>
        <v>7</v>
      </c>
      <c r="U5" s="46">
        <f t="shared" si="1"/>
        <v>46</v>
      </c>
      <c r="V5" s="46">
        <f t="shared" si="1"/>
        <v>7</v>
      </c>
      <c r="W5" s="46">
        <f t="shared" si="1"/>
        <v>29</v>
      </c>
      <c r="X5" s="46">
        <f t="shared" si="1"/>
        <v>32</v>
      </c>
      <c r="Y5" s="46">
        <f t="shared" si="1"/>
        <v>31</v>
      </c>
      <c r="Z5" s="46">
        <f t="shared" si="1"/>
        <v>27</v>
      </c>
      <c r="AA5" s="46">
        <f t="shared" si="1"/>
        <v>140</v>
      </c>
      <c r="AB5" s="46">
        <f t="shared" si="1"/>
        <v>342</v>
      </c>
      <c r="AC5" s="46">
        <f t="shared" si="1"/>
        <v>194</v>
      </c>
      <c r="AD5" s="46">
        <f t="shared" si="1"/>
        <v>6</v>
      </c>
      <c r="AE5" s="46">
        <f>SUM(AE7:AE15)</f>
        <v>0</v>
      </c>
      <c r="AF5" s="46">
        <f t="shared" si="1"/>
        <v>0</v>
      </c>
    </row>
    <row r="6" spans="1:32" s="36" customFormat="1" ht="38.25" customHeight="1">
      <c r="A6" s="34" t="s">
        <v>113</v>
      </c>
      <c r="B6" s="54"/>
      <c r="C6" s="21">
        <f>SUM(C7:C15)</f>
        <v>100</v>
      </c>
      <c r="D6" s="21">
        <f>IF(D5&gt;$B$5,999,IF($B$5=0,0,D5/$B$5*100))</f>
        <v>88.16999132697312</v>
      </c>
      <c r="E6" s="21">
        <f aca="true" t="shared" si="2" ref="E6:P6">IF(E5&gt;$B$5,999,IF($B$5=0,0,E5/$B$5*100))</f>
        <v>1.717259323503903</v>
      </c>
      <c r="F6" s="21">
        <f t="shared" si="2"/>
        <v>3.7467476149176058</v>
      </c>
      <c r="G6" s="21">
        <f t="shared" si="2"/>
        <v>15.767562879444927</v>
      </c>
      <c r="H6" s="21">
        <f t="shared" si="2"/>
        <v>33.720728534258456</v>
      </c>
      <c r="I6" s="21">
        <f t="shared" si="2"/>
        <v>0.12142237640936687</v>
      </c>
      <c r="J6" s="21">
        <f t="shared" si="2"/>
        <v>20.728534258456204</v>
      </c>
      <c r="K6" s="21">
        <f t="shared" si="2"/>
        <v>1.092801387684302</v>
      </c>
      <c r="L6" s="21">
        <f t="shared" si="2"/>
        <v>1.3529921942758023</v>
      </c>
      <c r="M6" s="21">
        <f t="shared" si="2"/>
        <v>4.284475281873374</v>
      </c>
      <c r="N6" s="21">
        <f t="shared" si="2"/>
        <v>0.19080659150043364</v>
      </c>
      <c r="O6" s="34" t="s">
        <v>113</v>
      </c>
      <c r="P6" s="21">
        <f t="shared" si="2"/>
        <v>1.023417172593235</v>
      </c>
      <c r="Q6" s="21">
        <f aca="true" t="shared" si="3" ref="Q6:AF6">IF(Q5&gt;$B$5,999,IF($B$5=0,0,Q5/$B$5*100))</f>
        <v>0.8152645273200346</v>
      </c>
      <c r="R6" s="21">
        <f t="shared" si="3"/>
        <v>0.3295750216825672</v>
      </c>
      <c r="S6" s="21">
        <f t="shared" si="3"/>
        <v>0.17346053772766695</v>
      </c>
      <c r="T6" s="21">
        <f t="shared" si="3"/>
        <v>0.12142237640936687</v>
      </c>
      <c r="U6" s="21">
        <f t="shared" si="3"/>
        <v>0.797918473547268</v>
      </c>
      <c r="V6" s="21">
        <f t="shared" si="3"/>
        <v>0.12142237640936687</v>
      </c>
      <c r="W6" s="21">
        <f t="shared" si="3"/>
        <v>0.5030355594102341</v>
      </c>
      <c r="X6" s="21">
        <f t="shared" si="3"/>
        <v>0.5550737207285342</v>
      </c>
      <c r="Y6" s="21">
        <f t="shared" si="3"/>
        <v>0.5377276669557676</v>
      </c>
      <c r="Z6" s="21">
        <f t="shared" si="3"/>
        <v>0.4683434518647007</v>
      </c>
      <c r="AA6" s="21">
        <f t="shared" si="3"/>
        <v>2.4284475281873377</v>
      </c>
      <c r="AB6" s="21">
        <f t="shared" si="3"/>
        <v>5.93235039028621</v>
      </c>
      <c r="AC6" s="21">
        <f t="shared" si="3"/>
        <v>3.3651344319167387</v>
      </c>
      <c r="AD6" s="21">
        <f t="shared" si="3"/>
        <v>0.10407632263660017</v>
      </c>
      <c r="AE6" s="21">
        <f t="shared" si="3"/>
        <v>0</v>
      </c>
      <c r="AF6" s="21">
        <f t="shared" si="3"/>
        <v>0</v>
      </c>
    </row>
    <row r="7" spans="1:32" s="36" customFormat="1" ht="45" customHeight="1">
      <c r="A7" s="34" t="s">
        <v>158</v>
      </c>
      <c r="B7" s="46">
        <f aca="true" t="shared" si="4" ref="B7:B15">SUM(D7,AA7:AF7)</f>
        <v>273</v>
      </c>
      <c r="C7" s="21">
        <f>B7/$B$5*100</f>
        <v>4.735472679965308</v>
      </c>
      <c r="D7" s="46">
        <f aca="true" t="shared" si="5" ref="D7:D15">SUM(E7:N7,P7:Z7)</f>
        <v>234</v>
      </c>
      <c r="E7" s="46">
        <v>20</v>
      </c>
      <c r="F7" s="46">
        <v>48</v>
      </c>
      <c r="G7" s="46">
        <v>19</v>
      </c>
      <c r="H7" s="46">
        <v>71</v>
      </c>
      <c r="I7" s="46">
        <v>0</v>
      </c>
      <c r="J7" s="46">
        <v>59</v>
      </c>
      <c r="K7" s="46">
        <v>3</v>
      </c>
      <c r="L7" s="46">
        <v>2</v>
      </c>
      <c r="M7" s="46">
        <v>3</v>
      </c>
      <c r="N7" s="46">
        <v>0</v>
      </c>
      <c r="O7" s="34" t="s">
        <v>158</v>
      </c>
      <c r="P7" s="46">
        <v>5</v>
      </c>
      <c r="Q7" s="46">
        <v>0</v>
      </c>
      <c r="R7" s="46">
        <v>0</v>
      </c>
      <c r="S7" s="46">
        <v>1</v>
      </c>
      <c r="T7" s="46">
        <v>0</v>
      </c>
      <c r="U7" s="46">
        <v>0</v>
      </c>
      <c r="V7" s="46">
        <v>0</v>
      </c>
      <c r="W7" s="46">
        <v>2</v>
      </c>
      <c r="X7" s="46">
        <v>1</v>
      </c>
      <c r="Y7" s="46">
        <v>0</v>
      </c>
      <c r="Z7" s="46">
        <v>0</v>
      </c>
      <c r="AA7" s="46">
        <v>1</v>
      </c>
      <c r="AB7" s="46">
        <v>11</v>
      </c>
      <c r="AC7" s="46">
        <v>23</v>
      </c>
      <c r="AD7" s="46">
        <v>4</v>
      </c>
      <c r="AE7" s="46">
        <v>0</v>
      </c>
      <c r="AF7" s="46">
        <v>0</v>
      </c>
    </row>
    <row r="8" spans="1:32" s="36" customFormat="1" ht="42" customHeight="1">
      <c r="A8" s="37" t="s">
        <v>159</v>
      </c>
      <c r="B8" s="46">
        <f t="shared" si="4"/>
        <v>1026</v>
      </c>
      <c r="C8" s="21">
        <f aca="true" t="shared" si="6" ref="C8:C15">B8/$B$5*100</f>
        <v>17.79705117085863</v>
      </c>
      <c r="D8" s="46">
        <f t="shared" si="5"/>
        <v>857</v>
      </c>
      <c r="E8" s="46">
        <v>49</v>
      </c>
      <c r="F8" s="46">
        <v>111</v>
      </c>
      <c r="G8" s="46">
        <v>63</v>
      </c>
      <c r="H8" s="46">
        <v>198</v>
      </c>
      <c r="I8" s="46">
        <v>4</v>
      </c>
      <c r="J8" s="46">
        <v>120</v>
      </c>
      <c r="K8" s="46">
        <v>35</v>
      </c>
      <c r="L8" s="46">
        <v>75</v>
      </c>
      <c r="M8" s="46">
        <v>29</v>
      </c>
      <c r="N8" s="46">
        <v>11</v>
      </c>
      <c r="O8" s="37" t="s">
        <v>159</v>
      </c>
      <c r="P8" s="46">
        <v>41</v>
      </c>
      <c r="Q8" s="46">
        <v>46</v>
      </c>
      <c r="R8" s="46">
        <v>11</v>
      </c>
      <c r="S8" s="46">
        <v>8</v>
      </c>
      <c r="T8" s="46">
        <v>6</v>
      </c>
      <c r="U8" s="46">
        <v>1</v>
      </c>
      <c r="V8" s="46">
        <v>7</v>
      </c>
      <c r="W8" s="46">
        <v>8</v>
      </c>
      <c r="X8" s="46">
        <v>28</v>
      </c>
      <c r="Y8" s="46">
        <v>6</v>
      </c>
      <c r="Z8" s="46">
        <v>0</v>
      </c>
      <c r="AA8" s="46">
        <v>25</v>
      </c>
      <c r="AB8" s="46">
        <v>117</v>
      </c>
      <c r="AC8" s="46">
        <v>27</v>
      </c>
      <c r="AD8" s="46">
        <v>0</v>
      </c>
      <c r="AE8" s="46">
        <v>0</v>
      </c>
      <c r="AF8" s="46">
        <v>0</v>
      </c>
    </row>
    <row r="9" spans="1:32" s="36" customFormat="1" ht="37.5" customHeight="1">
      <c r="A9" s="34" t="s">
        <v>160</v>
      </c>
      <c r="B9" s="46">
        <f t="shared" si="4"/>
        <v>769</v>
      </c>
      <c r="C9" s="21">
        <f t="shared" si="6"/>
        <v>13.339115351257588</v>
      </c>
      <c r="D9" s="46">
        <f t="shared" si="5"/>
        <v>727</v>
      </c>
      <c r="E9" s="46">
        <v>0</v>
      </c>
      <c r="F9" s="46">
        <v>10</v>
      </c>
      <c r="G9" s="46">
        <v>504</v>
      </c>
      <c r="H9" s="46">
        <v>52</v>
      </c>
      <c r="I9" s="46">
        <v>0</v>
      </c>
      <c r="J9" s="46">
        <v>106</v>
      </c>
      <c r="K9" s="46">
        <v>16</v>
      </c>
      <c r="L9" s="46">
        <v>0</v>
      </c>
      <c r="M9" s="46">
        <v>28</v>
      </c>
      <c r="N9" s="46">
        <v>0</v>
      </c>
      <c r="O9" s="34" t="s">
        <v>160</v>
      </c>
      <c r="P9" s="46">
        <v>11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8</v>
      </c>
      <c r="AC9" s="46">
        <v>34</v>
      </c>
      <c r="AD9" s="46">
        <v>0</v>
      </c>
      <c r="AE9" s="46">
        <v>0</v>
      </c>
      <c r="AF9" s="46">
        <v>0</v>
      </c>
    </row>
    <row r="10" spans="1:32" s="36" customFormat="1" ht="37.5" customHeight="1">
      <c r="A10" s="34" t="s">
        <v>161</v>
      </c>
      <c r="B10" s="46">
        <f t="shared" si="4"/>
        <v>73</v>
      </c>
      <c r="C10" s="21">
        <f t="shared" si="6"/>
        <v>1.2662619254119687</v>
      </c>
      <c r="D10" s="46">
        <f t="shared" si="5"/>
        <v>65</v>
      </c>
      <c r="E10" s="46">
        <v>3</v>
      </c>
      <c r="F10" s="46">
        <v>2</v>
      </c>
      <c r="G10" s="46">
        <v>2</v>
      </c>
      <c r="H10" s="46">
        <v>50</v>
      </c>
      <c r="I10" s="46">
        <v>0</v>
      </c>
      <c r="J10" s="46">
        <v>1</v>
      </c>
      <c r="K10" s="46">
        <v>2</v>
      </c>
      <c r="L10" s="46">
        <v>0</v>
      </c>
      <c r="M10" s="46">
        <v>2</v>
      </c>
      <c r="N10" s="46">
        <v>0</v>
      </c>
      <c r="O10" s="34" t="s">
        <v>161</v>
      </c>
      <c r="P10" s="46">
        <v>1</v>
      </c>
      <c r="Q10" s="46">
        <v>0</v>
      </c>
      <c r="R10" s="46">
        <v>0</v>
      </c>
      <c r="S10" s="46">
        <v>0</v>
      </c>
      <c r="T10" s="46">
        <v>1</v>
      </c>
      <c r="U10" s="46">
        <v>0</v>
      </c>
      <c r="V10" s="46">
        <v>0</v>
      </c>
      <c r="W10" s="46">
        <v>0</v>
      </c>
      <c r="X10" s="46">
        <v>1</v>
      </c>
      <c r="Y10" s="46">
        <v>0</v>
      </c>
      <c r="Z10" s="46">
        <v>0</v>
      </c>
      <c r="AA10" s="46">
        <v>0</v>
      </c>
      <c r="AB10" s="46">
        <v>4</v>
      </c>
      <c r="AC10" s="46">
        <v>3</v>
      </c>
      <c r="AD10" s="46">
        <v>1</v>
      </c>
      <c r="AE10" s="46">
        <v>0</v>
      </c>
      <c r="AF10" s="46">
        <v>0</v>
      </c>
    </row>
    <row r="11" spans="1:32" s="36" customFormat="1" ht="37.5" customHeight="1">
      <c r="A11" s="34" t="s">
        <v>162</v>
      </c>
      <c r="B11" s="46">
        <f t="shared" si="4"/>
        <v>130</v>
      </c>
      <c r="C11" s="21">
        <f t="shared" si="6"/>
        <v>2.2549869904596704</v>
      </c>
      <c r="D11" s="46">
        <f t="shared" si="5"/>
        <v>33</v>
      </c>
      <c r="E11" s="46">
        <v>1</v>
      </c>
      <c r="F11" s="46">
        <v>0</v>
      </c>
      <c r="G11" s="46">
        <v>3</v>
      </c>
      <c r="H11" s="46">
        <v>5</v>
      </c>
      <c r="I11" s="46">
        <v>0</v>
      </c>
      <c r="J11" s="46">
        <v>5</v>
      </c>
      <c r="K11" s="46">
        <v>0</v>
      </c>
      <c r="L11" s="46">
        <v>1</v>
      </c>
      <c r="M11" s="46">
        <v>14</v>
      </c>
      <c r="N11" s="46">
        <v>0</v>
      </c>
      <c r="O11" s="34" t="s">
        <v>162</v>
      </c>
      <c r="P11" s="46">
        <v>1</v>
      </c>
      <c r="Q11" s="46">
        <v>0</v>
      </c>
      <c r="R11" s="46">
        <v>0</v>
      </c>
      <c r="S11" s="46">
        <v>1</v>
      </c>
      <c r="T11" s="46">
        <v>0</v>
      </c>
      <c r="U11" s="46">
        <v>0</v>
      </c>
      <c r="V11" s="46">
        <v>0</v>
      </c>
      <c r="W11" s="46">
        <v>1</v>
      </c>
      <c r="X11" s="46">
        <v>1</v>
      </c>
      <c r="Y11" s="46">
        <v>0</v>
      </c>
      <c r="Z11" s="46">
        <v>0</v>
      </c>
      <c r="AA11" s="46">
        <v>0</v>
      </c>
      <c r="AB11" s="46">
        <v>84</v>
      </c>
      <c r="AC11" s="46">
        <v>12</v>
      </c>
      <c r="AD11" s="46">
        <v>1</v>
      </c>
      <c r="AE11" s="46">
        <v>0</v>
      </c>
      <c r="AF11" s="46">
        <v>0</v>
      </c>
    </row>
    <row r="12" spans="1:32" s="36" customFormat="1" ht="37.5" customHeight="1">
      <c r="A12" s="34" t="s">
        <v>163</v>
      </c>
      <c r="B12" s="46">
        <f t="shared" si="4"/>
        <v>686</v>
      </c>
      <c r="C12" s="21">
        <f t="shared" si="6"/>
        <v>11.899392888117953</v>
      </c>
      <c r="D12" s="46">
        <f t="shared" si="5"/>
        <v>630</v>
      </c>
      <c r="E12" s="46">
        <v>0</v>
      </c>
      <c r="F12" s="46">
        <v>0</v>
      </c>
      <c r="G12" s="46">
        <v>2</v>
      </c>
      <c r="H12" s="46">
        <v>592</v>
      </c>
      <c r="I12" s="46">
        <v>0</v>
      </c>
      <c r="J12" s="46">
        <v>36</v>
      </c>
      <c r="K12" s="46">
        <v>0</v>
      </c>
      <c r="L12" s="46">
        <v>0</v>
      </c>
      <c r="M12" s="46">
        <v>0</v>
      </c>
      <c r="N12" s="46">
        <v>0</v>
      </c>
      <c r="O12" s="34" t="s">
        <v>163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51</v>
      </c>
      <c r="AB12" s="46">
        <v>5</v>
      </c>
      <c r="AC12" s="46">
        <v>0</v>
      </c>
      <c r="AD12" s="46">
        <v>0</v>
      </c>
      <c r="AE12" s="46">
        <v>0</v>
      </c>
      <c r="AF12" s="46">
        <v>0</v>
      </c>
    </row>
    <row r="13" spans="1:32" s="36" customFormat="1" ht="37.5" customHeight="1">
      <c r="A13" s="37" t="s">
        <v>164</v>
      </c>
      <c r="B13" s="46">
        <f t="shared" si="4"/>
        <v>28</v>
      </c>
      <c r="C13" s="21">
        <f t="shared" si="6"/>
        <v>0.4856895056374675</v>
      </c>
      <c r="D13" s="46">
        <f t="shared" si="5"/>
        <v>25</v>
      </c>
      <c r="E13" s="46">
        <v>0</v>
      </c>
      <c r="F13" s="46">
        <v>0</v>
      </c>
      <c r="G13" s="46">
        <v>18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7</v>
      </c>
      <c r="N13" s="46">
        <v>0</v>
      </c>
      <c r="O13" s="37" t="s">
        <v>164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3</v>
      </c>
      <c r="AD13" s="46">
        <v>0</v>
      </c>
      <c r="AE13" s="46">
        <v>0</v>
      </c>
      <c r="AF13" s="46">
        <v>0</v>
      </c>
    </row>
    <row r="14" spans="1:32" s="36" customFormat="1" ht="37.5" customHeight="1">
      <c r="A14" s="34" t="s">
        <v>165</v>
      </c>
      <c r="B14" s="46">
        <f t="shared" si="4"/>
        <v>4</v>
      </c>
      <c r="C14" s="21">
        <f t="shared" si="6"/>
        <v>0.06938421509106678</v>
      </c>
      <c r="D14" s="46">
        <f t="shared" si="5"/>
        <v>2</v>
      </c>
      <c r="E14" s="46">
        <v>0</v>
      </c>
      <c r="F14" s="46">
        <v>0</v>
      </c>
      <c r="G14" s="46">
        <v>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1</v>
      </c>
      <c r="N14" s="46">
        <v>0</v>
      </c>
      <c r="O14" s="34" t="s">
        <v>165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2</v>
      </c>
      <c r="AC14" s="46">
        <v>0</v>
      </c>
      <c r="AD14" s="46">
        <v>0</v>
      </c>
      <c r="AE14" s="46">
        <v>0</v>
      </c>
      <c r="AF14" s="46">
        <v>0</v>
      </c>
    </row>
    <row r="15" spans="1:32" s="36" customFormat="1" ht="37.5" customHeight="1" thickBot="1">
      <c r="A15" s="34" t="s">
        <v>166</v>
      </c>
      <c r="B15" s="46">
        <f t="shared" si="4"/>
        <v>2776</v>
      </c>
      <c r="C15" s="21">
        <f t="shared" si="6"/>
        <v>48.15264527320034</v>
      </c>
      <c r="D15" s="46">
        <f t="shared" si="5"/>
        <v>2510</v>
      </c>
      <c r="E15" s="46">
        <v>26</v>
      </c>
      <c r="F15" s="46">
        <v>45</v>
      </c>
      <c r="G15" s="46">
        <v>297</v>
      </c>
      <c r="H15" s="46">
        <v>976</v>
      </c>
      <c r="I15" s="46">
        <v>3</v>
      </c>
      <c r="J15" s="46">
        <v>868</v>
      </c>
      <c r="K15" s="46">
        <v>7</v>
      </c>
      <c r="L15" s="46">
        <v>0</v>
      </c>
      <c r="M15" s="46">
        <v>163</v>
      </c>
      <c r="N15" s="46">
        <v>0</v>
      </c>
      <c r="O15" s="34" t="s">
        <v>166</v>
      </c>
      <c r="P15" s="46">
        <v>0</v>
      </c>
      <c r="Q15" s="46">
        <v>1</v>
      </c>
      <c r="R15" s="46">
        <v>8</v>
      </c>
      <c r="S15" s="46">
        <v>0</v>
      </c>
      <c r="T15" s="46">
        <v>0</v>
      </c>
      <c r="U15" s="46">
        <v>45</v>
      </c>
      <c r="V15" s="46">
        <v>0</v>
      </c>
      <c r="W15" s="46">
        <v>18</v>
      </c>
      <c r="X15" s="46">
        <v>1</v>
      </c>
      <c r="Y15" s="46">
        <v>25</v>
      </c>
      <c r="Z15" s="46">
        <v>27</v>
      </c>
      <c r="AA15" s="46">
        <v>63</v>
      </c>
      <c r="AB15" s="46">
        <v>111</v>
      </c>
      <c r="AC15" s="46">
        <v>92</v>
      </c>
      <c r="AD15" s="46">
        <v>0</v>
      </c>
      <c r="AE15" s="46">
        <v>0</v>
      </c>
      <c r="AF15" s="46">
        <v>0</v>
      </c>
    </row>
    <row r="16" spans="1:32" s="29" customFormat="1" ht="22.5" customHeight="1">
      <c r="A16" s="124" t="s">
        <v>96</v>
      </c>
      <c r="B16" s="124"/>
      <c r="C16" s="124"/>
      <c r="D16" s="124"/>
      <c r="E16" s="124"/>
      <c r="F16" s="124"/>
      <c r="G16" s="124"/>
      <c r="H16" s="48"/>
      <c r="I16" s="48"/>
      <c r="J16" s="48"/>
      <c r="K16" s="48"/>
      <c r="L16" s="48"/>
      <c r="M16" s="48"/>
      <c r="N16" s="48"/>
      <c r="O16" s="48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</row>
    <row r="17" s="36" customFormat="1" ht="95.25" customHeight="1">
      <c r="A17" s="36" t="s">
        <v>97</v>
      </c>
    </row>
    <row r="18" spans="1:32" s="36" customFormat="1" ht="11.25" customHeight="1">
      <c r="A18" s="116" t="s">
        <v>341</v>
      </c>
      <c r="B18" s="95"/>
      <c r="C18" s="95"/>
      <c r="D18" s="95"/>
      <c r="E18" s="95"/>
      <c r="F18" s="95"/>
      <c r="G18" s="95"/>
      <c r="H18" s="95" t="s">
        <v>342</v>
      </c>
      <c r="I18" s="95"/>
      <c r="J18" s="95"/>
      <c r="K18" s="95"/>
      <c r="L18" s="95"/>
      <c r="M18" s="95"/>
      <c r="N18" s="95"/>
      <c r="O18" s="95" t="s">
        <v>343</v>
      </c>
      <c r="P18" s="95"/>
      <c r="Q18" s="95"/>
      <c r="R18" s="95"/>
      <c r="S18" s="95"/>
      <c r="T18" s="95"/>
      <c r="U18" s="95"/>
      <c r="V18" s="95"/>
      <c r="W18" s="95"/>
      <c r="X18" s="95" t="s">
        <v>344</v>
      </c>
      <c r="Y18" s="95"/>
      <c r="Z18" s="95"/>
      <c r="AA18" s="95"/>
      <c r="AB18" s="95"/>
      <c r="AC18" s="95"/>
      <c r="AD18" s="95"/>
      <c r="AE18" s="95"/>
      <c r="AF18" s="95"/>
    </row>
  </sheetData>
  <mergeCells count="24">
    <mergeCell ref="AD3:AD4"/>
    <mergeCell ref="AF3:AF4"/>
    <mergeCell ref="AA3:AA4"/>
    <mergeCell ref="AB3:AB4"/>
    <mergeCell ref="AC3:AC4"/>
    <mergeCell ref="X3:Z3"/>
    <mergeCell ref="O3:O4"/>
    <mergeCell ref="P3:W3"/>
    <mergeCell ref="A18:G18"/>
    <mergeCell ref="H18:N18"/>
    <mergeCell ref="O18:W18"/>
    <mergeCell ref="A16:G16"/>
    <mergeCell ref="D3:G3"/>
    <mergeCell ref="X18:AF18"/>
    <mergeCell ref="AE3:AE4"/>
    <mergeCell ref="O1:W1"/>
    <mergeCell ref="H3:N3"/>
    <mergeCell ref="A2:G2"/>
    <mergeCell ref="O2:W2"/>
    <mergeCell ref="A3:A4"/>
    <mergeCell ref="B3:B4"/>
    <mergeCell ref="C3:C4"/>
    <mergeCell ref="A1:G1"/>
    <mergeCell ref="H2:I2"/>
  </mergeCells>
  <dataValidations count="1">
    <dataValidation type="whole" allowBlank="1" showInputMessage="1" showErrorMessage="1" errorTitle="嘿嘿！你粉混喔" error="數字必須素整數而且不得小於 0 也應該不會大於 50000000 吧" sqref="P7:AF15 E7:N15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23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24" customWidth="1"/>
    <col min="2" max="2" width="9.625" style="25" customWidth="1"/>
    <col min="3" max="3" width="10.125" style="25" customWidth="1"/>
    <col min="4" max="4" width="8.875" style="25" customWidth="1"/>
    <col min="5" max="5" width="8.375" style="25" customWidth="1"/>
    <col min="6" max="6" width="9.00390625" style="25" customWidth="1"/>
    <col min="7" max="7" width="9.125" style="25" customWidth="1"/>
    <col min="8" max="8" width="8.375" style="25" customWidth="1"/>
    <col min="9" max="10" width="8.125" style="25" customWidth="1"/>
    <col min="11" max="11" width="8.25390625" style="25" customWidth="1"/>
    <col min="12" max="15" width="8.125" style="25" customWidth="1"/>
    <col min="16" max="16" width="8.375" style="25" customWidth="1"/>
    <col min="17" max="17" width="8.125" style="25" customWidth="1"/>
    <col min="18" max="18" width="8.25390625" style="25" customWidth="1"/>
    <col min="19" max="19" width="18.625" style="25" customWidth="1"/>
    <col min="20" max="20" width="8.50390625" style="25" customWidth="1"/>
    <col min="21" max="27" width="7.625" style="25" customWidth="1"/>
    <col min="28" max="28" width="7.00390625" style="25" customWidth="1"/>
    <col min="29" max="29" width="6.75390625" style="25" customWidth="1"/>
    <col min="30" max="30" width="6.625" style="25" customWidth="1"/>
    <col min="31" max="31" width="6.50390625" style="25" customWidth="1"/>
    <col min="32" max="35" width="6.75390625" style="25" customWidth="1"/>
    <col min="36" max="36" width="6.625" style="25" customWidth="1"/>
    <col min="37" max="38" width="6.75390625" style="25" customWidth="1"/>
    <col min="39" max="39" width="6.375" style="25" customWidth="1"/>
    <col min="40" max="40" width="18.625" style="25" customWidth="1"/>
    <col min="41" max="41" width="8.125" style="25" customWidth="1"/>
    <col min="42" max="42" width="7.625" style="25" customWidth="1"/>
    <col min="43" max="44" width="7.50390625" style="25" customWidth="1"/>
    <col min="45" max="45" width="8.25390625" style="25" customWidth="1"/>
    <col min="46" max="46" width="7.75390625" style="25" customWidth="1"/>
    <col min="47" max="47" width="7.375" style="25" customWidth="1"/>
    <col min="48" max="48" width="7.50390625" style="25" customWidth="1"/>
    <col min="49" max="60" width="6.75390625" style="25" customWidth="1"/>
    <col min="61" max="16384" width="9.00390625" style="25" customWidth="1"/>
  </cols>
  <sheetData>
    <row r="1" spans="1:60" s="2" customFormat="1" ht="45" customHeight="1">
      <c r="A1" s="86" t="s">
        <v>195</v>
      </c>
      <c r="B1" s="86"/>
      <c r="C1" s="86"/>
      <c r="D1" s="86"/>
      <c r="E1" s="86"/>
      <c r="F1" s="86"/>
      <c r="G1" s="86"/>
      <c r="H1" s="86"/>
      <c r="I1" s="1" t="s">
        <v>196</v>
      </c>
      <c r="J1" s="51"/>
      <c r="L1" s="1"/>
      <c r="M1" s="1"/>
      <c r="N1" s="1"/>
      <c r="O1" s="1"/>
      <c r="P1" s="1"/>
      <c r="Q1" s="1"/>
      <c r="R1" s="1"/>
      <c r="S1" s="86" t="s">
        <v>195</v>
      </c>
      <c r="T1" s="86"/>
      <c r="U1" s="86"/>
      <c r="V1" s="86"/>
      <c r="W1" s="86"/>
      <c r="X1" s="86"/>
      <c r="Y1" s="86"/>
      <c r="Z1" s="86"/>
      <c r="AA1" s="86"/>
      <c r="AB1" s="96" t="s">
        <v>197</v>
      </c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86" t="s">
        <v>195</v>
      </c>
      <c r="AO1" s="86"/>
      <c r="AP1" s="86"/>
      <c r="AQ1" s="86"/>
      <c r="AR1" s="86"/>
      <c r="AS1" s="86"/>
      <c r="AT1" s="86"/>
      <c r="AU1" s="86"/>
      <c r="AV1" s="86"/>
      <c r="AW1" s="96" t="s">
        <v>198</v>
      </c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</row>
    <row r="2" spans="2:60" s="5" customFormat="1" ht="13.5" customHeight="1" thickBot="1">
      <c r="B2" s="50"/>
      <c r="C2" s="50"/>
      <c r="D2" s="50"/>
      <c r="E2" s="50"/>
      <c r="F2" s="50"/>
      <c r="G2" s="50"/>
      <c r="H2" s="50" t="s">
        <v>199</v>
      </c>
      <c r="I2" s="3" t="s">
        <v>346</v>
      </c>
      <c r="J2" s="50"/>
      <c r="L2" s="4"/>
      <c r="M2" s="4"/>
      <c r="N2" s="4"/>
      <c r="O2" s="4"/>
      <c r="P2" s="4"/>
      <c r="Q2" s="4"/>
      <c r="R2" s="4" t="s">
        <v>0</v>
      </c>
      <c r="U2" s="52"/>
      <c r="V2" s="52"/>
      <c r="W2" s="52"/>
      <c r="X2" s="52"/>
      <c r="Y2" s="52"/>
      <c r="Z2" s="52"/>
      <c r="AA2" s="52" t="s">
        <v>200</v>
      </c>
      <c r="AB2" s="7" t="s">
        <v>346</v>
      </c>
      <c r="AC2" s="52"/>
      <c r="AD2" s="52"/>
      <c r="AF2" s="8"/>
      <c r="AG2" s="3"/>
      <c r="AH2" s="3"/>
      <c r="AM2" s="6" t="s">
        <v>0</v>
      </c>
      <c r="AN2" s="101" t="s">
        <v>199</v>
      </c>
      <c r="AO2" s="101"/>
      <c r="AP2" s="101"/>
      <c r="AQ2" s="101"/>
      <c r="AR2" s="101"/>
      <c r="AS2" s="101"/>
      <c r="AT2" s="101"/>
      <c r="AU2" s="101"/>
      <c r="AV2" s="101"/>
      <c r="AW2" s="4" t="s">
        <v>346</v>
      </c>
      <c r="AX2" s="52"/>
      <c r="BB2" s="4"/>
      <c r="BC2" s="4"/>
      <c r="BD2" s="4"/>
      <c r="BE2" s="4"/>
      <c r="BF2" s="4"/>
      <c r="BG2" s="4"/>
      <c r="BH2" s="9" t="s">
        <v>0</v>
      </c>
    </row>
    <row r="3" spans="1:60" s="10" customFormat="1" ht="24" customHeight="1">
      <c r="A3" s="83" t="s">
        <v>1</v>
      </c>
      <c r="B3" s="82" t="s">
        <v>2</v>
      </c>
      <c r="C3" s="80" t="s">
        <v>201</v>
      </c>
      <c r="D3" s="81"/>
      <c r="E3" s="81"/>
      <c r="F3" s="81"/>
      <c r="G3" s="81"/>
      <c r="H3" s="81"/>
      <c r="I3" s="81"/>
      <c r="J3" s="82"/>
      <c r="K3" s="81" t="s">
        <v>202</v>
      </c>
      <c r="L3" s="103"/>
      <c r="M3" s="103"/>
      <c r="N3" s="103"/>
      <c r="O3" s="103"/>
      <c r="P3" s="103"/>
      <c r="Q3" s="103"/>
      <c r="R3" s="104"/>
      <c r="S3" s="83" t="s">
        <v>1</v>
      </c>
      <c r="T3" s="105" t="s">
        <v>203</v>
      </c>
      <c r="U3" s="106"/>
      <c r="V3" s="106"/>
      <c r="W3" s="106"/>
      <c r="X3" s="106"/>
      <c r="Y3" s="106"/>
      <c r="Z3" s="106"/>
      <c r="AA3" s="107"/>
      <c r="AB3" s="81" t="s">
        <v>204</v>
      </c>
      <c r="AC3" s="81"/>
      <c r="AD3" s="81"/>
      <c r="AE3" s="81"/>
      <c r="AF3" s="81"/>
      <c r="AG3" s="81"/>
      <c r="AH3" s="81"/>
      <c r="AI3" s="82"/>
      <c r="AJ3" s="98" t="s">
        <v>225</v>
      </c>
      <c r="AK3" s="99"/>
      <c r="AL3" s="99"/>
      <c r="AM3" s="99"/>
      <c r="AN3" s="83" t="s">
        <v>1</v>
      </c>
      <c r="AO3" s="105" t="s">
        <v>205</v>
      </c>
      <c r="AP3" s="81"/>
      <c r="AQ3" s="81"/>
      <c r="AR3" s="82"/>
      <c r="AS3" s="81" t="s">
        <v>226</v>
      </c>
      <c r="AT3" s="81"/>
      <c r="AU3" s="81"/>
      <c r="AV3" s="81"/>
      <c r="AW3" s="81"/>
      <c r="AX3" s="81"/>
      <c r="AY3" s="81"/>
      <c r="AZ3" s="82"/>
      <c r="BA3" s="80" t="s">
        <v>206</v>
      </c>
      <c r="BB3" s="81"/>
      <c r="BC3" s="81"/>
      <c r="BD3" s="81"/>
      <c r="BE3" s="81"/>
      <c r="BF3" s="81"/>
      <c r="BG3" s="81"/>
      <c r="BH3" s="81"/>
    </row>
    <row r="4" spans="1:60" s="10" customFormat="1" ht="48" customHeight="1" thickBot="1">
      <c r="A4" s="84"/>
      <c r="B4" s="85"/>
      <c r="C4" s="12" t="s">
        <v>3</v>
      </c>
      <c r="D4" s="12" t="s">
        <v>207</v>
      </c>
      <c r="E4" s="13" t="s">
        <v>384</v>
      </c>
      <c r="F4" s="13" t="s">
        <v>383</v>
      </c>
      <c r="G4" s="13" t="s">
        <v>4</v>
      </c>
      <c r="H4" s="14" t="s">
        <v>5</v>
      </c>
      <c r="I4" s="14" t="s">
        <v>208</v>
      </c>
      <c r="J4" s="13" t="s">
        <v>209</v>
      </c>
      <c r="K4" s="11" t="s">
        <v>3</v>
      </c>
      <c r="L4" s="15" t="s">
        <v>210</v>
      </c>
      <c r="M4" s="13" t="s">
        <v>384</v>
      </c>
      <c r="N4" s="13" t="s">
        <v>383</v>
      </c>
      <c r="O4" s="16" t="s">
        <v>4</v>
      </c>
      <c r="P4" s="16" t="s">
        <v>5</v>
      </c>
      <c r="Q4" s="13" t="s">
        <v>211</v>
      </c>
      <c r="R4" s="13" t="s">
        <v>212</v>
      </c>
      <c r="S4" s="84"/>
      <c r="T4" s="13" t="s">
        <v>213</v>
      </c>
      <c r="U4" s="12" t="s">
        <v>210</v>
      </c>
      <c r="V4" s="13" t="s">
        <v>384</v>
      </c>
      <c r="W4" s="13" t="s">
        <v>383</v>
      </c>
      <c r="X4" s="13" t="s">
        <v>4</v>
      </c>
      <c r="Y4" s="13" t="s">
        <v>5</v>
      </c>
      <c r="Z4" s="13" t="s">
        <v>211</v>
      </c>
      <c r="AA4" s="13" t="s">
        <v>212</v>
      </c>
      <c r="AB4" s="11" t="s">
        <v>3</v>
      </c>
      <c r="AC4" s="12" t="s">
        <v>224</v>
      </c>
      <c r="AD4" s="13" t="s">
        <v>384</v>
      </c>
      <c r="AE4" s="13" t="s">
        <v>383</v>
      </c>
      <c r="AF4" s="13" t="s">
        <v>4</v>
      </c>
      <c r="AG4" s="13" t="s">
        <v>5</v>
      </c>
      <c r="AH4" s="13" t="s">
        <v>211</v>
      </c>
      <c r="AI4" s="13" t="s">
        <v>212</v>
      </c>
      <c r="AJ4" s="11" t="s">
        <v>3</v>
      </c>
      <c r="AK4" s="12" t="s">
        <v>224</v>
      </c>
      <c r="AL4" s="13" t="s">
        <v>384</v>
      </c>
      <c r="AM4" s="13" t="s">
        <v>383</v>
      </c>
      <c r="AN4" s="84"/>
      <c r="AO4" s="13" t="s">
        <v>4</v>
      </c>
      <c r="AP4" s="13" t="s">
        <v>5</v>
      </c>
      <c r="AQ4" s="13" t="s">
        <v>211</v>
      </c>
      <c r="AR4" s="13" t="s">
        <v>212</v>
      </c>
      <c r="AS4" s="11" t="s">
        <v>214</v>
      </c>
      <c r="AT4" s="12" t="s">
        <v>215</v>
      </c>
      <c r="AU4" s="13" t="s">
        <v>384</v>
      </c>
      <c r="AV4" s="13" t="s">
        <v>383</v>
      </c>
      <c r="AW4" s="14" t="s">
        <v>4</v>
      </c>
      <c r="AX4" s="13" t="s">
        <v>5</v>
      </c>
      <c r="AY4" s="13" t="s">
        <v>211</v>
      </c>
      <c r="AZ4" s="13" t="s">
        <v>212</v>
      </c>
      <c r="BA4" s="11" t="s">
        <v>3</v>
      </c>
      <c r="BB4" s="12" t="s">
        <v>215</v>
      </c>
      <c r="BC4" s="13" t="s">
        <v>384</v>
      </c>
      <c r="BD4" s="13" t="s">
        <v>383</v>
      </c>
      <c r="BE4" s="13" t="s">
        <v>4</v>
      </c>
      <c r="BF4" s="13" t="s">
        <v>5</v>
      </c>
      <c r="BG4" s="13" t="s">
        <v>211</v>
      </c>
      <c r="BH4" s="17" t="s">
        <v>212</v>
      </c>
    </row>
    <row r="5" spans="1:60" s="19" customFormat="1" ht="24" customHeight="1">
      <c r="A5" s="18" t="s">
        <v>216</v>
      </c>
      <c r="B5" s="46">
        <f>SUM(B6+B13)</f>
        <v>35677</v>
      </c>
      <c r="C5" s="46">
        <f aca="true" t="shared" si="0" ref="C5:R5">SUM(C6+C13)</f>
        <v>58</v>
      </c>
      <c r="D5" s="46">
        <f t="shared" si="0"/>
        <v>48</v>
      </c>
      <c r="E5" s="46">
        <f t="shared" si="0"/>
        <v>0</v>
      </c>
      <c r="F5" s="46">
        <f t="shared" si="0"/>
        <v>10</v>
      </c>
      <c r="G5" s="46">
        <f>SUM(G6+G13)</f>
        <v>0</v>
      </c>
      <c r="H5" s="46">
        <f>SUM(H6+H13)</f>
        <v>0</v>
      </c>
      <c r="I5" s="46">
        <f>SUM(I6+I13)</f>
        <v>0</v>
      </c>
      <c r="J5" s="46">
        <f t="shared" si="0"/>
        <v>0</v>
      </c>
      <c r="K5" s="46">
        <f>SUM(K6+K13)</f>
        <v>701</v>
      </c>
      <c r="L5" s="46">
        <f t="shared" si="0"/>
        <v>538</v>
      </c>
      <c r="M5" s="46">
        <f t="shared" si="0"/>
        <v>100</v>
      </c>
      <c r="N5" s="46">
        <f t="shared" si="0"/>
        <v>62</v>
      </c>
      <c r="O5" s="46">
        <f t="shared" si="0"/>
        <v>1</v>
      </c>
      <c r="P5" s="46">
        <f t="shared" si="0"/>
        <v>0</v>
      </c>
      <c r="Q5" s="46">
        <f t="shared" si="0"/>
        <v>0</v>
      </c>
      <c r="R5" s="46">
        <f t="shared" si="0"/>
        <v>0</v>
      </c>
      <c r="S5" s="18" t="s">
        <v>216</v>
      </c>
      <c r="T5" s="46">
        <f>SUM(T6+T13)</f>
        <v>1982</v>
      </c>
      <c r="U5" s="46">
        <f aca="true" t="shared" si="1" ref="U5:AI5">SUM(U6+U13)</f>
        <v>1522</v>
      </c>
      <c r="V5" s="46">
        <f t="shared" si="1"/>
        <v>103</v>
      </c>
      <c r="W5" s="46">
        <f t="shared" si="1"/>
        <v>116</v>
      </c>
      <c r="X5" s="46">
        <f t="shared" si="1"/>
        <v>22</v>
      </c>
      <c r="Y5" s="46">
        <f t="shared" si="1"/>
        <v>68</v>
      </c>
      <c r="Z5" s="46">
        <f t="shared" si="1"/>
        <v>74</v>
      </c>
      <c r="AA5" s="46">
        <f t="shared" si="1"/>
        <v>77</v>
      </c>
      <c r="AB5" s="46">
        <f t="shared" si="1"/>
        <v>729</v>
      </c>
      <c r="AC5" s="46">
        <f t="shared" si="1"/>
        <v>691</v>
      </c>
      <c r="AD5" s="46">
        <f t="shared" si="1"/>
        <v>7</v>
      </c>
      <c r="AE5" s="46">
        <f t="shared" si="1"/>
        <v>31</v>
      </c>
      <c r="AF5" s="46">
        <f t="shared" si="1"/>
        <v>0</v>
      </c>
      <c r="AG5" s="46">
        <f t="shared" si="1"/>
        <v>0</v>
      </c>
      <c r="AH5" s="46">
        <f t="shared" si="1"/>
        <v>0</v>
      </c>
      <c r="AI5" s="46">
        <f t="shared" si="1"/>
        <v>0</v>
      </c>
      <c r="AJ5" s="46">
        <f>SUM(AJ6+AJ13)</f>
        <v>238</v>
      </c>
      <c r="AK5" s="46">
        <f>SUM(AK6+AK13)</f>
        <v>203</v>
      </c>
      <c r="AL5" s="46">
        <f>SUM(AL6+AL13)</f>
        <v>4</v>
      </c>
      <c r="AM5" s="46">
        <f>SUM(AM6+AM13)</f>
        <v>14</v>
      </c>
      <c r="AN5" s="18" t="s">
        <v>216</v>
      </c>
      <c r="AO5" s="46">
        <f>SUM(AO6+AO13)</f>
        <v>7</v>
      </c>
      <c r="AP5" s="46">
        <f>SUM(AP6+AP13)</f>
        <v>0</v>
      </c>
      <c r="AQ5" s="46">
        <f>SUM(AQ6+AQ13)</f>
        <v>2</v>
      </c>
      <c r="AR5" s="46">
        <f>SUM(AR6+AR13)</f>
        <v>8</v>
      </c>
      <c r="AS5" s="46">
        <f>SUM(AS6+AS13)</f>
        <v>256</v>
      </c>
      <c r="AT5" s="46">
        <f aca="true" t="shared" si="2" ref="AT5:BH5">SUM(AT6+AT13)</f>
        <v>212</v>
      </c>
      <c r="AU5" s="46">
        <f t="shared" si="2"/>
        <v>16</v>
      </c>
      <c r="AV5" s="46">
        <f t="shared" si="2"/>
        <v>27</v>
      </c>
      <c r="AW5" s="46">
        <f t="shared" si="2"/>
        <v>0</v>
      </c>
      <c r="AX5" s="46">
        <f t="shared" si="2"/>
        <v>1</v>
      </c>
      <c r="AY5" s="46">
        <f t="shared" si="2"/>
        <v>0</v>
      </c>
      <c r="AZ5" s="46">
        <f t="shared" si="2"/>
        <v>0</v>
      </c>
      <c r="BA5" s="46">
        <f t="shared" si="2"/>
        <v>31713</v>
      </c>
      <c r="BB5" s="46">
        <f t="shared" si="2"/>
        <v>26696</v>
      </c>
      <c r="BC5" s="46">
        <f t="shared" si="2"/>
        <v>847</v>
      </c>
      <c r="BD5" s="46">
        <f t="shared" si="2"/>
        <v>2684</v>
      </c>
      <c r="BE5" s="46">
        <f t="shared" si="2"/>
        <v>367</v>
      </c>
      <c r="BF5" s="46">
        <f t="shared" si="2"/>
        <v>421</v>
      </c>
      <c r="BG5" s="46">
        <f t="shared" si="2"/>
        <v>268</v>
      </c>
      <c r="BH5" s="46">
        <f t="shared" si="2"/>
        <v>430</v>
      </c>
    </row>
    <row r="6" spans="1:60" s="19" customFormat="1" ht="36" customHeight="1">
      <c r="A6" s="18" t="s">
        <v>217</v>
      </c>
      <c r="B6" s="46">
        <f>SUM(B7:B12)</f>
        <v>34579</v>
      </c>
      <c r="C6" s="46">
        <f aca="true" t="shared" si="3" ref="C6:R6">SUM(C7:C12)</f>
        <v>46</v>
      </c>
      <c r="D6" s="46">
        <f t="shared" si="3"/>
        <v>36</v>
      </c>
      <c r="E6" s="46">
        <f t="shared" si="3"/>
        <v>0</v>
      </c>
      <c r="F6" s="46">
        <f t="shared" si="3"/>
        <v>10</v>
      </c>
      <c r="G6" s="46">
        <f>SUM(G7:G12)</f>
        <v>0</v>
      </c>
      <c r="H6" s="46">
        <f>SUM(H7:H12)</f>
        <v>0</v>
      </c>
      <c r="I6" s="46">
        <f>SUM(I7:I12)</f>
        <v>0</v>
      </c>
      <c r="J6" s="46">
        <f t="shared" si="3"/>
        <v>0</v>
      </c>
      <c r="K6" s="46">
        <f>SUM(K7:K12)</f>
        <v>673</v>
      </c>
      <c r="L6" s="46">
        <f t="shared" si="3"/>
        <v>520</v>
      </c>
      <c r="M6" s="46">
        <f t="shared" si="3"/>
        <v>100</v>
      </c>
      <c r="N6" s="46">
        <f t="shared" si="3"/>
        <v>52</v>
      </c>
      <c r="O6" s="46">
        <f t="shared" si="3"/>
        <v>1</v>
      </c>
      <c r="P6" s="46">
        <f t="shared" si="3"/>
        <v>0</v>
      </c>
      <c r="Q6" s="46">
        <f t="shared" si="3"/>
        <v>0</v>
      </c>
      <c r="R6" s="46">
        <f t="shared" si="3"/>
        <v>0</v>
      </c>
      <c r="S6" s="18" t="s">
        <v>217</v>
      </c>
      <c r="T6" s="46">
        <f>SUM(T7:T12)</f>
        <v>1878</v>
      </c>
      <c r="U6" s="46">
        <f aca="true" t="shared" si="4" ref="U6:AI6">SUM(U7:U12)</f>
        <v>1444</v>
      </c>
      <c r="V6" s="46">
        <f t="shared" si="4"/>
        <v>103</v>
      </c>
      <c r="W6" s="46">
        <f t="shared" si="4"/>
        <v>111</v>
      </c>
      <c r="X6" s="46">
        <f t="shared" si="4"/>
        <v>21</v>
      </c>
      <c r="Y6" s="46">
        <f t="shared" si="4"/>
        <v>52</v>
      </c>
      <c r="Z6" s="46">
        <f t="shared" si="4"/>
        <v>73</v>
      </c>
      <c r="AA6" s="46">
        <f t="shared" si="4"/>
        <v>74</v>
      </c>
      <c r="AB6" s="46">
        <f t="shared" si="4"/>
        <v>677</v>
      </c>
      <c r="AC6" s="46">
        <f t="shared" si="4"/>
        <v>641</v>
      </c>
      <c r="AD6" s="46">
        <f t="shared" si="4"/>
        <v>7</v>
      </c>
      <c r="AE6" s="46">
        <f t="shared" si="4"/>
        <v>29</v>
      </c>
      <c r="AF6" s="46">
        <f t="shared" si="4"/>
        <v>0</v>
      </c>
      <c r="AG6" s="46">
        <f t="shared" si="4"/>
        <v>0</v>
      </c>
      <c r="AH6" s="46">
        <f t="shared" si="4"/>
        <v>0</v>
      </c>
      <c r="AI6" s="46">
        <f t="shared" si="4"/>
        <v>0</v>
      </c>
      <c r="AJ6" s="46">
        <f>SUM(AJ7:AJ12)</f>
        <v>211</v>
      </c>
      <c r="AK6" s="46">
        <f>SUM(AK7:AK12)</f>
        <v>177</v>
      </c>
      <c r="AL6" s="46">
        <f>SUM(AL7:AL12)</f>
        <v>4</v>
      </c>
      <c r="AM6" s="46">
        <f>SUM(AM7:AM12)</f>
        <v>13</v>
      </c>
      <c r="AN6" s="18" t="s">
        <v>217</v>
      </c>
      <c r="AO6" s="46">
        <f>SUM(AO7:AO12)</f>
        <v>7</v>
      </c>
      <c r="AP6" s="46">
        <f>SUM(AP7:AP12)</f>
        <v>0</v>
      </c>
      <c r="AQ6" s="46">
        <f>SUM(AQ7:AQ12)</f>
        <v>2</v>
      </c>
      <c r="AR6" s="46">
        <f>SUM(AR7:AR12)</f>
        <v>8</v>
      </c>
      <c r="AS6" s="46">
        <f>SUM(AS7:AS12)</f>
        <v>241</v>
      </c>
      <c r="AT6" s="46">
        <f aca="true" t="shared" si="5" ref="AT6:BH6">SUM(AT7:AT12)</f>
        <v>201</v>
      </c>
      <c r="AU6" s="46">
        <f t="shared" si="5"/>
        <v>16</v>
      </c>
      <c r="AV6" s="46">
        <f t="shared" si="5"/>
        <v>23</v>
      </c>
      <c r="AW6" s="46">
        <f t="shared" si="5"/>
        <v>0</v>
      </c>
      <c r="AX6" s="46">
        <f t="shared" si="5"/>
        <v>1</v>
      </c>
      <c r="AY6" s="46">
        <f t="shared" si="5"/>
        <v>0</v>
      </c>
      <c r="AZ6" s="46">
        <f t="shared" si="5"/>
        <v>0</v>
      </c>
      <c r="BA6" s="46">
        <f t="shared" si="5"/>
        <v>30853</v>
      </c>
      <c r="BB6" s="46">
        <f t="shared" si="5"/>
        <v>25953</v>
      </c>
      <c r="BC6" s="46">
        <f t="shared" si="5"/>
        <v>820</v>
      </c>
      <c r="BD6" s="46">
        <f t="shared" si="5"/>
        <v>2626</v>
      </c>
      <c r="BE6" s="46">
        <f t="shared" si="5"/>
        <v>355</v>
      </c>
      <c r="BF6" s="46">
        <f t="shared" si="5"/>
        <v>414</v>
      </c>
      <c r="BG6" s="46">
        <f t="shared" si="5"/>
        <v>263</v>
      </c>
      <c r="BH6" s="46">
        <f t="shared" si="5"/>
        <v>422</v>
      </c>
    </row>
    <row r="7" spans="1:60" s="19" customFormat="1" ht="36" customHeight="1">
      <c r="A7" s="18" t="s">
        <v>6</v>
      </c>
      <c r="B7" s="46">
        <f aca="true" t="shared" si="6" ref="B7:B12">SUM(C7+K7+T7+AB7+AJ7+AS7+BA7)</f>
        <v>17999</v>
      </c>
      <c r="C7" s="46">
        <f aca="true" t="shared" si="7" ref="C7:C12">SUM(D7:J7)</f>
        <v>26</v>
      </c>
      <c r="D7" s="46">
        <v>16</v>
      </c>
      <c r="E7" s="46">
        <v>0</v>
      </c>
      <c r="F7" s="46">
        <v>10</v>
      </c>
      <c r="G7" s="46">
        <v>0</v>
      </c>
      <c r="H7" s="46">
        <v>0</v>
      </c>
      <c r="I7" s="46">
        <v>0</v>
      </c>
      <c r="J7" s="46">
        <v>0</v>
      </c>
      <c r="K7" s="46">
        <f aca="true" t="shared" si="8" ref="K7:K12">SUM(L7:R7)</f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18" t="s">
        <v>6</v>
      </c>
      <c r="T7" s="46">
        <f aca="true" t="shared" si="9" ref="T7:T12">SUM(U7:AA7)</f>
        <v>1243</v>
      </c>
      <c r="U7" s="46">
        <v>1057</v>
      </c>
      <c r="V7" s="46">
        <v>43</v>
      </c>
      <c r="W7" s="46">
        <v>62</v>
      </c>
      <c r="X7" s="46">
        <v>8</v>
      </c>
      <c r="Y7" s="46">
        <v>8</v>
      </c>
      <c r="Z7" s="46">
        <v>42</v>
      </c>
      <c r="AA7" s="46">
        <v>23</v>
      </c>
      <c r="AB7" s="46">
        <f aca="true" t="shared" si="10" ref="AB7:AB12">SUM(AC7:AI7)</f>
        <v>557</v>
      </c>
      <c r="AC7" s="46">
        <v>540</v>
      </c>
      <c r="AD7" s="46">
        <v>1</v>
      </c>
      <c r="AE7" s="46">
        <v>16</v>
      </c>
      <c r="AF7" s="46">
        <v>0</v>
      </c>
      <c r="AG7" s="46">
        <v>0</v>
      </c>
      <c r="AH7" s="46">
        <v>0</v>
      </c>
      <c r="AI7" s="46">
        <v>0</v>
      </c>
      <c r="AJ7" s="46">
        <f aca="true" t="shared" si="11" ref="AJ7:AJ12">SUM(AK7:AM7,AO7:AR7)</f>
        <v>58</v>
      </c>
      <c r="AK7" s="46">
        <v>55</v>
      </c>
      <c r="AL7" s="46">
        <v>0</v>
      </c>
      <c r="AM7" s="46">
        <v>1</v>
      </c>
      <c r="AN7" s="18" t="s">
        <v>6</v>
      </c>
      <c r="AO7" s="46">
        <v>0</v>
      </c>
      <c r="AP7" s="46">
        <v>0</v>
      </c>
      <c r="AQ7" s="46">
        <v>0</v>
      </c>
      <c r="AR7" s="46">
        <v>2</v>
      </c>
      <c r="AS7" s="46">
        <f aca="true" t="shared" si="12" ref="AS7:AS12">SUM(AT7:AZ7)</f>
        <v>73</v>
      </c>
      <c r="AT7" s="46">
        <v>66</v>
      </c>
      <c r="AU7" s="46">
        <v>1</v>
      </c>
      <c r="AV7" s="46">
        <v>6</v>
      </c>
      <c r="AW7" s="46">
        <v>0</v>
      </c>
      <c r="AX7" s="46">
        <v>0</v>
      </c>
      <c r="AY7" s="46">
        <v>0</v>
      </c>
      <c r="AZ7" s="46">
        <v>0</v>
      </c>
      <c r="BA7" s="46">
        <f aca="true" t="shared" si="13" ref="BA7:BA12">SUM(BB7:BH7)</f>
        <v>16042</v>
      </c>
      <c r="BB7" s="46">
        <v>13932</v>
      </c>
      <c r="BC7" s="46">
        <v>173</v>
      </c>
      <c r="BD7" s="46">
        <v>1712</v>
      </c>
      <c r="BE7" s="46">
        <v>83</v>
      </c>
      <c r="BF7" s="46">
        <v>16</v>
      </c>
      <c r="BG7" s="46">
        <v>76</v>
      </c>
      <c r="BH7" s="46">
        <v>50</v>
      </c>
    </row>
    <row r="8" spans="1:60" s="19" customFormat="1" ht="24" customHeight="1">
      <c r="A8" s="18" t="s">
        <v>7</v>
      </c>
      <c r="B8" s="46">
        <f t="shared" si="6"/>
        <v>6242</v>
      </c>
      <c r="C8" s="46">
        <f t="shared" si="7"/>
        <v>2</v>
      </c>
      <c r="D8" s="46">
        <v>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f t="shared" si="8"/>
        <v>636</v>
      </c>
      <c r="L8" s="46">
        <v>493</v>
      </c>
      <c r="M8" s="46">
        <v>90</v>
      </c>
      <c r="N8" s="46">
        <v>52</v>
      </c>
      <c r="O8" s="46">
        <v>1</v>
      </c>
      <c r="P8" s="46">
        <v>0</v>
      </c>
      <c r="Q8" s="46">
        <v>0</v>
      </c>
      <c r="R8" s="46">
        <v>0</v>
      </c>
      <c r="S8" s="18" t="s">
        <v>7</v>
      </c>
      <c r="T8" s="46">
        <f t="shared" si="9"/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f t="shared" si="10"/>
        <v>109</v>
      </c>
      <c r="AC8" s="46">
        <v>90</v>
      </c>
      <c r="AD8" s="46">
        <v>6</v>
      </c>
      <c r="AE8" s="46">
        <v>13</v>
      </c>
      <c r="AF8" s="46">
        <v>0</v>
      </c>
      <c r="AG8" s="46">
        <v>0</v>
      </c>
      <c r="AH8" s="46">
        <v>0</v>
      </c>
      <c r="AI8" s="46">
        <v>0</v>
      </c>
      <c r="AJ8" s="46">
        <f t="shared" si="11"/>
        <v>92</v>
      </c>
      <c r="AK8" s="46">
        <v>78</v>
      </c>
      <c r="AL8" s="46">
        <v>3</v>
      </c>
      <c r="AM8" s="46">
        <v>11</v>
      </c>
      <c r="AN8" s="18" t="s">
        <v>7</v>
      </c>
      <c r="AO8" s="46">
        <v>0</v>
      </c>
      <c r="AP8" s="46">
        <v>0</v>
      </c>
      <c r="AQ8" s="46">
        <v>0</v>
      </c>
      <c r="AR8" s="46">
        <v>0</v>
      </c>
      <c r="AS8" s="46">
        <f t="shared" si="12"/>
        <v>112</v>
      </c>
      <c r="AT8" s="46">
        <v>93</v>
      </c>
      <c r="AU8" s="46">
        <v>4</v>
      </c>
      <c r="AV8" s="46">
        <v>15</v>
      </c>
      <c r="AW8" s="46">
        <v>0</v>
      </c>
      <c r="AX8" s="46">
        <v>0</v>
      </c>
      <c r="AY8" s="46">
        <v>0</v>
      </c>
      <c r="AZ8" s="46">
        <v>0</v>
      </c>
      <c r="BA8" s="46">
        <f t="shared" si="13"/>
        <v>5291</v>
      </c>
      <c r="BB8" s="46">
        <v>4409</v>
      </c>
      <c r="BC8" s="46">
        <v>292</v>
      </c>
      <c r="BD8" s="46">
        <v>586</v>
      </c>
      <c r="BE8" s="46">
        <v>2</v>
      </c>
      <c r="BF8" s="46">
        <v>1</v>
      </c>
      <c r="BG8" s="46">
        <v>0</v>
      </c>
      <c r="BH8" s="46">
        <v>1</v>
      </c>
    </row>
    <row r="9" spans="1:60" s="19" customFormat="1" ht="24" customHeight="1">
      <c r="A9" s="18" t="s">
        <v>8</v>
      </c>
      <c r="B9" s="46">
        <f t="shared" si="6"/>
        <v>3</v>
      </c>
      <c r="C9" s="46">
        <f t="shared" si="7"/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f t="shared" si="8"/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18" t="s">
        <v>8</v>
      </c>
      <c r="T9" s="46">
        <f t="shared" si="9"/>
        <v>3</v>
      </c>
      <c r="U9" s="46">
        <v>2</v>
      </c>
      <c r="V9" s="46">
        <v>1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f t="shared" si="10"/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6">
        <v>0</v>
      </c>
      <c r="AJ9" s="46">
        <f t="shared" si="11"/>
        <v>0</v>
      </c>
      <c r="AK9" s="46">
        <v>0</v>
      </c>
      <c r="AL9" s="46">
        <v>0</v>
      </c>
      <c r="AM9" s="46">
        <v>0</v>
      </c>
      <c r="AN9" s="18" t="s">
        <v>8</v>
      </c>
      <c r="AO9" s="46">
        <v>0</v>
      </c>
      <c r="AP9" s="46">
        <v>0</v>
      </c>
      <c r="AQ9" s="46">
        <v>0</v>
      </c>
      <c r="AR9" s="46">
        <v>0</v>
      </c>
      <c r="AS9" s="46">
        <f t="shared" si="12"/>
        <v>0</v>
      </c>
      <c r="AT9" s="46">
        <v>0</v>
      </c>
      <c r="AU9" s="46">
        <v>0</v>
      </c>
      <c r="AV9" s="46">
        <v>0</v>
      </c>
      <c r="AW9" s="46">
        <v>0</v>
      </c>
      <c r="AX9" s="46">
        <v>0</v>
      </c>
      <c r="AY9" s="46">
        <v>0</v>
      </c>
      <c r="AZ9" s="46">
        <v>0</v>
      </c>
      <c r="BA9" s="46">
        <f t="shared" si="13"/>
        <v>0</v>
      </c>
      <c r="BB9" s="46">
        <v>0</v>
      </c>
      <c r="BC9" s="46">
        <v>0</v>
      </c>
      <c r="BD9" s="46">
        <v>0</v>
      </c>
      <c r="BE9" s="46">
        <v>0</v>
      </c>
      <c r="BF9" s="46">
        <v>0</v>
      </c>
      <c r="BG9" s="46">
        <v>0</v>
      </c>
      <c r="BH9" s="46">
        <v>0</v>
      </c>
    </row>
    <row r="10" spans="1:60" s="19" customFormat="1" ht="24" customHeight="1">
      <c r="A10" s="18" t="s">
        <v>218</v>
      </c>
      <c r="B10" s="46">
        <f t="shared" si="6"/>
        <v>9598</v>
      </c>
      <c r="C10" s="46">
        <f t="shared" si="7"/>
        <v>15</v>
      </c>
      <c r="D10" s="46">
        <v>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f t="shared" si="8"/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18" t="s">
        <v>218</v>
      </c>
      <c r="T10" s="46">
        <f t="shared" si="9"/>
        <v>623</v>
      </c>
      <c r="U10" s="46">
        <v>385</v>
      </c>
      <c r="V10" s="46">
        <v>50</v>
      </c>
      <c r="W10" s="46">
        <v>49</v>
      </c>
      <c r="X10" s="46">
        <v>13</v>
      </c>
      <c r="Y10" s="46">
        <v>44</v>
      </c>
      <c r="Z10" s="46">
        <v>31</v>
      </c>
      <c r="AA10" s="46">
        <v>51</v>
      </c>
      <c r="AB10" s="46">
        <f t="shared" si="10"/>
        <v>11</v>
      </c>
      <c r="AC10" s="46">
        <v>11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f t="shared" si="11"/>
        <v>50</v>
      </c>
      <c r="AK10" s="46">
        <v>34</v>
      </c>
      <c r="AL10" s="46">
        <v>1</v>
      </c>
      <c r="AM10" s="46">
        <v>0</v>
      </c>
      <c r="AN10" s="18" t="s">
        <v>218</v>
      </c>
      <c r="AO10" s="46">
        <v>7</v>
      </c>
      <c r="AP10" s="46">
        <v>0</v>
      </c>
      <c r="AQ10" s="46">
        <v>2</v>
      </c>
      <c r="AR10" s="46">
        <v>6</v>
      </c>
      <c r="AS10" s="46">
        <f t="shared" si="12"/>
        <v>20</v>
      </c>
      <c r="AT10" s="46">
        <v>19</v>
      </c>
      <c r="AU10" s="46">
        <v>0</v>
      </c>
      <c r="AV10" s="46">
        <v>0</v>
      </c>
      <c r="AW10" s="46">
        <v>0</v>
      </c>
      <c r="AX10" s="46">
        <v>1</v>
      </c>
      <c r="AY10" s="46">
        <v>0</v>
      </c>
      <c r="AZ10" s="46">
        <v>0</v>
      </c>
      <c r="BA10" s="46">
        <f t="shared" si="13"/>
        <v>8879</v>
      </c>
      <c r="BB10" s="46">
        <v>7205</v>
      </c>
      <c r="BC10" s="46">
        <v>207</v>
      </c>
      <c r="BD10" s="46">
        <v>242</v>
      </c>
      <c r="BE10" s="46">
        <v>270</v>
      </c>
      <c r="BF10" s="46">
        <v>397</v>
      </c>
      <c r="BG10" s="46">
        <v>187</v>
      </c>
      <c r="BH10" s="46">
        <v>371</v>
      </c>
    </row>
    <row r="11" spans="1:60" s="19" customFormat="1" ht="24" customHeight="1">
      <c r="A11" s="18" t="s">
        <v>219</v>
      </c>
      <c r="B11" s="46">
        <f t="shared" si="6"/>
        <v>9</v>
      </c>
      <c r="C11" s="46">
        <f t="shared" si="7"/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f t="shared" si="8"/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18" t="s">
        <v>219</v>
      </c>
      <c r="T11" s="46">
        <f t="shared" si="9"/>
        <v>9</v>
      </c>
      <c r="U11" s="46">
        <v>0</v>
      </c>
      <c r="V11" s="46">
        <v>9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f t="shared" si="10"/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f t="shared" si="11"/>
        <v>0</v>
      </c>
      <c r="AK11" s="46">
        <v>0</v>
      </c>
      <c r="AL11" s="46">
        <v>0</v>
      </c>
      <c r="AM11" s="46">
        <v>0</v>
      </c>
      <c r="AN11" s="18" t="s">
        <v>219</v>
      </c>
      <c r="AO11" s="46">
        <v>0</v>
      </c>
      <c r="AP11" s="46">
        <v>0</v>
      </c>
      <c r="AQ11" s="46">
        <v>0</v>
      </c>
      <c r="AR11" s="46">
        <v>0</v>
      </c>
      <c r="AS11" s="46">
        <f t="shared" si="12"/>
        <v>0</v>
      </c>
      <c r="AT11" s="46">
        <v>0</v>
      </c>
      <c r="AU11" s="46">
        <v>0</v>
      </c>
      <c r="AV11" s="46">
        <v>0</v>
      </c>
      <c r="AW11" s="46">
        <v>0</v>
      </c>
      <c r="AX11" s="46">
        <v>0</v>
      </c>
      <c r="AY11" s="46">
        <v>0</v>
      </c>
      <c r="AZ11" s="46">
        <v>0</v>
      </c>
      <c r="BA11" s="46">
        <f t="shared" si="13"/>
        <v>0</v>
      </c>
      <c r="BB11" s="46">
        <v>0</v>
      </c>
      <c r="BC11" s="46">
        <v>0</v>
      </c>
      <c r="BD11" s="46">
        <v>0</v>
      </c>
      <c r="BE11" s="46">
        <v>0</v>
      </c>
      <c r="BF11" s="46">
        <v>0</v>
      </c>
      <c r="BG11" s="46">
        <v>0</v>
      </c>
      <c r="BH11" s="46">
        <v>0</v>
      </c>
    </row>
    <row r="12" spans="1:60" s="19" customFormat="1" ht="24" customHeight="1">
      <c r="A12" s="18" t="s">
        <v>220</v>
      </c>
      <c r="B12" s="46">
        <f t="shared" si="6"/>
        <v>728</v>
      </c>
      <c r="C12" s="46">
        <f t="shared" si="7"/>
        <v>3</v>
      </c>
      <c r="D12" s="46">
        <v>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f t="shared" si="8"/>
        <v>37</v>
      </c>
      <c r="L12" s="46">
        <v>27</v>
      </c>
      <c r="M12" s="46">
        <v>10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18" t="s">
        <v>220</v>
      </c>
      <c r="T12" s="46">
        <f t="shared" si="9"/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f t="shared" si="10"/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f t="shared" si="11"/>
        <v>11</v>
      </c>
      <c r="AK12" s="46">
        <v>10</v>
      </c>
      <c r="AL12" s="46">
        <v>0</v>
      </c>
      <c r="AM12" s="46">
        <v>1</v>
      </c>
      <c r="AN12" s="18" t="s">
        <v>220</v>
      </c>
      <c r="AO12" s="46">
        <v>0</v>
      </c>
      <c r="AP12" s="46">
        <v>0</v>
      </c>
      <c r="AQ12" s="46">
        <v>0</v>
      </c>
      <c r="AR12" s="46">
        <v>0</v>
      </c>
      <c r="AS12" s="46">
        <f t="shared" si="12"/>
        <v>36</v>
      </c>
      <c r="AT12" s="46">
        <v>23</v>
      </c>
      <c r="AU12" s="46">
        <v>11</v>
      </c>
      <c r="AV12" s="46">
        <v>2</v>
      </c>
      <c r="AW12" s="46">
        <v>0</v>
      </c>
      <c r="AX12" s="46">
        <v>0</v>
      </c>
      <c r="AY12" s="46">
        <v>0</v>
      </c>
      <c r="AZ12" s="46">
        <v>0</v>
      </c>
      <c r="BA12" s="46">
        <f t="shared" si="13"/>
        <v>641</v>
      </c>
      <c r="BB12" s="46">
        <v>407</v>
      </c>
      <c r="BC12" s="46">
        <v>148</v>
      </c>
      <c r="BD12" s="46">
        <v>86</v>
      </c>
      <c r="BE12" s="46">
        <v>0</v>
      </c>
      <c r="BF12" s="46">
        <v>0</v>
      </c>
      <c r="BG12" s="46">
        <v>0</v>
      </c>
      <c r="BH12" s="46">
        <v>0</v>
      </c>
    </row>
    <row r="13" spans="1:61" s="19" customFormat="1" ht="48" customHeight="1">
      <c r="A13" s="18" t="s">
        <v>221</v>
      </c>
      <c r="B13" s="46">
        <f>SUM(B15:B20)</f>
        <v>1098</v>
      </c>
      <c r="C13" s="46">
        <f aca="true" t="shared" si="14" ref="C13:BH13">SUM(C15:C20)</f>
        <v>12</v>
      </c>
      <c r="D13" s="46">
        <f t="shared" si="14"/>
        <v>12</v>
      </c>
      <c r="E13" s="46">
        <f t="shared" si="14"/>
        <v>0</v>
      </c>
      <c r="F13" s="46">
        <f t="shared" si="14"/>
        <v>0</v>
      </c>
      <c r="G13" s="46">
        <f>SUM(G15:G20)</f>
        <v>0</v>
      </c>
      <c r="H13" s="46">
        <f>SUM(H15:H20)</f>
        <v>0</v>
      </c>
      <c r="I13" s="46">
        <f>SUM(I15:I20)</f>
        <v>0</v>
      </c>
      <c r="J13" s="46">
        <f t="shared" si="14"/>
        <v>0</v>
      </c>
      <c r="K13" s="46">
        <f>SUM(K15:K20)</f>
        <v>28</v>
      </c>
      <c r="L13" s="46">
        <f t="shared" si="14"/>
        <v>18</v>
      </c>
      <c r="M13" s="46">
        <f t="shared" si="14"/>
        <v>0</v>
      </c>
      <c r="N13" s="46">
        <f t="shared" si="14"/>
        <v>10</v>
      </c>
      <c r="O13" s="46">
        <f t="shared" si="14"/>
        <v>0</v>
      </c>
      <c r="P13" s="46">
        <f t="shared" si="14"/>
        <v>0</v>
      </c>
      <c r="Q13" s="46">
        <f t="shared" si="14"/>
        <v>0</v>
      </c>
      <c r="R13" s="46">
        <f t="shared" si="14"/>
        <v>0</v>
      </c>
      <c r="S13" s="18" t="s">
        <v>221</v>
      </c>
      <c r="T13" s="46">
        <f>SUM(T15:T20)</f>
        <v>104</v>
      </c>
      <c r="U13" s="46">
        <f t="shared" si="14"/>
        <v>78</v>
      </c>
      <c r="V13" s="46">
        <f t="shared" si="14"/>
        <v>0</v>
      </c>
      <c r="W13" s="46">
        <f t="shared" si="14"/>
        <v>5</v>
      </c>
      <c r="X13" s="46">
        <f t="shared" si="14"/>
        <v>1</v>
      </c>
      <c r="Y13" s="46">
        <f t="shared" si="14"/>
        <v>16</v>
      </c>
      <c r="Z13" s="46">
        <f t="shared" si="14"/>
        <v>1</v>
      </c>
      <c r="AA13" s="46">
        <f t="shared" si="14"/>
        <v>3</v>
      </c>
      <c r="AB13" s="46">
        <f>SUM(AB15:AB20)</f>
        <v>52</v>
      </c>
      <c r="AC13" s="46">
        <f t="shared" si="14"/>
        <v>50</v>
      </c>
      <c r="AD13" s="46">
        <f t="shared" si="14"/>
        <v>0</v>
      </c>
      <c r="AE13" s="46">
        <f t="shared" si="14"/>
        <v>2</v>
      </c>
      <c r="AF13" s="46">
        <f t="shared" si="14"/>
        <v>0</v>
      </c>
      <c r="AG13" s="46">
        <f t="shared" si="14"/>
        <v>0</v>
      </c>
      <c r="AH13" s="46">
        <f t="shared" si="14"/>
        <v>0</v>
      </c>
      <c r="AI13" s="46">
        <f t="shared" si="14"/>
        <v>0</v>
      </c>
      <c r="AJ13" s="46">
        <f>SUM(AJ15:AJ20)</f>
        <v>27</v>
      </c>
      <c r="AK13" s="46">
        <f>SUM(AK15:AK20)</f>
        <v>26</v>
      </c>
      <c r="AL13" s="46">
        <f>SUM(AL15:AL20)</f>
        <v>0</v>
      </c>
      <c r="AM13" s="46">
        <f>SUM(AM15:AM20)</f>
        <v>1</v>
      </c>
      <c r="AN13" s="18" t="s">
        <v>221</v>
      </c>
      <c r="AO13" s="46">
        <f>SUM(AO15:AO20)</f>
        <v>0</v>
      </c>
      <c r="AP13" s="46">
        <f>SUM(AP15:AP20)</f>
        <v>0</v>
      </c>
      <c r="AQ13" s="46">
        <f>SUM(AQ15:AQ20)</f>
        <v>0</v>
      </c>
      <c r="AR13" s="46">
        <f>SUM(AR15:AR20)</f>
        <v>0</v>
      </c>
      <c r="AS13" s="46">
        <f>SUM(AS15:AS20)</f>
        <v>15</v>
      </c>
      <c r="AT13" s="46">
        <f t="shared" si="14"/>
        <v>11</v>
      </c>
      <c r="AU13" s="46">
        <f t="shared" si="14"/>
        <v>0</v>
      </c>
      <c r="AV13" s="46">
        <f t="shared" si="14"/>
        <v>4</v>
      </c>
      <c r="AW13" s="46">
        <f t="shared" si="14"/>
        <v>0</v>
      </c>
      <c r="AX13" s="46">
        <f t="shared" si="14"/>
        <v>0</v>
      </c>
      <c r="AY13" s="46">
        <f t="shared" si="14"/>
        <v>0</v>
      </c>
      <c r="AZ13" s="46">
        <f t="shared" si="14"/>
        <v>0</v>
      </c>
      <c r="BA13" s="46">
        <f>SUM(BA15:BA20)</f>
        <v>860</v>
      </c>
      <c r="BB13" s="46">
        <f t="shared" si="14"/>
        <v>743</v>
      </c>
      <c r="BC13" s="46">
        <f t="shared" si="14"/>
        <v>27</v>
      </c>
      <c r="BD13" s="46">
        <f t="shared" si="14"/>
        <v>58</v>
      </c>
      <c r="BE13" s="46">
        <f t="shared" si="14"/>
        <v>12</v>
      </c>
      <c r="BF13" s="46">
        <f t="shared" si="14"/>
        <v>7</v>
      </c>
      <c r="BG13" s="46">
        <f t="shared" si="14"/>
        <v>5</v>
      </c>
      <c r="BH13" s="46">
        <f t="shared" si="14"/>
        <v>8</v>
      </c>
      <c r="BI13" s="20"/>
    </row>
    <row r="14" spans="1:60" s="19" customFormat="1" ht="36" customHeight="1">
      <c r="A14" s="18" t="s">
        <v>222</v>
      </c>
      <c r="B14" s="21">
        <f aca="true" t="shared" si="15" ref="B14:AI14">IF(B6=0,0,B13/B6*100)</f>
        <v>3.175337632667226</v>
      </c>
      <c r="C14" s="21">
        <f t="shared" si="15"/>
        <v>26.08695652173913</v>
      </c>
      <c r="D14" s="21">
        <f t="shared" si="15"/>
        <v>33.33333333333333</v>
      </c>
      <c r="E14" s="21">
        <f t="shared" si="15"/>
        <v>0</v>
      </c>
      <c r="F14" s="21">
        <f t="shared" si="15"/>
        <v>0</v>
      </c>
      <c r="G14" s="21">
        <f t="shared" si="15"/>
        <v>0</v>
      </c>
      <c r="H14" s="21">
        <f t="shared" si="15"/>
        <v>0</v>
      </c>
      <c r="I14" s="21">
        <f t="shared" si="15"/>
        <v>0</v>
      </c>
      <c r="J14" s="21">
        <f t="shared" si="15"/>
        <v>0</v>
      </c>
      <c r="K14" s="21">
        <f t="shared" si="15"/>
        <v>4.160475482912332</v>
      </c>
      <c r="L14" s="21">
        <f t="shared" si="15"/>
        <v>3.4615384615384617</v>
      </c>
      <c r="M14" s="21">
        <f t="shared" si="15"/>
        <v>0</v>
      </c>
      <c r="N14" s="21">
        <f t="shared" si="15"/>
        <v>19.230769230769234</v>
      </c>
      <c r="O14" s="21">
        <f t="shared" si="15"/>
        <v>0</v>
      </c>
      <c r="P14" s="21">
        <f t="shared" si="15"/>
        <v>0</v>
      </c>
      <c r="Q14" s="21">
        <f t="shared" si="15"/>
        <v>0</v>
      </c>
      <c r="R14" s="21">
        <f t="shared" si="15"/>
        <v>0</v>
      </c>
      <c r="S14" s="18" t="s">
        <v>222</v>
      </c>
      <c r="T14" s="21">
        <f t="shared" si="15"/>
        <v>5.537806176783812</v>
      </c>
      <c r="U14" s="21">
        <f t="shared" si="15"/>
        <v>5.401662049861495</v>
      </c>
      <c r="V14" s="21">
        <f t="shared" si="15"/>
        <v>0</v>
      </c>
      <c r="W14" s="21">
        <f t="shared" si="15"/>
        <v>4.504504504504505</v>
      </c>
      <c r="X14" s="21">
        <f t="shared" si="15"/>
        <v>4.761904761904762</v>
      </c>
      <c r="Y14" s="21">
        <f t="shared" si="15"/>
        <v>30.76923076923077</v>
      </c>
      <c r="Z14" s="21">
        <f t="shared" si="15"/>
        <v>1.36986301369863</v>
      </c>
      <c r="AA14" s="21">
        <f t="shared" si="15"/>
        <v>4.054054054054054</v>
      </c>
      <c r="AB14" s="21">
        <f t="shared" si="15"/>
        <v>7.680945347119645</v>
      </c>
      <c r="AC14" s="21">
        <f t="shared" si="15"/>
        <v>7.800312012480499</v>
      </c>
      <c r="AD14" s="21">
        <f t="shared" si="15"/>
        <v>0</v>
      </c>
      <c r="AE14" s="21">
        <f t="shared" si="15"/>
        <v>6.896551724137931</v>
      </c>
      <c r="AF14" s="21">
        <f t="shared" si="15"/>
        <v>0</v>
      </c>
      <c r="AG14" s="21">
        <f t="shared" si="15"/>
        <v>0</v>
      </c>
      <c r="AH14" s="21">
        <f t="shared" si="15"/>
        <v>0</v>
      </c>
      <c r="AI14" s="21">
        <f t="shared" si="15"/>
        <v>0</v>
      </c>
      <c r="AJ14" s="21">
        <f>IF(AJ6=0,0,AJ13/AJ6*100)</f>
        <v>12.796208530805686</v>
      </c>
      <c r="AK14" s="21">
        <f>IF(AK6=0,0,AK13/AK6*100)</f>
        <v>14.689265536723164</v>
      </c>
      <c r="AL14" s="21">
        <f>IF(AL6=0,0,AL13/AL6*100)</f>
        <v>0</v>
      </c>
      <c r="AM14" s="21">
        <f>IF(AM6=0,0,AM13/AM6*100)</f>
        <v>7.6923076923076925</v>
      </c>
      <c r="AN14" s="18" t="s">
        <v>222</v>
      </c>
      <c r="AO14" s="21">
        <f>IF(AO6=0,0,AO13/AO6*100)</f>
        <v>0</v>
      </c>
      <c r="AP14" s="21">
        <f>IF(AP6=0,0,AP13/AP6*100)</f>
        <v>0</v>
      </c>
      <c r="AQ14" s="21">
        <f>IF(AQ6=0,0,AQ13/AQ6*100)</f>
        <v>0</v>
      </c>
      <c r="AR14" s="21">
        <f>IF(AR6=0,0,AR13/AR6*100)</f>
        <v>0</v>
      </c>
      <c r="AS14" s="21">
        <f>IF(AS6=0,0,AS13/AS6*100)</f>
        <v>6.224066390041494</v>
      </c>
      <c r="AT14" s="21">
        <f aca="true" t="shared" si="16" ref="AT14:BH14">IF(AT6=0,0,AT13/AT6*100)</f>
        <v>5.472636815920398</v>
      </c>
      <c r="AU14" s="21">
        <f t="shared" si="16"/>
        <v>0</v>
      </c>
      <c r="AV14" s="21">
        <f t="shared" si="16"/>
        <v>17.391304347826086</v>
      </c>
      <c r="AW14" s="21">
        <f t="shared" si="16"/>
        <v>0</v>
      </c>
      <c r="AX14" s="21">
        <f t="shared" si="16"/>
        <v>0</v>
      </c>
      <c r="AY14" s="21">
        <f t="shared" si="16"/>
        <v>0</v>
      </c>
      <c r="AZ14" s="21">
        <f t="shared" si="16"/>
        <v>0</v>
      </c>
      <c r="BA14" s="21">
        <f t="shared" si="16"/>
        <v>2.7874112728097753</v>
      </c>
      <c r="BB14" s="21">
        <f t="shared" si="16"/>
        <v>2.862867491234154</v>
      </c>
      <c r="BC14" s="21">
        <f t="shared" si="16"/>
        <v>3.2926829268292686</v>
      </c>
      <c r="BD14" s="21">
        <f t="shared" si="16"/>
        <v>2.208682406702209</v>
      </c>
      <c r="BE14" s="21">
        <f t="shared" si="16"/>
        <v>3.3802816901408446</v>
      </c>
      <c r="BF14" s="21">
        <f t="shared" si="16"/>
        <v>1.6908212560386473</v>
      </c>
      <c r="BG14" s="21">
        <f t="shared" si="16"/>
        <v>1.9011406844106464</v>
      </c>
      <c r="BH14" s="21">
        <f t="shared" si="16"/>
        <v>1.8957345971563981</v>
      </c>
    </row>
    <row r="15" spans="1:60" s="19" customFormat="1" ht="36" customHeight="1">
      <c r="A15" s="18" t="s">
        <v>6</v>
      </c>
      <c r="B15" s="46">
        <f aca="true" t="shared" si="17" ref="B15:B20">SUM(C15+K15+T15+AB15+AJ15+AS15+BA15)</f>
        <v>414</v>
      </c>
      <c r="C15" s="46">
        <f aca="true" t="shared" si="18" ref="C15:C20">SUM(D15:J15)</f>
        <v>6</v>
      </c>
      <c r="D15" s="46">
        <v>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f aca="true" t="shared" si="19" ref="K15:K20">SUM(L15:R15)</f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18" t="s">
        <v>6</v>
      </c>
      <c r="T15" s="46">
        <f aca="true" t="shared" si="20" ref="T15:T20">SUM(U15:AA15)</f>
        <v>50</v>
      </c>
      <c r="U15" s="46">
        <v>45</v>
      </c>
      <c r="V15" s="46">
        <v>0</v>
      </c>
      <c r="W15" s="46">
        <v>4</v>
      </c>
      <c r="X15" s="46">
        <v>0</v>
      </c>
      <c r="Y15" s="46">
        <v>0</v>
      </c>
      <c r="Z15" s="46">
        <v>0</v>
      </c>
      <c r="AA15" s="46">
        <v>1</v>
      </c>
      <c r="AB15" s="46">
        <f aca="true" t="shared" si="21" ref="AB15:AB20">SUM(AC15:AI15)</f>
        <v>38</v>
      </c>
      <c r="AC15" s="46">
        <v>38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f aca="true" t="shared" si="22" ref="AJ15:AJ20">SUM(AK15:AM15,AO15:AR15)</f>
        <v>18</v>
      </c>
      <c r="AK15" s="46">
        <v>18</v>
      </c>
      <c r="AL15" s="46">
        <v>0</v>
      </c>
      <c r="AM15" s="46">
        <v>0</v>
      </c>
      <c r="AN15" s="18" t="s">
        <v>6</v>
      </c>
      <c r="AO15" s="46">
        <v>0</v>
      </c>
      <c r="AP15" s="46">
        <v>0</v>
      </c>
      <c r="AQ15" s="46">
        <v>0</v>
      </c>
      <c r="AR15" s="46">
        <v>0</v>
      </c>
      <c r="AS15" s="46">
        <f aca="true" t="shared" si="23" ref="AS15:AS20">SUM(AT15:AZ15)</f>
        <v>2</v>
      </c>
      <c r="AT15" s="46">
        <v>0</v>
      </c>
      <c r="AU15" s="46">
        <v>0</v>
      </c>
      <c r="AV15" s="46">
        <v>2</v>
      </c>
      <c r="AW15" s="46">
        <v>0</v>
      </c>
      <c r="AX15" s="46">
        <v>0</v>
      </c>
      <c r="AY15" s="46">
        <v>0</v>
      </c>
      <c r="AZ15" s="46">
        <v>0</v>
      </c>
      <c r="BA15" s="46">
        <f aca="true" t="shared" si="24" ref="BA15:BA20">SUM(BB15:BH15)</f>
        <v>300</v>
      </c>
      <c r="BB15" s="46">
        <v>268</v>
      </c>
      <c r="BC15" s="46">
        <v>1</v>
      </c>
      <c r="BD15" s="46">
        <v>29</v>
      </c>
      <c r="BE15" s="46">
        <v>2</v>
      </c>
      <c r="BF15" s="46">
        <v>0</v>
      </c>
      <c r="BG15" s="46">
        <v>0</v>
      </c>
      <c r="BH15" s="46">
        <v>0</v>
      </c>
    </row>
    <row r="16" spans="1:60" s="19" customFormat="1" ht="24" customHeight="1">
      <c r="A16" s="18" t="s">
        <v>7</v>
      </c>
      <c r="B16" s="46">
        <f t="shared" si="17"/>
        <v>293</v>
      </c>
      <c r="C16" s="46">
        <f t="shared" si="18"/>
        <v>1</v>
      </c>
      <c r="D16" s="46">
        <v>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f t="shared" si="19"/>
        <v>26</v>
      </c>
      <c r="L16" s="46">
        <v>16</v>
      </c>
      <c r="M16" s="46">
        <v>0</v>
      </c>
      <c r="N16" s="46">
        <v>10</v>
      </c>
      <c r="O16" s="46">
        <v>0</v>
      </c>
      <c r="P16" s="46">
        <v>0</v>
      </c>
      <c r="Q16" s="46">
        <v>0</v>
      </c>
      <c r="R16" s="46">
        <v>0</v>
      </c>
      <c r="S16" s="18" t="s">
        <v>7</v>
      </c>
      <c r="T16" s="46">
        <f t="shared" si="20"/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f t="shared" si="21"/>
        <v>12</v>
      </c>
      <c r="AC16" s="46">
        <v>10</v>
      </c>
      <c r="AD16" s="46">
        <v>0</v>
      </c>
      <c r="AE16" s="46">
        <v>2</v>
      </c>
      <c r="AF16" s="46">
        <v>0</v>
      </c>
      <c r="AG16" s="46">
        <v>0</v>
      </c>
      <c r="AH16" s="46">
        <v>0</v>
      </c>
      <c r="AI16" s="46">
        <v>0</v>
      </c>
      <c r="AJ16" s="46">
        <f t="shared" si="22"/>
        <v>7</v>
      </c>
      <c r="AK16" s="46">
        <v>6</v>
      </c>
      <c r="AL16" s="46">
        <v>0</v>
      </c>
      <c r="AM16" s="46">
        <v>1</v>
      </c>
      <c r="AN16" s="18" t="s">
        <v>7</v>
      </c>
      <c r="AO16" s="46">
        <v>0</v>
      </c>
      <c r="AP16" s="46">
        <v>0</v>
      </c>
      <c r="AQ16" s="46">
        <v>0</v>
      </c>
      <c r="AR16" s="46">
        <v>0</v>
      </c>
      <c r="AS16" s="46">
        <f t="shared" si="23"/>
        <v>12</v>
      </c>
      <c r="AT16" s="46">
        <v>10</v>
      </c>
      <c r="AU16" s="46">
        <v>0</v>
      </c>
      <c r="AV16" s="46">
        <v>2</v>
      </c>
      <c r="AW16" s="46">
        <v>0</v>
      </c>
      <c r="AX16" s="46">
        <v>0</v>
      </c>
      <c r="AY16" s="46">
        <v>0</v>
      </c>
      <c r="AZ16" s="46">
        <v>0</v>
      </c>
      <c r="BA16" s="46">
        <f t="shared" si="24"/>
        <v>235</v>
      </c>
      <c r="BB16" s="46">
        <v>199</v>
      </c>
      <c r="BC16" s="46">
        <v>14</v>
      </c>
      <c r="BD16" s="46">
        <v>20</v>
      </c>
      <c r="BE16" s="46">
        <v>2</v>
      </c>
      <c r="BF16" s="46">
        <v>0</v>
      </c>
      <c r="BG16" s="46">
        <v>0</v>
      </c>
      <c r="BH16" s="46">
        <v>0</v>
      </c>
    </row>
    <row r="17" spans="1:60" s="19" customFormat="1" ht="24" customHeight="1">
      <c r="A17" s="18" t="s">
        <v>8</v>
      </c>
      <c r="B17" s="46">
        <f t="shared" si="17"/>
        <v>0</v>
      </c>
      <c r="C17" s="46">
        <f t="shared" si="18"/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f t="shared" si="19"/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18" t="s">
        <v>8</v>
      </c>
      <c r="T17" s="46">
        <f t="shared" si="20"/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f t="shared" si="21"/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f t="shared" si="22"/>
        <v>0</v>
      </c>
      <c r="AK17" s="46">
        <v>0</v>
      </c>
      <c r="AL17" s="46">
        <v>0</v>
      </c>
      <c r="AM17" s="46">
        <v>0</v>
      </c>
      <c r="AN17" s="18" t="s">
        <v>8</v>
      </c>
      <c r="AO17" s="46">
        <v>0</v>
      </c>
      <c r="AP17" s="46">
        <v>0</v>
      </c>
      <c r="AQ17" s="46">
        <v>0</v>
      </c>
      <c r="AR17" s="46">
        <v>0</v>
      </c>
      <c r="AS17" s="46">
        <f t="shared" si="23"/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f t="shared" si="24"/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</row>
    <row r="18" spans="1:60" s="19" customFormat="1" ht="24" customHeight="1">
      <c r="A18" s="18" t="s">
        <v>218</v>
      </c>
      <c r="B18" s="46">
        <f t="shared" si="17"/>
        <v>368</v>
      </c>
      <c r="C18" s="46">
        <f t="shared" si="18"/>
        <v>5</v>
      </c>
      <c r="D18" s="46">
        <v>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f t="shared" si="19"/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18" t="s">
        <v>218</v>
      </c>
      <c r="T18" s="46">
        <f t="shared" si="20"/>
        <v>54</v>
      </c>
      <c r="U18" s="46">
        <v>33</v>
      </c>
      <c r="V18" s="46">
        <v>0</v>
      </c>
      <c r="W18" s="46">
        <v>1</v>
      </c>
      <c r="X18" s="46">
        <v>1</v>
      </c>
      <c r="Y18" s="46">
        <v>16</v>
      </c>
      <c r="Z18" s="46">
        <v>1</v>
      </c>
      <c r="AA18" s="46">
        <v>2</v>
      </c>
      <c r="AB18" s="46">
        <f t="shared" si="21"/>
        <v>2</v>
      </c>
      <c r="AC18" s="46">
        <v>2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f t="shared" si="22"/>
        <v>2</v>
      </c>
      <c r="AK18" s="46">
        <v>2</v>
      </c>
      <c r="AL18" s="46">
        <v>0</v>
      </c>
      <c r="AM18" s="46">
        <v>0</v>
      </c>
      <c r="AN18" s="18" t="s">
        <v>218</v>
      </c>
      <c r="AO18" s="46">
        <v>0</v>
      </c>
      <c r="AP18" s="46">
        <v>0</v>
      </c>
      <c r="AQ18" s="46">
        <v>0</v>
      </c>
      <c r="AR18" s="46">
        <v>0</v>
      </c>
      <c r="AS18" s="46">
        <f t="shared" si="23"/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6">
        <v>0</v>
      </c>
      <c r="AZ18" s="46">
        <v>0</v>
      </c>
      <c r="BA18" s="46">
        <f t="shared" si="24"/>
        <v>305</v>
      </c>
      <c r="BB18" s="46">
        <v>265</v>
      </c>
      <c r="BC18" s="46">
        <v>6</v>
      </c>
      <c r="BD18" s="46">
        <v>6</v>
      </c>
      <c r="BE18" s="46">
        <v>8</v>
      </c>
      <c r="BF18" s="46">
        <v>7</v>
      </c>
      <c r="BG18" s="46">
        <v>5</v>
      </c>
      <c r="BH18" s="46">
        <v>8</v>
      </c>
    </row>
    <row r="19" spans="1:60" s="19" customFormat="1" ht="24" customHeight="1">
      <c r="A19" s="18" t="s">
        <v>219</v>
      </c>
      <c r="B19" s="46">
        <f t="shared" si="17"/>
        <v>0</v>
      </c>
      <c r="C19" s="46">
        <f t="shared" si="18"/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f t="shared" si="19"/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18" t="s">
        <v>219</v>
      </c>
      <c r="T19" s="46">
        <f t="shared" si="20"/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f t="shared" si="21"/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f t="shared" si="22"/>
        <v>0</v>
      </c>
      <c r="AK19" s="46">
        <v>0</v>
      </c>
      <c r="AL19" s="46">
        <v>0</v>
      </c>
      <c r="AM19" s="46">
        <v>0</v>
      </c>
      <c r="AN19" s="18" t="s">
        <v>219</v>
      </c>
      <c r="AO19" s="46">
        <v>0</v>
      </c>
      <c r="AP19" s="46">
        <v>0</v>
      </c>
      <c r="AQ19" s="46">
        <v>0</v>
      </c>
      <c r="AR19" s="46">
        <v>0</v>
      </c>
      <c r="AS19" s="46">
        <f t="shared" si="23"/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6">
        <v>0</v>
      </c>
      <c r="AZ19" s="46">
        <v>0</v>
      </c>
      <c r="BA19" s="46">
        <f t="shared" si="24"/>
        <v>0</v>
      </c>
      <c r="BB19" s="46">
        <v>0</v>
      </c>
      <c r="BC19" s="46">
        <v>0</v>
      </c>
      <c r="BD19" s="46">
        <v>0</v>
      </c>
      <c r="BE19" s="46">
        <v>0</v>
      </c>
      <c r="BF19" s="46">
        <v>0</v>
      </c>
      <c r="BG19" s="46">
        <v>0</v>
      </c>
      <c r="BH19" s="46">
        <v>0</v>
      </c>
    </row>
    <row r="20" spans="1:60" s="19" customFormat="1" ht="24" customHeight="1" thickBot="1">
      <c r="A20" s="18" t="s">
        <v>220</v>
      </c>
      <c r="B20" s="46">
        <f t="shared" si="17"/>
        <v>23</v>
      </c>
      <c r="C20" s="46">
        <f t="shared" si="18"/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f t="shared" si="19"/>
        <v>2</v>
      </c>
      <c r="L20" s="46">
        <v>2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18" t="s">
        <v>220</v>
      </c>
      <c r="T20" s="46">
        <f t="shared" si="20"/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f t="shared" si="21"/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f t="shared" si="22"/>
        <v>0</v>
      </c>
      <c r="AK20" s="46">
        <v>0</v>
      </c>
      <c r="AL20" s="46">
        <v>0</v>
      </c>
      <c r="AM20" s="46">
        <v>0</v>
      </c>
      <c r="AN20" s="18" t="s">
        <v>220</v>
      </c>
      <c r="AO20" s="46">
        <v>0</v>
      </c>
      <c r="AP20" s="46">
        <v>0</v>
      </c>
      <c r="AQ20" s="46">
        <v>0</v>
      </c>
      <c r="AR20" s="46">
        <v>0</v>
      </c>
      <c r="AS20" s="46">
        <f t="shared" si="23"/>
        <v>1</v>
      </c>
      <c r="AT20" s="46">
        <v>1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f t="shared" si="24"/>
        <v>20</v>
      </c>
      <c r="BB20" s="46">
        <v>11</v>
      </c>
      <c r="BC20" s="46">
        <v>6</v>
      </c>
      <c r="BD20" s="46">
        <v>3</v>
      </c>
      <c r="BE20" s="46">
        <v>0</v>
      </c>
      <c r="BF20" s="46">
        <v>0</v>
      </c>
      <c r="BG20" s="46">
        <v>0</v>
      </c>
      <c r="BH20" s="46">
        <v>0</v>
      </c>
    </row>
    <row r="21" spans="1:60" s="19" customFormat="1" ht="12" customHeight="1">
      <c r="A21" s="102" t="s">
        <v>256</v>
      </c>
      <c r="B21" s="102"/>
      <c r="C21" s="102"/>
      <c r="D21" s="102"/>
      <c r="E21" s="102"/>
      <c r="F21" s="102"/>
      <c r="G21" s="102"/>
      <c r="H21" s="10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</row>
    <row r="22" s="19" customFormat="1" ht="91.5" customHeight="1">
      <c r="A22" s="23"/>
    </row>
    <row r="23" spans="1:60" s="19" customFormat="1" ht="11.25" customHeight="1">
      <c r="A23" s="97" t="s">
        <v>313</v>
      </c>
      <c r="B23" s="97"/>
      <c r="C23" s="97"/>
      <c r="D23" s="97"/>
      <c r="E23" s="97"/>
      <c r="F23" s="97"/>
      <c r="G23" s="97"/>
      <c r="H23" s="97"/>
      <c r="I23" s="97" t="s">
        <v>314</v>
      </c>
      <c r="J23" s="97"/>
      <c r="K23" s="97"/>
      <c r="L23" s="97"/>
      <c r="M23" s="97"/>
      <c r="N23" s="97"/>
      <c r="O23" s="97"/>
      <c r="P23" s="97"/>
      <c r="Q23" s="97"/>
      <c r="R23" s="97"/>
      <c r="S23" s="97" t="s">
        <v>315</v>
      </c>
      <c r="T23" s="97"/>
      <c r="U23" s="97"/>
      <c r="V23" s="97"/>
      <c r="W23" s="97"/>
      <c r="X23" s="97"/>
      <c r="Y23" s="97"/>
      <c r="Z23" s="97"/>
      <c r="AA23" s="97"/>
      <c r="AB23" s="100" t="s">
        <v>316</v>
      </c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97" t="s">
        <v>317</v>
      </c>
      <c r="AO23" s="97"/>
      <c r="AP23" s="97"/>
      <c r="AQ23" s="97"/>
      <c r="AR23" s="97"/>
      <c r="AS23" s="97"/>
      <c r="AT23" s="97"/>
      <c r="AU23" s="97"/>
      <c r="AV23" s="97"/>
      <c r="AW23" s="97" t="s">
        <v>318</v>
      </c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</row>
  </sheetData>
  <mergeCells count="25">
    <mergeCell ref="S23:AA23"/>
    <mergeCell ref="AO3:AR3"/>
    <mergeCell ref="BA3:BH3"/>
    <mergeCell ref="AS3:AZ3"/>
    <mergeCell ref="AN3:AN4"/>
    <mergeCell ref="AN2:AV2"/>
    <mergeCell ref="AN1:AV1"/>
    <mergeCell ref="A21:H21"/>
    <mergeCell ref="C3:J3"/>
    <mergeCell ref="A3:A4"/>
    <mergeCell ref="B3:B4"/>
    <mergeCell ref="K3:R3"/>
    <mergeCell ref="S3:S4"/>
    <mergeCell ref="T3:AA3"/>
    <mergeCell ref="AB3:AI3"/>
    <mergeCell ref="AW1:BH1"/>
    <mergeCell ref="AN23:AV23"/>
    <mergeCell ref="AW23:BH23"/>
    <mergeCell ref="A1:H1"/>
    <mergeCell ref="A23:H23"/>
    <mergeCell ref="I23:R23"/>
    <mergeCell ref="AJ3:AM3"/>
    <mergeCell ref="S1:AA1"/>
    <mergeCell ref="AB23:AM23"/>
    <mergeCell ref="AB1:AM1"/>
  </mergeCells>
  <dataValidations count="1">
    <dataValidation type="whole" allowBlank="1" showInputMessage="1" showErrorMessage="1" errorTitle="嘿嘿！你粉混喔" error="數字必須素整數而且不得小於 0 也應該不會大於 50000000 吧" sqref="AK15:AM20 AP7:AR12 BB7:BH12 AT15:AZ20 U15:AA20 D7:J12 U7:AA12 AC15:AI20 BB15:BH20 L15:R20 L7:R12 AK7:AM12 AP15:AR20 AC7:AI12 AT7:AZ12 D15:J20">
      <formula1>0</formula1>
      <formula2>50000000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colBreaks count="2" manualBreakCount="2">
    <brk id="27" max="65535" man="1"/>
    <brk id="4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31"/>
  <sheetViews>
    <sheetView workbookViewId="0" topLeftCell="A1">
      <selection activeCell="A1" sqref="A1:F1"/>
    </sheetView>
  </sheetViews>
  <sheetFormatPr defaultColWidth="9.00390625" defaultRowHeight="16.5"/>
  <cols>
    <col min="1" max="1" width="22.625" style="43" customWidth="1"/>
    <col min="2" max="2" width="10.25390625" style="44" customWidth="1"/>
    <col min="3" max="3" width="9.875" style="44" customWidth="1"/>
    <col min="4" max="6" width="11.125" style="44" customWidth="1"/>
    <col min="7" max="13" width="11.50390625" style="44" customWidth="1"/>
    <col min="14" max="14" width="22.625" style="44" customWidth="1"/>
    <col min="15" max="15" width="7.625" style="44" customWidth="1"/>
    <col min="16" max="22" width="7.375" style="44" customWidth="1"/>
    <col min="23" max="31" width="8.625" style="44" customWidth="1"/>
    <col min="32" max="16384" width="9.00390625" style="44" customWidth="1"/>
  </cols>
  <sheetData>
    <row r="1" spans="1:31" s="26" customFormat="1" ht="48" customHeight="1">
      <c r="A1" s="86" t="s">
        <v>9</v>
      </c>
      <c r="B1" s="86"/>
      <c r="C1" s="86"/>
      <c r="D1" s="86"/>
      <c r="E1" s="86"/>
      <c r="F1" s="86"/>
      <c r="G1" s="96" t="s">
        <v>10</v>
      </c>
      <c r="H1" s="96"/>
      <c r="I1" s="96"/>
      <c r="J1" s="96"/>
      <c r="K1" s="96"/>
      <c r="L1" s="96"/>
      <c r="M1" s="96"/>
      <c r="N1" s="86" t="s">
        <v>11</v>
      </c>
      <c r="O1" s="86"/>
      <c r="P1" s="86"/>
      <c r="Q1" s="86"/>
      <c r="R1" s="86"/>
      <c r="S1" s="86"/>
      <c r="T1" s="86"/>
      <c r="U1" s="86"/>
      <c r="V1" s="86"/>
      <c r="W1" s="96" t="s">
        <v>12</v>
      </c>
      <c r="X1" s="96"/>
      <c r="Y1" s="96"/>
      <c r="Z1" s="1"/>
      <c r="AA1" s="1"/>
      <c r="AB1" s="1"/>
      <c r="AC1" s="1"/>
      <c r="AD1" s="1"/>
      <c r="AE1" s="1"/>
    </row>
    <row r="2" spans="1:31" s="29" customFormat="1" ht="12.75" customHeight="1" thickBot="1">
      <c r="A2" s="88" t="s">
        <v>13</v>
      </c>
      <c r="B2" s="88"/>
      <c r="C2" s="88"/>
      <c r="D2" s="88"/>
      <c r="E2" s="88"/>
      <c r="F2" s="88"/>
      <c r="G2" s="70" t="s">
        <v>346</v>
      </c>
      <c r="H2" s="70"/>
      <c r="I2" s="70"/>
      <c r="J2" s="70"/>
      <c r="K2" s="70"/>
      <c r="L2" s="70"/>
      <c r="M2" s="27" t="s">
        <v>14</v>
      </c>
      <c r="N2" s="108" t="s">
        <v>13</v>
      </c>
      <c r="O2" s="108"/>
      <c r="P2" s="108"/>
      <c r="Q2" s="108"/>
      <c r="R2" s="108"/>
      <c r="S2" s="108"/>
      <c r="T2" s="108"/>
      <c r="U2" s="108"/>
      <c r="V2" s="108"/>
      <c r="W2" s="120" t="s">
        <v>346</v>
      </c>
      <c r="X2" s="120"/>
      <c r="Y2" s="120"/>
      <c r="Z2" s="120"/>
      <c r="AA2" s="120"/>
      <c r="AB2" s="120"/>
      <c r="AC2" s="28"/>
      <c r="AD2" s="28"/>
      <c r="AE2" s="27" t="s">
        <v>14</v>
      </c>
    </row>
    <row r="3" spans="1:31" s="30" customFormat="1" ht="24" customHeight="1">
      <c r="A3" s="90" t="s">
        <v>15</v>
      </c>
      <c r="B3" s="109" t="s">
        <v>16</v>
      </c>
      <c r="C3" s="94" t="s">
        <v>17</v>
      </c>
      <c r="D3" s="93"/>
      <c r="E3" s="93"/>
      <c r="F3" s="93"/>
      <c r="G3" s="113" t="s">
        <v>18</v>
      </c>
      <c r="H3" s="113"/>
      <c r="I3" s="113"/>
      <c r="J3" s="113"/>
      <c r="K3" s="113"/>
      <c r="L3" s="113"/>
      <c r="M3" s="113"/>
      <c r="N3" s="90" t="s">
        <v>15</v>
      </c>
      <c r="O3" s="92" t="s">
        <v>19</v>
      </c>
      <c r="P3" s="93"/>
      <c r="Q3" s="93"/>
      <c r="R3" s="93"/>
      <c r="S3" s="93"/>
      <c r="T3" s="93"/>
      <c r="U3" s="93"/>
      <c r="V3" s="109"/>
      <c r="W3" s="117" t="s">
        <v>20</v>
      </c>
      <c r="X3" s="118"/>
      <c r="Y3" s="119"/>
      <c r="Z3" s="111" t="s">
        <v>349</v>
      </c>
      <c r="AA3" s="111" t="s">
        <v>348</v>
      </c>
      <c r="AB3" s="111" t="s">
        <v>21</v>
      </c>
      <c r="AC3" s="111" t="s">
        <v>22</v>
      </c>
      <c r="AD3" s="114" t="s">
        <v>167</v>
      </c>
      <c r="AE3" s="114" t="s">
        <v>23</v>
      </c>
    </row>
    <row r="4" spans="1:31" s="30" customFormat="1" ht="48" customHeight="1" thickBot="1">
      <c r="A4" s="91"/>
      <c r="B4" s="110"/>
      <c r="C4" s="31" t="s">
        <v>3</v>
      </c>
      <c r="D4" s="32" t="s">
        <v>347</v>
      </c>
      <c r="E4" s="32" t="s">
        <v>366</v>
      </c>
      <c r="F4" s="32" t="s">
        <v>367</v>
      </c>
      <c r="G4" s="32" t="s">
        <v>351</v>
      </c>
      <c r="H4" s="32" t="s">
        <v>24</v>
      </c>
      <c r="I4" s="32" t="s">
        <v>25</v>
      </c>
      <c r="J4" s="32" t="s">
        <v>26</v>
      </c>
      <c r="K4" s="31" t="s">
        <v>27</v>
      </c>
      <c r="L4" s="33" t="s">
        <v>28</v>
      </c>
      <c r="M4" s="33" t="s">
        <v>29</v>
      </c>
      <c r="N4" s="91"/>
      <c r="O4" s="33" t="s">
        <v>30</v>
      </c>
      <c r="P4" s="33" t="s">
        <v>31</v>
      </c>
      <c r="Q4" s="32" t="s">
        <v>32</v>
      </c>
      <c r="R4" s="32" t="s">
        <v>368</v>
      </c>
      <c r="S4" s="32" t="s">
        <v>33</v>
      </c>
      <c r="T4" s="32" t="s">
        <v>34</v>
      </c>
      <c r="U4" s="32" t="s">
        <v>35</v>
      </c>
      <c r="V4" s="32" t="s">
        <v>36</v>
      </c>
      <c r="W4" s="31" t="s">
        <v>350</v>
      </c>
      <c r="X4" s="33" t="s">
        <v>37</v>
      </c>
      <c r="Y4" s="33" t="s">
        <v>38</v>
      </c>
      <c r="Z4" s="112"/>
      <c r="AA4" s="112"/>
      <c r="AB4" s="112"/>
      <c r="AC4" s="112"/>
      <c r="AD4" s="115"/>
      <c r="AE4" s="115"/>
    </row>
    <row r="5" spans="1:31" s="36" customFormat="1" ht="24" customHeight="1">
      <c r="A5" s="34" t="s">
        <v>39</v>
      </c>
      <c r="B5" s="54">
        <f aca="true" t="shared" si="0" ref="B5:M5">SUM(B6+B7)</f>
        <v>31713</v>
      </c>
      <c r="C5" s="54">
        <f t="shared" si="0"/>
        <v>26696</v>
      </c>
      <c r="D5" s="54">
        <f t="shared" si="0"/>
        <v>3471</v>
      </c>
      <c r="E5" s="54">
        <f t="shared" si="0"/>
        <v>3592</v>
      </c>
      <c r="F5" s="54">
        <f t="shared" si="0"/>
        <v>3087</v>
      </c>
      <c r="G5" s="54">
        <f>SUM(G6+G7)</f>
        <v>3205</v>
      </c>
      <c r="H5" s="54">
        <f t="shared" si="0"/>
        <v>696</v>
      </c>
      <c r="I5" s="54">
        <f t="shared" si="0"/>
        <v>5592</v>
      </c>
      <c r="J5" s="54">
        <f t="shared" si="0"/>
        <v>937</v>
      </c>
      <c r="K5" s="54">
        <f t="shared" si="0"/>
        <v>715</v>
      </c>
      <c r="L5" s="54">
        <f t="shared" si="0"/>
        <v>1347</v>
      </c>
      <c r="M5" s="54">
        <f t="shared" si="0"/>
        <v>371</v>
      </c>
      <c r="N5" s="34" t="s">
        <v>40</v>
      </c>
      <c r="O5" s="54">
        <f aca="true" t="shared" si="1" ref="O5:AE5">SUM(O6+O7)</f>
        <v>904</v>
      </c>
      <c r="P5" s="54">
        <f t="shared" si="1"/>
        <v>491</v>
      </c>
      <c r="Q5" s="54">
        <f t="shared" si="1"/>
        <v>700</v>
      </c>
      <c r="R5" s="54">
        <f t="shared" si="1"/>
        <v>86</v>
      </c>
      <c r="S5" s="54">
        <f>SUM(S6+S7)</f>
        <v>562</v>
      </c>
      <c r="T5" s="54">
        <f t="shared" si="1"/>
        <v>38</v>
      </c>
      <c r="U5" s="54">
        <f t="shared" si="1"/>
        <v>449</v>
      </c>
      <c r="V5" s="54">
        <f t="shared" si="1"/>
        <v>198</v>
      </c>
      <c r="W5" s="54">
        <f t="shared" si="1"/>
        <v>160</v>
      </c>
      <c r="X5" s="54">
        <f t="shared" si="1"/>
        <v>80</v>
      </c>
      <c r="Y5" s="54">
        <f t="shared" si="1"/>
        <v>15</v>
      </c>
      <c r="Z5" s="54">
        <f t="shared" si="1"/>
        <v>847</v>
      </c>
      <c r="AA5" s="54">
        <f t="shared" si="1"/>
        <v>2684</v>
      </c>
      <c r="AB5" s="54">
        <f t="shared" si="1"/>
        <v>367</v>
      </c>
      <c r="AC5" s="54">
        <f t="shared" si="1"/>
        <v>421</v>
      </c>
      <c r="AD5" s="54">
        <f t="shared" si="1"/>
        <v>268</v>
      </c>
      <c r="AE5" s="54">
        <f t="shared" si="1"/>
        <v>430</v>
      </c>
    </row>
    <row r="6" spans="1:31" s="36" customFormat="1" ht="24" customHeight="1">
      <c r="A6" s="37" t="s">
        <v>41</v>
      </c>
      <c r="B6" s="46">
        <f aca="true" t="shared" si="2" ref="B6:AE7">SUM(B12+B15+B18+B21+B24+B27)</f>
        <v>30775</v>
      </c>
      <c r="C6" s="46">
        <f t="shared" si="2"/>
        <v>25883</v>
      </c>
      <c r="D6" s="46">
        <f t="shared" si="2"/>
        <v>3341</v>
      </c>
      <c r="E6" s="46">
        <f t="shared" si="2"/>
        <v>3467</v>
      </c>
      <c r="F6" s="46">
        <f t="shared" si="2"/>
        <v>3023</v>
      </c>
      <c r="G6" s="46">
        <f>SUM(G12+G15+G18+G21+G24+G27)</f>
        <v>3143</v>
      </c>
      <c r="H6" s="46">
        <f t="shared" si="2"/>
        <v>684</v>
      </c>
      <c r="I6" s="46">
        <f t="shared" si="2"/>
        <v>5392</v>
      </c>
      <c r="J6" s="46">
        <f t="shared" si="2"/>
        <v>900</v>
      </c>
      <c r="K6" s="46">
        <f t="shared" si="2"/>
        <v>689</v>
      </c>
      <c r="L6" s="46">
        <f t="shared" si="2"/>
        <v>1300</v>
      </c>
      <c r="M6" s="46">
        <f t="shared" si="2"/>
        <v>362</v>
      </c>
      <c r="N6" s="37" t="s">
        <v>42</v>
      </c>
      <c r="O6" s="55">
        <f t="shared" si="2"/>
        <v>875</v>
      </c>
      <c r="P6" s="55">
        <f t="shared" si="2"/>
        <v>480</v>
      </c>
      <c r="Q6" s="55">
        <f t="shared" si="2"/>
        <v>679</v>
      </c>
      <c r="R6" s="55">
        <f t="shared" si="2"/>
        <v>81</v>
      </c>
      <c r="S6" s="55">
        <f>SUM(S12+S15+S18+S21+S24+S27)</f>
        <v>552</v>
      </c>
      <c r="T6" s="55">
        <f t="shared" si="2"/>
        <v>36</v>
      </c>
      <c r="U6" s="55">
        <f t="shared" si="2"/>
        <v>440</v>
      </c>
      <c r="V6" s="55">
        <f t="shared" si="2"/>
        <v>189</v>
      </c>
      <c r="W6" s="55">
        <f t="shared" si="2"/>
        <v>157</v>
      </c>
      <c r="X6" s="55">
        <f t="shared" si="2"/>
        <v>78</v>
      </c>
      <c r="Y6" s="55">
        <f t="shared" si="2"/>
        <v>15</v>
      </c>
      <c r="Z6" s="55">
        <f t="shared" si="2"/>
        <v>824</v>
      </c>
      <c r="AA6" s="55">
        <f t="shared" si="2"/>
        <v>2618</v>
      </c>
      <c r="AB6" s="55">
        <f t="shared" si="2"/>
        <v>354</v>
      </c>
      <c r="AC6" s="55">
        <f t="shared" si="2"/>
        <v>413</v>
      </c>
      <c r="AD6" s="55">
        <f>SUM(AD12+AD15+AD18+AD21+AD24+AD27)</f>
        <v>262</v>
      </c>
      <c r="AE6" s="55">
        <f t="shared" si="2"/>
        <v>421</v>
      </c>
    </row>
    <row r="7" spans="1:33" s="36" customFormat="1" ht="12" customHeight="1">
      <c r="A7" s="38" t="s">
        <v>43</v>
      </c>
      <c r="B7" s="46">
        <f t="shared" si="2"/>
        <v>938</v>
      </c>
      <c r="C7" s="46">
        <f t="shared" si="2"/>
        <v>813</v>
      </c>
      <c r="D7" s="46">
        <f t="shared" si="2"/>
        <v>130</v>
      </c>
      <c r="E7" s="46">
        <f t="shared" si="2"/>
        <v>125</v>
      </c>
      <c r="F7" s="46">
        <f t="shared" si="2"/>
        <v>64</v>
      </c>
      <c r="G7" s="46">
        <f>SUM(G13+G16+G19+G22+G25+G28)</f>
        <v>62</v>
      </c>
      <c r="H7" s="46">
        <f t="shared" si="2"/>
        <v>12</v>
      </c>
      <c r="I7" s="46">
        <f t="shared" si="2"/>
        <v>200</v>
      </c>
      <c r="J7" s="46">
        <f t="shared" si="2"/>
        <v>37</v>
      </c>
      <c r="K7" s="46">
        <f t="shared" si="2"/>
        <v>26</v>
      </c>
      <c r="L7" s="46">
        <f t="shared" si="2"/>
        <v>47</v>
      </c>
      <c r="M7" s="46">
        <f t="shared" si="2"/>
        <v>9</v>
      </c>
      <c r="N7" s="37" t="s">
        <v>44</v>
      </c>
      <c r="O7" s="55">
        <f t="shared" si="2"/>
        <v>29</v>
      </c>
      <c r="P7" s="55">
        <f t="shared" si="2"/>
        <v>11</v>
      </c>
      <c r="Q7" s="55">
        <f t="shared" si="2"/>
        <v>21</v>
      </c>
      <c r="R7" s="55">
        <f t="shared" si="2"/>
        <v>5</v>
      </c>
      <c r="S7" s="55">
        <f>SUM(S13+S16+S19+S22+S25+S28)</f>
        <v>10</v>
      </c>
      <c r="T7" s="55">
        <f t="shared" si="2"/>
        <v>2</v>
      </c>
      <c r="U7" s="55">
        <f t="shared" si="2"/>
        <v>9</v>
      </c>
      <c r="V7" s="55">
        <f t="shared" si="2"/>
        <v>9</v>
      </c>
      <c r="W7" s="55">
        <f t="shared" si="2"/>
        <v>3</v>
      </c>
      <c r="X7" s="55">
        <f t="shared" si="2"/>
        <v>2</v>
      </c>
      <c r="Y7" s="55">
        <f>SUM(Y13+Y16+Y19+Y22+Y25+Y28)</f>
        <v>0</v>
      </c>
      <c r="Z7" s="55">
        <f t="shared" si="2"/>
        <v>23</v>
      </c>
      <c r="AA7" s="55">
        <f t="shared" si="2"/>
        <v>66</v>
      </c>
      <c r="AB7" s="55">
        <f t="shared" si="2"/>
        <v>13</v>
      </c>
      <c r="AC7" s="55">
        <f t="shared" si="2"/>
        <v>8</v>
      </c>
      <c r="AD7" s="55">
        <f>SUM(AD13+AD16+AD19+AD22+AD25+AD28)</f>
        <v>6</v>
      </c>
      <c r="AE7" s="55">
        <f t="shared" si="2"/>
        <v>9</v>
      </c>
      <c r="AF7" s="35"/>
      <c r="AG7" s="35"/>
    </row>
    <row r="8" spans="1:31" s="36" customFormat="1" ht="24" customHeight="1">
      <c r="A8" s="38" t="s">
        <v>45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37" t="s">
        <v>46</v>
      </c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</row>
    <row r="9" spans="1:31" s="36" customFormat="1" ht="24" customHeight="1">
      <c r="A9" s="34" t="s">
        <v>47</v>
      </c>
      <c r="B9" s="21">
        <f>IF(B6+B7=0,0,B6/(B6+B7)*100)</f>
        <v>97.04222243244095</v>
      </c>
      <c r="C9" s="21">
        <f>IF(C6+C7=0,0,C6/(C6+C7)*100)</f>
        <v>96.95459994006592</v>
      </c>
      <c r="D9" s="21">
        <f aca="true" t="shared" si="3" ref="D9:M9">IF(D6+D7=0,0,D6/(D6+D7)*100)</f>
        <v>96.25468164794007</v>
      </c>
      <c r="E9" s="21">
        <f t="shared" si="3"/>
        <v>96.52004454342983</v>
      </c>
      <c r="F9" s="21">
        <f t="shared" si="3"/>
        <v>97.92678976352445</v>
      </c>
      <c r="G9" s="21">
        <f>IF(G6+G7=0,0,G6/(G6+G7)*100)</f>
        <v>98.06552262090483</v>
      </c>
      <c r="H9" s="21">
        <f t="shared" si="3"/>
        <v>98.27586206896551</v>
      </c>
      <c r="I9" s="21">
        <f t="shared" si="3"/>
        <v>96.42346208869814</v>
      </c>
      <c r="J9" s="21">
        <f t="shared" si="3"/>
        <v>96.051227321238</v>
      </c>
      <c r="K9" s="21">
        <f t="shared" si="3"/>
        <v>96.36363636363636</v>
      </c>
      <c r="L9" s="21">
        <f t="shared" si="3"/>
        <v>96.51076466221232</v>
      </c>
      <c r="M9" s="21">
        <f t="shared" si="3"/>
        <v>97.57412398921834</v>
      </c>
      <c r="N9" s="34" t="s">
        <v>51</v>
      </c>
      <c r="O9" s="21">
        <f>IF(O6+O7=0,0,O6/(O6+O7)*100)</f>
        <v>96.7920353982301</v>
      </c>
      <c r="P9" s="21">
        <f>IF(P6+P7=0,0,P6/(P6+P7)*100)</f>
        <v>97.75967413441956</v>
      </c>
      <c r="Q9" s="21">
        <f aca="true" t="shared" si="4" ref="Q9:W9">IF(Q6+Q7=0,0,Q6/(Q6+Q7)*100)</f>
        <v>97</v>
      </c>
      <c r="R9" s="21">
        <f t="shared" si="4"/>
        <v>94.18604651162791</v>
      </c>
      <c r="S9" s="21">
        <f>IF(S6+S7=0,0,S6/(S6+S7)*100)</f>
        <v>98.22064056939502</v>
      </c>
      <c r="T9" s="21">
        <f t="shared" si="4"/>
        <v>94.73684210526315</v>
      </c>
      <c r="U9" s="21">
        <f t="shared" si="4"/>
        <v>97.9955456570156</v>
      </c>
      <c r="V9" s="21">
        <f t="shared" si="4"/>
        <v>95.45454545454545</v>
      </c>
      <c r="W9" s="21">
        <f t="shared" si="4"/>
        <v>98.125</v>
      </c>
      <c r="X9" s="21">
        <f aca="true" t="shared" si="5" ref="X9:AE9">IF(X6+X7=0,0,X6/(X6+X7)*100)</f>
        <v>97.5</v>
      </c>
      <c r="Y9" s="21">
        <f t="shared" si="5"/>
        <v>100</v>
      </c>
      <c r="Z9" s="21">
        <f t="shared" si="5"/>
        <v>97.28453364817001</v>
      </c>
      <c r="AA9" s="21">
        <f t="shared" si="5"/>
        <v>97.54098360655738</v>
      </c>
      <c r="AB9" s="21">
        <f t="shared" si="5"/>
        <v>96.45776566757493</v>
      </c>
      <c r="AC9" s="21">
        <f t="shared" si="5"/>
        <v>98.09976247030879</v>
      </c>
      <c r="AD9" s="21">
        <f t="shared" si="5"/>
        <v>97.76119402985076</v>
      </c>
      <c r="AE9" s="21">
        <f t="shared" si="5"/>
        <v>97.90697674418605</v>
      </c>
    </row>
    <row r="10" spans="1:31" s="36" customFormat="1" ht="12" customHeight="1">
      <c r="A10" s="34" t="s">
        <v>49</v>
      </c>
      <c r="B10" s="21">
        <f>IF(B6+B7=0,0,B7/(B6+B7)*100)</f>
        <v>2.957777567559045</v>
      </c>
      <c r="C10" s="21">
        <f>IF(C6+C7=0,0,C7/(C6+C7)*100)</f>
        <v>3.0454000599340727</v>
      </c>
      <c r="D10" s="21">
        <f aca="true" t="shared" si="6" ref="D10:M10">IF(D6+D7=0,0,D7/(D6+D7)*100)</f>
        <v>3.7453183520599254</v>
      </c>
      <c r="E10" s="21">
        <f t="shared" si="6"/>
        <v>3.479955456570156</v>
      </c>
      <c r="F10" s="21">
        <f t="shared" si="6"/>
        <v>2.0732102364755427</v>
      </c>
      <c r="G10" s="21">
        <f>IF(G6+G7=0,0,G7/(G6+G7)*100)</f>
        <v>1.9344773790951637</v>
      </c>
      <c r="H10" s="21">
        <f t="shared" si="6"/>
        <v>1.7241379310344827</v>
      </c>
      <c r="I10" s="21">
        <f t="shared" si="6"/>
        <v>3.5765379113018603</v>
      </c>
      <c r="J10" s="21">
        <f>IF(J6+J7=0,0,J7/(J6+J7)*100)</f>
        <v>3.9487726787620065</v>
      </c>
      <c r="K10" s="21">
        <f t="shared" si="6"/>
        <v>3.6363636363636362</v>
      </c>
      <c r="L10" s="21">
        <f t="shared" si="6"/>
        <v>3.4892353377876764</v>
      </c>
      <c r="M10" s="21">
        <f t="shared" si="6"/>
        <v>2.4258760107816713</v>
      </c>
      <c r="N10" s="34" t="s">
        <v>52</v>
      </c>
      <c r="O10" s="21">
        <f>IF(O6+O7=0,0,O7/(O6+O7)*100)</f>
        <v>3.2079646017699117</v>
      </c>
      <c r="P10" s="21">
        <f>IF(P6+P7=0,0,P7/(P6+P7)*100)</f>
        <v>2.240325865580448</v>
      </c>
      <c r="Q10" s="21">
        <f aca="true" t="shared" si="7" ref="Q10:W10">IF(Q6+Q7=0,0,Q7/(Q6+Q7)*100)</f>
        <v>3</v>
      </c>
      <c r="R10" s="21">
        <f t="shared" si="7"/>
        <v>5.813953488372093</v>
      </c>
      <c r="S10" s="21">
        <f>IF(S6+S7=0,0,S7/(S6+S7)*100)</f>
        <v>1.7793594306049825</v>
      </c>
      <c r="T10" s="21">
        <f t="shared" si="7"/>
        <v>5.263157894736842</v>
      </c>
      <c r="U10" s="21">
        <f t="shared" si="7"/>
        <v>2.0044543429844097</v>
      </c>
      <c r="V10" s="21">
        <f t="shared" si="7"/>
        <v>4.545454545454546</v>
      </c>
      <c r="W10" s="21">
        <f t="shared" si="7"/>
        <v>1.875</v>
      </c>
      <c r="X10" s="21">
        <f aca="true" t="shared" si="8" ref="X10:AE10">IF(X6+X7=0,0,X7/(X6+X7)*100)</f>
        <v>2.5</v>
      </c>
      <c r="Y10" s="21">
        <f t="shared" si="8"/>
        <v>0</v>
      </c>
      <c r="Z10" s="21">
        <f t="shared" si="8"/>
        <v>2.715466351829988</v>
      </c>
      <c r="AA10" s="21">
        <f t="shared" si="8"/>
        <v>2.459016393442623</v>
      </c>
      <c r="AB10" s="21">
        <f t="shared" si="8"/>
        <v>3.5422343324250685</v>
      </c>
      <c r="AC10" s="21">
        <f t="shared" si="8"/>
        <v>1.9002375296912115</v>
      </c>
      <c r="AD10" s="21">
        <f t="shared" si="8"/>
        <v>2.2388059701492535</v>
      </c>
      <c r="AE10" s="21">
        <f t="shared" si="8"/>
        <v>2.0930232558139537</v>
      </c>
    </row>
    <row r="11" spans="1:31" s="36" customFormat="1" ht="24" customHeight="1">
      <c r="A11" s="34" t="s">
        <v>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34" t="s">
        <v>6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</row>
    <row r="12" spans="1:31" s="36" customFormat="1" ht="24" customHeight="1">
      <c r="A12" s="34" t="s">
        <v>50</v>
      </c>
      <c r="B12" s="46">
        <f>SUM(C12,Z12:AE12)</f>
        <v>16008</v>
      </c>
      <c r="C12" s="46">
        <f>SUM(D12:M12,O12:Y12)</f>
        <v>13904</v>
      </c>
      <c r="D12" s="55">
        <v>1167</v>
      </c>
      <c r="E12" s="55">
        <v>2133</v>
      </c>
      <c r="F12" s="55">
        <v>2018</v>
      </c>
      <c r="G12" s="55">
        <v>2343</v>
      </c>
      <c r="H12" s="55">
        <v>464</v>
      </c>
      <c r="I12" s="55">
        <v>2338</v>
      </c>
      <c r="J12" s="55">
        <v>315</v>
      </c>
      <c r="K12" s="55">
        <v>349</v>
      </c>
      <c r="L12" s="55">
        <v>683</v>
      </c>
      <c r="M12" s="55">
        <v>190</v>
      </c>
      <c r="N12" s="34" t="s">
        <v>51</v>
      </c>
      <c r="O12" s="55">
        <v>384</v>
      </c>
      <c r="P12" s="55">
        <v>218</v>
      </c>
      <c r="Q12" s="55">
        <v>481</v>
      </c>
      <c r="R12" s="55">
        <v>45</v>
      </c>
      <c r="S12" s="55">
        <v>428</v>
      </c>
      <c r="T12" s="55">
        <v>16</v>
      </c>
      <c r="U12" s="55">
        <v>177</v>
      </c>
      <c r="V12" s="55">
        <v>70</v>
      </c>
      <c r="W12" s="55">
        <v>66</v>
      </c>
      <c r="X12" s="55">
        <v>9</v>
      </c>
      <c r="Y12" s="55">
        <v>10</v>
      </c>
      <c r="Z12" s="55">
        <v>173</v>
      </c>
      <c r="AA12" s="55">
        <v>1707</v>
      </c>
      <c r="AB12" s="55">
        <v>83</v>
      </c>
      <c r="AC12" s="55">
        <v>16</v>
      </c>
      <c r="AD12" s="55">
        <v>76</v>
      </c>
      <c r="AE12" s="55">
        <v>49</v>
      </c>
    </row>
    <row r="13" spans="1:31" s="36" customFormat="1" ht="12" customHeight="1">
      <c r="A13" s="34" t="s">
        <v>52</v>
      </c>
      <c r="B13" s="46">
        <f>SUM(C13,Z13:AE13)</f>
        <v>334</v>
      </c>
      <c r="C13" s="46">
        <f>SUM(D13:M13,O13:Y13)</f>
        <v>296</v>
      </c>
      <c r="D13" s="55">
        <v>41</v>
      </c>
      <c r="E13" s="55">
        <v>50</v>
      </c>
      <c r="F13" s="55">
        <v>31</v>
      </c>
      <c r="G13" s="55">
        <v>39</v>
      </c>
      <c r="H13" s="55">
        <v>5</v>
      </c>
      <c r="I13" s="55">
        <v>65</v>
      </c>
      <c r="J13" s="55">
        <v>5</v>
      </c>
      <c r="K13" s="55">
        <v>9</v>
      </c>
      <c r="L13" s="55">
        <v>14</v>
      </c>
      <c r="M13" s="55">
        <v>3</v>
      </c>
      <c r="N13" s="34" t="s">
        <v>52</v>
      </c>
      <c r="O13" s="55">
        <v>8</v>
      </c>
      <c r="P13" s="55">
        <v>1</v>
      </c>
      <c r="Q13" s="55">
        <v>13</v>
      </c>
      <c r="R13" s="55">
        <v>0</v>
      </c>
      <c r="S13" s="55">
        <v>3</v>
      </c>
      <c r="T13" s="55">
        <v>0</v>
      </c>
      <c r="U13" s="55">
        <v>6</v>
      </c>
      <c r="V13" s="55">
        <v>1</v>
      </c>
      <c r="W13" s="55">
        <v>2</v>
      </c>
      <c r="X13" s="55">
        <v>0</v>
      </c>
      <c r="Y13" s="55">
        <v>0</v>
      </c>
      <c r="Z13" s="55">
        <v>1</v>
      </c>
      <c r="AA13" s="55">
        <v>34</v>
      </c>
      <c r="AB13" s="55">
        <v>2</v>
      </c>
      <c r="AC13" s="55">
        <v>0</v>
      </c>
      <c r="AD13" s="55">
        <v>0</v>
      </c>
      <c r="AE13" s="55">
        <v>1</v>
      </c>
    </row>
    <row r="14" spans="1:31" s="36" customFormat="1" ht="24" customHeight="1">
      <c r="A14" s="34" t="s">
        <v>7</v>
      </c>
      <c r="B14" s="46"/>
      <c r="C14" s="46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34" t="s">
        <v>7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</row>
    <row r="15" spans="1:31" s="36" customFormat="1" ht="24" customHeight="1">
      <c r="A15" s="34" t="s">
        <v>50</v>
      </c>
      <c r="B15" s="46">
        <f>SUM(C15,Z15:AE15)</f>
        <v>5265</v>
      </c>
      <c r="C15" s="46">
        <f>SUM(D15:M15,O15:Y15)</f>
        <v>4379</v>
      </c>
      <c r="D15" s="55">
        <v>826</v>
      </c>
      <c r="E15" s="55">
        <v>560</v>
      </c>
      <c r="F15" s="55">
        <v>352</v>
      </c>
      <c r="G15" s="55">
        <v>454</v>
      </c>
      <c r="H15" s="55">
        <v>140</v>
      </c>
      <c r="I15" s="55">
        <v>624</v>
      </c>
      <c r="J15" s="55">
        <v>120</v>
      </c>
      <c r="K15" s="55">
        <v>132</v>
      </c>
      <c r="L15" s="55">
        <v>263</v>
      </c>
      <c r="M15" s="55">
        <v>74</v>
      </c>
      <c r="N15" s="34" t="s">
        <v>51</v>
      </c>
      <c r="O15" s="55">
        <v>240</v>
      </c>
      <c r="P15" s="55">
        <v>78</v>
      </c>
      <c r="Q15" s="55">
        <v>121</v>
      </c>
      <c r="R15" s="55">
        <v>27</v>
      </c>
      <c r="S15" s="55">
        <v>86</v>
      </c>
      <c r="T15" s="55">
        <v>13</v>
      </c>
      <c r="U15" s="55">
        <v>97</v>
      </c>
      <c r="V15" s="55">
        <v>52</v>
      </c>
      <c r="W15" s="55">
        <v>65</v>
      </c>
      <c r="X15" s="55">
        <v>51</v>
      </c>
      <c r="Y15" s="55">
        <v>4</v>
      </c>
      <c r="Z15" s="55">
        <v>295</v>
      </c>
      <c r="AA15" s="55">
        <v>587</v>
      </c>
      <c r="AB15" s="55">
        <v>2</v>
      </c>
      <c r="AC15" s="55">
        <v>1</v>
      </c>
      <c r="AD15" s="55">
        <v>0</v>
      </c>
      <c r="AE15" s="55">
        <v>1</v>
      </c>
    </row>
    <row r="16" spans="1:31" s="36" customFormat="1" ht="12" customHeight="1">
      <c r="A16" s="34" t="s">
        <v>52</v>
      </c>
      <c r="B16" s="46">
        <f>SUM(C16,Z16:AE16)</f>
        <v>261</v>
      </c>
      <c r="C16" s="46">
        <f>SUM(D16:M16,O16:Y16)</f>
        <v>229</v>
      </c>
      <c r="D16" s="55">
        <v>48</v>
      </c>
      <c r="E16" s="55">
        <v>31</v>
      </c>
      <c r="F16" s="55">
        <v>19</v>
      </c>
      <c r="G16" s="55">
        <v>12</v>
      </c>
      <c r="H16" s="55">
        <v>6</v>
      </c>
      <c r="I16" s="55">
        <v>40</v>
      </c>
      <c r="J16" s="55">
        <v>4</v>
      </c>
      <c r="K16" s="55">
        <v>11</v>
      </c>
      <c r="L16" s="55">
        <v>12</v>
      </c>
      <c r="M16" s="55">
        <v>1</v>
      </c>
      <c r="N16" s="34" t="s">
        <v>52</v>
      </c>
      <c r="O16" s="55">
        <v>13</v>
      </c>
      <c r="P16" s="55">
        <v>5</v>
      </c>
      <c r="Q16" s="55">
        <v>6</v>
      </c>
      <c r="R16" s="55">
        <v>2</v>
      </c>
      <c r="S16" s="55">
        <v>7</v>
      </c>
      <c r="T16" s="55">
        <v>2</v>
      </c>
      <c r="U16" s="55">
        <v>3</v>
      </c>
      <c r="V16" s="55">
        <v>4</v>
      </c>
      <c r="W16" s="55">
        <v>1</v>
      </c>
      <c r="X16" s="55">
        <v>2</v>
      </c>
      <c r="Y16" s="55">
        <v>0</v>
      </c>
      <c r="Z16" s="55">
        <v>11</v>
      </c>
      <c r="AA16" s="55">
        <v>19</v>
      </c>
      <c r="AB16" s="55">
        <v>2</v>
      </c>
      <c r="AC16" s="55">
        <v>0</v>
      </c>
      <c r="AD16" s="55">
        <v>0</v>
      </c>
      <c r="AE16" s="55">
        <v>0</v>
      </c>
    </row>
    <row r="17" spans="1:31" s="36" customFormat="1" ht="24" customHeight="1">
      <c r="A17" s="34" t="s">
        <v>8</v>
      </c>
      <c r="B17" s="46"/>
      <c r="C17" s="46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4" t="s">
        <v>8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</row>
    <row r="18" spans="1:31" s="36" customFormat="1" ht="24" customHeight="1">
      <c r="A18" s="34" t="s">
        <v>50</v>
      </c>
      <c r="B18" s="46">
        <f>SUM(C18,Z18:AE18)</f>
        <v>0</v>
      </c>
      <c r="C18" s="46">
        <f>SUM(D18:M18,O18:Y18)</f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34" t="s">
        <v>51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</row>
    <row r="19" spans="1:31" s="36" customFormat="1" ht="12" customHeight="1">
      <c r="A19" s="34" t="s">
        <v>52</v>
      </c>
      <c r="B19" s="46">
        <f>SUM(C19,Z19:AE19)</f>
        <v>0</v>
      </c>
      <c r="C19" s="46">
        <f>SUM(D19:M19,O19:Y19)</f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34" t="s">
        <v>52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5">
        <v>0</v>
      </c>
      <c r="AB19" s="55">
        <v>0</v>
      </c>
      <c r="AC19" s="55">
        <v>0</v>
      </c>
      <c r="AD19" s="55">
        <v>0</v>
      </c>
      <c r="AE19" s="55">
        <v>0</v>
      </c>
    </row>
    <row r="20" spans="1:31" s="36" customFormat="1" ht="24" customHeight="1">
      <c r="A20" s="34" t="s">
        <v>53</v>
      </c>
      <c r="B20" s="46"/>
      <c r="C20" s="46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4" t="s">
        <v>54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</row>
    <row r="21" spans="1:31" s="36" customFormat="1" ht="24" customHeight="1">
      <c r="A21" s="34" t="s">
        <v>50</v>
      </c>
      <c r="B21" s="46">
        <f>SUM(C21,Z21:AE21)</f>
        <v>8861</v>
      </c>
      <c r="C21" s="46">
        <f>SUM(D21:M21,O21:Y21)</f>
        <v>7193</v>
      </c>
      <c r="D21" s="55">
        <v>1154</v>
      </c>
      <c r="E21" s="55">
        <v>722</v>
      </c>
      <c r="F21" s="55">
        <v>641</v>
      </c>
      <c r="G21" s="55">
        <v>346</v>
      </c>
      <c r="H21" s="55">
        <v>80</v>
      </c>
      <c r="I21" s="55">
        <v>2421</v>
      </c>
      <c r="J21" s="55">
        <v>449</v>
      </c>
      <c r="K21" s="55">
        <v>204</v>
      </c>
      <c r="L21" s="55">
        <v>354</v>
      </c>
      <c r="M21" s="55">
        <v>97</v>
      </c>
      <c r="N21" s="34" t="s">
        <v>51</v>
      </c>
      <c r="O21" s="55">
        <v>251</v>
      </c>
      <c r="P21" s="55">
        <v>184</v>
      </c>
      <c r="Q21" s="55">
        <v>77</v>
      </c>
      <c r="R21" s="55">
        <v>9</v>
      </c>
      <c r="S21" s="55">
        <v>34</v>
      </c>
      <c r="T21" s="55">
        <v>7</v>
      </c>
      <c r="U21" s="55">
        <v>62</v>
      </c>
      <c r="V21" s="55">
        <v>58</v>
      </c>
      <c r="W21" s="55">
        <v>24</v>
      </c>
      <c r="X21" s="55">
        <v>18</v>
      </c>
      <c r="Y21" s="55">
        <v>1</v>
      </c>
      <c r="Z21" s="55">
        <v>208</v>
      </c>
      <c r="AA21" s="55">
        <v>238</v>
      </c>
      <c r="AB21" s="55">
        <v>269</v>
      </c>
      <c r="AC21" s="55">
        <v>396</v>
      </c>
      <c r="AD21" s="55">
        <v>186</v>
      </c>
      <c r="AE21" s="55">
        <v>371</v>
      </c>
    </row>
    <row r="22" spans="1:31" s="36" customFormat="1" ht="12" customHeight="1">
      <c r="A22" s="34" t="s">
        <v>52</v>
      </c>
      <c r="B22" s="46">
        <f>SUM(C22,Z22:AE22)</f>
        <v>323</v>
      </c>
      <c r="C22" s="46">
        <f>SUM(D22:M22,O22:Y22)</f>
        <v>277</v>
      </c>
      <c r="D22" s="55">
        <v>37</v>
      </c>
      <c r="E22" s="55">
        <v>39</v>
      </c>
      <c r="F22" s="55">
        <v>13</v>
      </c>
      <c r="G22" s="55">
        <v>11</v>
      </c>
      <c r="H22" s="55">
        <v>1</v>
      </c>
      <c r="I22" s="55">
        <v>95</v>
      </c>
      <c r="J22" s="55">
        <v>28</v>
      </c>
      <c r="K22" s="55">
        <v>5</v>
      </c>
      <c r="L22" s="55">
        <v>21</v>
      </c>
      <c r="M22" s="55">
        <v>5</v>
      </c>
      <c r="N22" s="34" t="s">
        <v>52</v>
      </c>
      <c r="O22" s="55">
        <v>8</v>
      </c>
      <c r="P22" s="55">
        <v>5</v>
      </c>
      <c r="Q22" s="55">
        <v>2</v>
      </c>
      <c r="R22" s="55">
        <v>3</v>
      </c>
      <c r="S22" s="55">
        <v>0</v>
      </c>
      <c r="T22" s="55">
        <v>0</v>
      </c>
      <c r="U22" s="55">
        <v>0</v>
      </c>
      <c r="V22" s="55">
        <v>4</v>
      </c>
      <c r="W22" s="55">
        <v>0</v>
      </c>
      <c r="X22" s="55">
        <v>0</v>
      </c>
      <c r="Y22" s="55">
        <v>0</v>
      </c>
      <c r="Z22" s="55">
        <v>5</v>
      </c>
      <c r="AA22" s="55">
        <v>10</v>
      </c>
      <c r="AB22" s="55">
        <v>9</v>
      </c>
      <c r="AC22" s="55">
        <v>8</v>
      </c>
      <c r="AD22" s="55">
        <v>6</v>
      </c>
      <c r="AE22" s="55">
        <v>8</v>
      </c>
    </row>
    <row r="23" spans="1:31" s="36" customFormat="1" ht="24" customHeight="1">
      <c r="A23" s="34" t="s">
        <v>55</v>
      </c>
      <c r="B23" s="46"/>
      <c r="C23" s="46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34" t="s">
        <v>55</v>
      </c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</row>
    <row r="24" spans="1:31" s="36" customFormat="1" ht="24" customHeight="1">
      <c r="A24" s="34" t="s">
        <v>50</v>
      </c>
      <c r="B24" s="46">
        <f>SUM(C24,Z24:AE24)</f>
        <v>0</v>
      </c>
      <c r="C24" s="46">
        <f>SUM(D24:M24,O24:Y24)</f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34" t="s">
        <v>51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5">
        <v>0</v>
      </c>
      <c r="AB24" s="55">
        <v>0</v>
      </c>
      <c r="AC24" s="55">
        <v>0</v>
      </c>
      <c r="AD24" s="55">
        <v>0</v>
      </c>
      <c r="AE24" s="55">
        <v>0</v>
      </c>
    </row>
    <row r="25" spans="1:31" s="36" customFormat="1" ht="12" customHeight="1">
      <c r="A25" s="34" t="s">
        <v>52</v>
      </c>
      <c r="B25" s="46">
        <f>SUM(C25,Z25:AE25)</f>
        <v>0</v>
      </c>
      <c r="C25" s="46">
        <f>SUM(D25:M25,O25:Y25)</f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34" t="s">
        <v>52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5">
        <v>0</v>
      </c>
      <c r="AE25" s="55">
        <v>0</v>
      </c>
    </row>
    <row r="26" spans="1:31" s="36" customFormat="1" ht="24" customHeight="1">
      <c r="A26" s="34" t="s">
        <v>56</v>
      </c>
      <c r="B26" s="46"/>
      <c r="C26" s="46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34" t="s">
        <v>57</v>
      </c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</row>
    <row r="27" spans="1:31" s="36" customFormat="1" ht="24" customHeight="1">
      <c r="A27" s="34" t="s">
        <v>50</v>
      </c>
      <c r="B27" s="46">
        <f>SUM(C27,Z27:AE27)</f>
        <v>641</v>
      </c>
      <c r="C27" s="46">
        <f>SUM(D27:M27,O27:Y27)</f>
        <v>407</v>
      </c>
      <c r="D27" s="55">
        <v>194</v>
      </c>
      <c r="E27" s="55">
        <v>52</v>
      </c>
      <c r="F27" s="55">
        <v>12</v>
      </c>
      <c r="G27" s="55">
        <v>0</v>
      </c>
      <c r="H27" s="55">
        <v>0</v>
      </c>
      <c r="I27" s="55">
        <v>9</v>
      </c>
      <c r="J27" s="55">
        <v>16</v>
      </c>
      <c r="K27" s="55">
        <v>4</v>
      </c>
      <c r="L27" s="55">
        <v>0</v>
      </c>
      <c r="M27" s="55">
        <v>1</v>
      </c>
      <c r="N27" s="34" t="s">
        <v>51</v>
      </c>
      <c r="O27" s="55">
        <v>0</v>
      </c>
      <c r="P27" s="55">
        <v>0</v>
      </c>
      <c r="Q27" s="55">
        <v>0</v>
      </c>
      <c r="R27" s="55">
        <v>0</v>
      </c>
      <c r="S27" s="55">
        <v>4</v>
      </c>
      <c r="T27" s="55">
        <v>0</v>
      </c>
      <c r="U27" s="55">
        <v>104</v>
      </c>
      <c r="V27" s="55">
        <v>9</v>
      </c>
      <c r="W27" s="55">
        <v>2</v>
      </c>
      <c r="X27" s="55">
        <v>0</v>
      </c>
      <c r="Y27" s="55">
        <v>0</v>
      </c>
      <c r="Z27" s="55">
        <v>148</v>
      </c>
      <c r="AA27" s="55">
        <v>86</v>
      </c>
      <c r="AB27" s="55">
        <v>0</v>
      </c>
      <c r="AC27" s="55">
        <v>0</v>
      </c>
      <c r="AD27" s="55">
        <v>0</v>
      </c>
      <c r="AE27" s="55">
        <v>0</v>
      </c>
    </row>
    <row r="28" spans="1:31" s="36" customFormat="1" ht="12" customHeight="1" thickBot="1">
      <c r="A28" s="40" t="s">
        <v>52</v>
      </c>
      <c r="B28" s="46">
        <f>SUM(C28,Z28:AE28)</f>
        <v>20</v>
      </c>
      <c r="C28" s="46">
        <f>SUM(D28:M28,O28:Y28)</f>
        <v>11</v>
      </c>
      <c r="D28" s="55">
        <v>4</v>
      </c>
      <c r="E28" s="55">
        <v>5</v>
      </c>
      <c r="F28" s="55">
        <v>1</v>
      </c>
      <c r="G28" s="55">
        <v>0</v>
      </c>
      <c r="H28" s="55">
        <v>0</v>
      </c>
      <c r="I28" s="55">
        <v>0</v>
      </c>
      <c r="J28" s="55">
        <v>0</v>
      </c>
      <c r="K28" s="55">
        <v>1</v>
      </c>
      <c r="L28" s="55">
        <v>0</v>
      </c>
      <c r="M28" s="55">
        <v>0</v>
      </c>
      <c r="N28" s="34" t="s">
        <v>52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6</v>
      </c>
      <c r="AA28" s="55">
        <v>3</v>
      </c>
      <c r="AB28" s="55">
        <v>0</v>
      </c>
      <c r="AC28" s="55">
        <v>0</v>
      </c>
      <c r="AD28" s="55">
        <v>0</v>
      </c>
      <c r="AE28" s="55">
        <v>0</v>
      </c>
    </row>
    <row r="29" spans="1:31" s="36" customFormat="1" ht="23.25" customHeight="1">
      <c r="A29" s="102" t="s">
        <v>58</v>
      </c>
      <c r="B29" s="102"/>
      <c r="C29" s="102"/>
      <c r="D29" s="102"/>
      <c r="E29" s="102"/>
      <c r="F29" s="102"/>
      <c r="G29" s="67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36" customFormat="1" ht="53.25" customHeight="1">
      <c r="A30" s="42"/>
    </row>
    <row r="31" spans="1:31" s="36" customFormat="1" ht="12" customHeight="1">
      <c r="A31" s="116" t="s">
        <v>319</v>
      </c>
      <c r="B31" s="95"/>
      <c r="C31" s="95"/>
      <c r="D31" s="95"/>
      <c r="E31" s="95"/>
      <c r="F31" s="95"/>
      <c r="G31" s="68"/>
      <c r="H31" s="116" t="s">
        <v>320</v>
      </c>
      <c r="I31" s="95"/>
      <c r="J31" s="95"/>
      <c r="K31" s="95"/>
      <c r="L31" s="95"/>
      <c r="M31" s="95"/>
      <c r="N31" s="116" t="s">
        <v>321</v>
      </c>
      <c r="O31" s="95"/>
      <c r="P31" s="95"/>
      <c r="Q31" s="95"/>
      <c r="R31" s="95"/>
      <c r="S31" s="95"/>
      <c r="T31" s="95"/>
      <c r="U31" s="95"/>
      <c r="V31" s="95"/>
      <c r="W31" s="116" t="s">
        <v>257</v>
      </c>
      <c r="X31" s="116"/>
      <c r="Y31" s="116"/>
      <c r="Z31" s="116"/>
      <c r="AA31" s="116"/>
      <c r="AB31" s="116"/>
      <c r="AC31" s="116"/>
      <c r="AD31" s="116"/>
      <c r="AE31" s="116"/>
    </row>
  </sheetData>
  <mergeCells count="25">
    <mergeCell ref="W1:Y1"/>
    <mergeCell ref="W3:Y3"/>
    <mergeCell ref="N3:N4"/>
    <mergeCell ref="W2:AB2"/>
    <mergeCell ref="O3:V3"/>
    <mergeCell ref="N1:V1"/>
    <mergeCell ref="A29:F29"/>
    <mergeCell ref="A31:F31"/>
    <mergeCell ref="H31:M31"/>
    <mergeCell ref="N31:V31"/>
    <mergeCell ref="AC3:AC4"/>
    <mergeCell ref="AE3:AE4"/>
    <mergeCell ref="AD3:AD4"/>
    <mergeCell ref="W31:AE31"/>
    <mergeCell ref="Z3:Z4"/>
    <mergeCell ref="AB3:AB4"/>
    <mergeCell ref="A3:A4"/>
    <mergeCell ref="B3:B4"/>
    <mergeCell ref="AA3:AA4"/>
    <mergeCell ref="G3:M3"/>
    <mergeCell ref="C3:F3"/>
    <mergeCell ref="A2:F2"/>
    <mergeCell ref="N2:V2"/>
    <mergeCell ref="A1:F1"/>
    <mergeCell ref="G1:M1"/>
  </mergeCells>
  <dataValidations count="1">
    <dataValidation type="whole" allowBlank="1" showInputMessage="1" showErrorMessage="1" errorTitle="嘿嘿！你粉混喔" error="數字必須素整數而且不得小於 0 也應該不會大於 50000000 吧" sqref="O15:AE16 D21:M22 D24:M25 D18:M19 D12:M13 D27:M28 D15:M16 O18:AE19 O21:AE22 O12:AE13 O27:AE28 O24:AE25">
      <formula1>0</formula1>
      <formula2>50000000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5"/>
  <sheetViews>
    <sheetView workbookViewId="0" topLeftCell="A1">
      <selection activeCell="A1" sqref="A1:G1"/>
    </sheetView>
  </sheetViews>
  <sheetFormatPr defaultColWidth="9.00390625" defaultRowHeight="16.5"/>
  <cols>
    <col min="1" max="1" width="18.625" style="44" customWidth="1"/>
    <col min="2" max="2" width="9.875" style="44" customWidth="1"/>
    <col min="3" max="3" width="8.875" style="44" customWidth="1"/>
    <col min="4" max="4" width="9.25390625" style="44" customWidth="1"/>
    <col min="5" max="7" width="11.125" style="44" customWidth="1"/>
    <col min="8" max="14" width="11.50390625" style="44" customWidth="1"/>
    <col min="15" max="15" width="18.625" style="44" customWidth="1"/>
    <col min="16" max="16" width="7.625" style="44" customWidth="1"/>
    <col min="17" max="23" width="7.375" style="44" customWidth="1"/>
    <col min="24" max="32" width="8.625" style="44" customWidth="1"/>
    <col min="33" max="16384" width="9.00390625" style="44" customWidth="1"/>
  </cols>
  <sheetData>
    <row r="1" spans="1:32" s="26" customFormat="1" ht="48" customHeight="1">
      <c r="A1" s="86" t="s">
        <v>59</v>
      </c>
      <c r="B1" s="86"/>
      <c r="C1" s="86"/>
      <c r="D1" s="86"/>
      <c r="E1" s="86"/>
      <c r="F1" s="86"/>
      <c r="G1" s="86"/>
      <c r="H1" s="96" t="s">
        <v>60</v>
      </c>
      <c r="I1" s="96"/>
      <c r="J1" s="96"/>
      <c r="K1" s="1"/>
      <c r="L1" s="1"/>
      <c r="M1" s="1"/>
      <c r="N1" s="1"/>
      <c r="O1" s="86" t="s">
        <v>59</v>
      </c>
      <c r="P1" s="86"/>
      <c r="Q1" s="86"/>
      <c r="R1" s="86"/>
      <c r="S1" s="86"/>
      <c r="T1" s="86"/>
      <c r="U1" s="86"/>
      <c r="V1" s="86"/>
      <c r="W1" s="86"/>
      <c r="X1" s="1" t="s">
        <v>61</v>
      </c>
      <c r="Y1" s="1"/>
      <c r="Z1" s="1"/>
      <c r="AA1" s="1"/>
      <c r="AB1" s="1"/>
      <c r="AC1" s="1"/>
      <c r="AD1" s="1"/>
      <c r="AE1" s="1"/>
      <c r="AF1" s="1"/>
    </row>
    <row r="2" spans="1:32" s="29" customFormat="1" ht="12.75" customHeight="1" thickBot="1">
      <c r="A2" s="121" t="s">
        <v>13</v>
      </c>
      <c r="B2" s="121"/>
      <c r="C2" s="121"/>
      <c r="D2" s="121"/>
      <c r="E2" s="121"/>
      <c r="F2" s="121"/>
      <c r="G2" s="121"/>
      <c r="H2" s="120" t="s">
        <v>346</v>
      </c>
      <c r="I2" s="120"/>
      <c r="J2" s="120"/>
      <c r="K2" s="120"/>
      <c r="L2" s="120"/>
      <c r="M2" s="120"/>
      <c r="N2" s="27" t="s">
        <v>0</v>
      </c>
      <c r="O2" s="121" t="s">
        <v>13</v>
      </c>
      <c r="P2" s="121"/>
      <c r="Q2" s="121"/>
      <c r="R2" s="121"/>
      <c r="S2" s="121"/>
      <c r="T2" s="121"/>
      <c r="U2" s="121"/>
      <c r="V2" s="121"/>
      <c r="W2" s="121"/>
      <c r="X2" s="45" t="s">
        <v>346</v>
      </c>
      <c r="Y2" s="45"/>
      <c r="Z2" s="45"/>
      <c r="AA2" s="45"/>
      <c r="AB2" s="45"/>
      <c r="AC2" s="45"/>
      <c r="AD2" s="45"/>
      <c r="AE2" s="45"/>
      <c r="AF2" s="27" t="s">
        <v>0</v>
      </c>
    </row>
    <row r="3" spans="1:32" s="30" customFormat="1" ht="24" customHeight="1">
      <c r="A3" s="90" t="s">
        <v>62</v>
      </c>
      <c r="B3" s="122" t="s">
        <v>63</v>
      </c>
      <c r="C3" s="111" t="s">
        <v>64</v>
      </c>
      <c r="D3" s="94" t="s">
        <v>17</v>
      </c>
      <c r="E3" s="93"/>
      <c r="F3" s="93"/>
      <c r="G3" s="93"/>
      <c r="H3" s="113" t="s">
        <v>65</v>
      </c>
      <c r="I3" s="113"/>
      <c r="J3" s="113"/>
      <c r="K3" s="113"/>
      <c r="L3" s="113"/>
      <c r="M3" s="113"/>
      <c r="N3" s="113"/>
      <c r="O3" s="90" t="s">
        <v>66</v>
      </c>
      <c r="P3" s="92" t="s">
        <v>67</v>
      </c>
      <c r="Q3" s="93"/>
      <c r="R3" s="93"/>
      <c r="S3" s="93"/>
      <c r="T3" s="93"/>
      <c r="U3" s="93"/>
      <c r="V3" s="93"/>
      <c r="W3" s="93"/>
      <c r="X3" s="61" t="s">
        <v>68</v>
      </c>
      <c r="Y3" s="62"/>
      <c r="Z3" s="63"/>
      <c r="AA3" s="111" t="s">
        <v>353</v>
      </c>
      <c r="AB3" s="111" t="s">
        <v>352</v>
      </c>
      <c r="AC3" s="111" t="s">
        <v>69</v>
      </c>
      <c r="AD3" s="111" t="s">
        <v>70</v>
      </c>
      <c r="AE3" s="114" t="s">
        <v>168</v>
      </c>
      <c r="AF3" s="114" t="s">
        <v>71</v>
      </c>
    </row>
    <row r="4" spans="1:32" s="30" customFormat="1" ht="48" customHeight="1" thickBot="1">
      <c r="A4" s="91"/>
      <c r="B4" s="110"/>
      <c r="C4" s="123"/>
      <c r="D4" s="31" t="s">
        <v>3</v>
      </c>
      <c r="E4" s="32" t="s">
        <v>357</v>
      </c>
      <c r="F4" s="32" t="s">
        <v>369</v>
      </c>
      <c r="G4" s="32" t="s">
        <v>370</v>
      </c>
      <c r="H4" s="32" t="s">
        <v>358</v>
      </c>
      <c r="I4" s="32" t="s">
        <v>72</v>
      </c>
      <c r="J4" s="32" t="s">
        <v>73</v>
      </c>
      <c r="K4" s="32" t="s">
        <v>74</v>
      </c>
      <c r="L4" s="31" t="s">
        <v>75</v>
      </c>
      <c r="M4" s="32" t="s">
        <v>76</v>
      </c>
      <c r="N4" s="32" t="s">
        <v>77</v>
      </c>
      <c r="O4" s="91"/>
      <c r="P4" s="31" t="s">
        <v>356</v>
      </c>
      <c r="Q4" s="32" t="s">
        <v>79</v>
      </c>
      <c r="R4" s="32" t="s">
        <v>80</v>
      </c>
      <c r="S4" s="32" t="s">
        <v>371</v>
      </c>
      <c r="T4" s="32" t="s">
        <v>81</v>
      </c>
      <c r="U4" s="32" t="s">
        <v>82</v>
      </c>
      <c r="V4" s="32" t="s">
        <v>83</v>
      </c>
      <c r="W4" s="32" t="s">
        <v>84</v>
      </c>
      <c r="X4" s="33" t="s">
        <v>85</v>
      </c>
      <c r="Y4" s="33" t="s">
        <v>355</v>
      </c>
      <c r="Z4" s="33" t="s">
        <v>354</v>
      </c>
      <c r="AA4" s="123"/>
      <c r="AB4" s="123"/>
      <c r="AC4" s="123"/>
      <c r="AD4" s="123"/>
      <c r="AE4" s="115"/>
      <c r="AF4" s="115"/>
    </row>
    <row r="5" spans="1:32" s="36" customFormat="1" ht="46.5" customHeight="1">
      <c r="A5" s="34" t="s">
        <v>88</v>
      </c>
      <c r="B5" s="46">
        <f>SUM(B7:B12)</f>
        <v>45133</v>
      </c>
      <c r="C5" s="47"/>
      <c r="D5" s="46">
        <f aca="true" t="shared" si="0" ref="D5:N5">SUM(D7:D12)</f>
        <v>36962</v>
      </c>
      <c r="E5" s="46">
        <f t="shared" si="0"/>
        <v>4461</v>
      </c>
      <c r="F5" s="46">
        <f t="shared" si="0"/>
        <v>5038</v>
      </c>
      <c r="G5" s="46">
        <f t="shared" si="0"/>
        <v>4517</v>
      </c>
      <c r="H5" s="46">
        <f>SUM(H7:H12)</f>
        <v>4976</v>
      </c>
      <c r="I5" s="46">
        <f t="shared" si="0"/>
        <v>919</v>
      </c>
      <c r="J5" s="46">
        <f t="shared" si="0"/>
        <v>6911</v>
      </c>
      <c r="K5" s="46">
        <f t="shared" si="0"/>
        <v>1190</v>
      </c>
      <c r="L5" s="46">
        <f t="shared" si="0"/>
        <v>937</v>
      </c>
      <c r="M5" s="46">
        <f t="shared" si="0"/>
        <v>1949</v>
      </c>
      <c r="N5" s="46">
        <f t="shared" si="0"/>
        <v>566</v>
      </c>
      <c r="O5" s="34" t="s">
        <v>88</v>
      </c>
      <c r="P5" s="46">
        <f aca="true" t="shared" si="1" ref="P5:AF5">SUM(P7:P12)</f>
        <v>1486</v>
      </c>
      <c r="Q5" s="46">
        <f>SUM(Q7:Q12)</f>
        <v>775</v>
      </c>
      <c r="R5" s="46">
        <f t="shared" si="1"/>
        <v>994</v>
      </c>
      <c r="S5" s="46">
        <f t="shared" si="1"/>
        <v>119</v>
      </c>
      <c r="T5" s="46">
        <f t="shared" si="1"/>
        <v>739</v>
      </c>
      <c r="U5" s="46">
        <f t="shared" si="1"/>
        <v>63</v>
      </c>
      <c r="V5" s="46">
        <f t="shared" si="1"/>
        <v>566</v>
      </c>
      <c r="W5" s="46">
        <f t="shared" si="1"/>
        <v>353</v>
      </c>
      <c r="X5" s="46">
        <f t="shared" si="1"/>
        <v>267</v>
      </c>
      <c r="Y5" s="46">
        <f t="shared" si="1"/>
        <v>111</v>
      </c>
      <c r="Z5" s="46">
        <f t="shared" si="1"/>
        <v>25</v>
      </c>
      <c r="AA5" s="46">
        <f t="shared" si="1"/>
        <v>1777</v>
      </c>
      <c r="AB5" s="46">
        <f t="shared" si="1"/>
        <v>4380</v>
      </c>
      <c r="AC5" s="46">
        <f t="shared" si="1"/>
        <v>420</v>
      </c>
      <c r="AD5" s="46">
        <f t="shared" si="1"/>
        <v>490</v>
      </c>
      <c r="AE5" s="46">
        <f>SUM(AE7:AE12)</f>
        <v>463</v>
      </c>
      <c r="AF5" s="46">
        <f t="shared" si="1"/>
        <v>641</v>
      </c>
    </row>
    <row r="6" spans="1:32" s="36" customFormat="1" ht="46.5" customHeight="1">
      <c r="A6" s="34" t="s">
        <v>89</v>
      </c>
      <c r="B6" s="35"/>
      <c r="C6" s="21">
        <f>SUM(C7:C12)</f>
        <v>100.00000000000001</v>
      </c>
      <c r="D6" s="21">
        <f>IF(D5&gt;$B$5,999,IF($B$5=0,0,D5/$B$5*100))</f>
        <v>81.89573039682716</v>
      </c>
      <c r="E6" s="21">
        <f aca="true" t="shared" si="2" ref="E6:N6">IF(E5&gt;$B$5,999,IF($B$5=0,0,E5/$B$5*100))</f>
        <v>9.88412026676711</v>
      </c>
      <c r="F6" s="21">
        <f t="shared" si="2"/>
        <v>11.162563977577381</v>
      </c>
      <c r="G6" s="21">
        <f t="shared" si="2"/>
        <v>10.00819799259965</v>
      </c>
      <c r="H6" s="21">
        <f t="shared" si="2"/>
        <v>11.025192209691356</v>
      </c>
      <c r="I6" s="21">
        <f t="shared" si="2"/>
        <v>2.0362041078589943</v>
      </c>
      <c r="J6" s="21">
        <f t="shared" si="2"/>
        <v>15.312520771940708</v>
      </c>
      <c r="K6" s="21">
        <f t="shared" si="2"/>
        <v>2.636651673941462</v>
      </c>
      <c r="L6" s="21">
        <f t="shared" si="2"/>
        <v>2.0760862340194537</v>
      </c>
      <c r="M6" s="21">
        <f t="shared" si="2"/>
        <v>4.318347993707486</v>
      </c>
      <c r="N6" s="21">
        <f t="shared" si="2"/>
        <v>1.2540713003788804</v>
      </c>
      <c r="O6" s="34" t="s">
        <v>89</v>
      </c>
      <c r="P6" s="21">
        <f aca="true" t="shared" si="3" ref="P6:AF6">IF(P5&gt;$B$5,999,IF($B$5=0,0,P5/$B$5*100))</f>
        <v>3.292491081913456</v>
      </c>
      <c r="Q6" s="21">
        <f t="shared" si="3"/>
        <v>1.7171470985753219</v>
      </c>
      <c r="R6" s="21">
        <f t="shared" si="3"/>
        <v>2.202379633527574</v>
      </c>
      <c r="S6" s="21">
        <f t="shared" si="3"/>
        <v>0.2636651673941462</v>
      </c>
      <c r="T6" s="21">
        <f t="shared" si="3"/>
        <v>1.6373828462544038</v>
      </c>
      <c r="U6" s="21">
        <f t="shared" si="3"/>
        <v>0.13958744156160682</v>
      </c>
      <c r="V6" s="21">
        <f t="shared" si="3"/>
        <v>1.2540713003788804</v>
      </c>
      <c r="W6" s="21">
        <f t="shared" si="3"/>
        <v>0.7821328074801144</v>
      </c>
      <c r="X6" s="21">
        <f t="shared" si="3"/>
        <v>0.5915848713801432</v>
      </c>
      <c r="Y6" s="21">
        <f t="shared" si="3"/>
        <v>0.2459397779894977</v>
      </c>
      <c r="Z6" s="21">
        <f t="shared" si="3"/>
        <v>0.055391841889526505</v>
      </c>
      <c r="AA6" s="21">
        <f t="shared" si="3"/>
        <v>3.9372521215075444</v>
      </c>
      <c r="AB6" s="21">
        <f t="shared" si="3"/>
        <v>9.704650699045045</v>
      </c>
      <c r="AC6" s="21">
        <f t="shared" si="3"/>
        <v>0.9305829437440454</v>
      </c>
      <c r="AD6" s="21">
        <f t="shared" si="3"/>
        <v>1.0856801010347197</v>
      </c>
      <c r="AE6" s="21">
        <f t="shared" si="3"/>
        <v>1.0258569117940308</v>
      </c>
      <c r="AF6" s="21">
        <f t="shared" si="3"/>
        <v>1.4202468260474599</v>
      </c>
    </row>
    <row r="7" spans="1:32" s="36" customFormat="1" ht="49.5" customHeight="1">
      <c r="A7" s="34" t="s">
        <v>90</v>
      </c>
      <c r="B7" s="46">
        <f aca="true" t="shared" si="4" ref="B7:B12">SUM(D7,AA7:AF7)</f>
        <v>25560</v>
      </c>
      <c r="C7" s="21">
        <f aca="true" t="shared" si="5" ref="C7:C12">B7/$B$5*100</f>
        <v>56.632619147851905</v>
      </c>
      <c r="D7" s="46">
        <f aca="true" t="shared" si="6" ref="D7:D12">SUM(E7:N7,P7:Z7)</f>
        <v>21756</v>
      </c>
      <c r="E7" s="46">
        <v>1726</v>
      </c>
      <c r="F7" s="46">
        <v>3259</v>
      </c>
      <c r="G7" s="46">
        <v>3275</v>
      </c>
      <c r="H7" s="46">
        <v>3792</v>
      </c>
      <c r="I7" s="46">
        <v>582</v>
      </c>
      <c r="J7" s="46">
        <v>3583</v>
      </c>
      <c r="K7" s="46">
        <v>517</v>
      </c>
      <c r="L7" s="46">
        <v>498</v>
      </c>
      <c r="M7" s="46">
        <v>1039</v>
      </c>
      <c r="N7" s="46">
        <v>313</v>
      </c>
      <c r="O7" s="34" t="s">
        <v>90</v>
      </c>
      <c r="P7" s="46">
        <v>889</v>
      </c>
      <c r="Q7" s="46">
        <v>416</v>
      </c>
      <c r="R7" s="46">
        <v>712</v>
      </c>
      <c r="S7" s="46">
        <v>55</v>
      </c>
      <c r="T7" s="46">
        <v>547</v>
      </c>
      <c r="U7" s="46">
        <v>31</v>
      </c>
      <c r="V7" s="46">
        <v>296</v>
      </c>
      <c r="W7" s="46">
        <v>112</v>
      </c>
      <c r="X7" s="46">
        <v>87</v>
      </c>
      <c r="Y7" s="46">
        <v>11</v>
      </c>
      <c r="Z7" s="46">
        <v>16</v>
      </c>
      <c r="AA7" s="46">
        <v>276</v>
      </c>
      <c r="AB7" s="46">
        <v>2885</v>
      </c>
      <c r="AC7" s="46">
        <v>120</v>
      </c>
      <c r="AD7" s="46">
        <v>41</v>
      </c>
      <c r="AE7" s="46">
        <v>249</v>
      </c>
      <c r="AF7" s="46">
        <v>233</v>
      </c>
    </row>
    <row r="8" spans="1:32" s="36" customFormat="1" ht="49.5" customHeight="1">
      <c r="A8" s="34" t="s">
        <v>91</v>
      </c>
      <c r="B8" s="46">
        <f t="shared" si="4"/>
        <v>9389</v>
      </c>
      <c r="C8" s="21">
        <f t="shared" si="5"/>
        <v>20.802960140030578</v>
      </c>
      <c r="D8" s="46">
        <f t="shared" si="6"/>
        <v>7212</v>
      </c>
      <c r="E8" s="46">
        <v>1297</v>
      </c>
      <c r="F8" s="46">
        <v>928</v>
      </c>
      <c r="G8" s="46">
        <v>562</v>
      </c>
      <c r="H8" s="46">
        <v>828</v>
      </c>
      <c r="I8" s="46">
        <v>249</v>
      </c>
      <c r="J8" s="46">
        <v>764</v>
      </c>
      <c r="K8" s="46">
        <v>193</v>
      </c>
      <c r="L8" s="46">
        <v>224</v>
      </c>
      <c r="M8" s="46">
        <v>523</v>
      </c>
      <c r="N8" s="46">
        <v>145</v>
      </c>
      <c r="O8" s="34" t="s">
        <v>91</v>
      </c>
      <c r="P8" s="46">
        <v>331</v>
      </c>
      <c r="Q8" s="46">
        <v>166</v>
      </c>
      <c r="R8" s="46">
        <v>199</v>
      </c>
      <c r="S8" s="46">
        <v>56</v>
      </c>
      <c r="T8" s="46">
        <v>153</v>
      </c>
      <c r="U8" s="46">
        <v>25</v>
      </c>
      <c r="V8" s="46">
        <v>166</v>
      </c>
      <c r="W8" s="46">
        <v>160</v>
      </c>
      <c r="X8" s="46">
        <v>155</v>
      </c>
      <c r="Y8" s="46">
        <v>81</v>
      </c>
      <c r="Z8" s="46">
        <v>7</v>
      </c>
      <c r="AA8" s="46">
        <v>1038</v>
      </c>
      <c r="AB8" s="46">
        <v>1132</v>
      </c>
      <c r="AC8" s="46">
        <v>6</v>
      </c>
      <c r="AD8" s="46">
        <v>0</v>
      </c>
      <c r="AE8" s="46">
        <v>0</v>
      </c>
      <c r="AF8" s="46">
        <v>1</v>
      </c>
    </row>
    <row r="9" spans="1:32" s="36" customFormat="1" ht="49.5" customHeight="1">
      <c r="A9" s="34" t="s">
        <v>92</v>
      </c>
      <c r="B9" s="46">
        <f t="shared" si="4"/>
        <v>1</v>
      </c>
      <c r="C9" s="21">
        <f t="shared" si="5"/>
        <v>0.0022156736755810603</v>
      </c>
      <c r="D9" s="46">
        <f t="shared" si="6"/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34" t="s">
        <v>92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1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</row>
    <row r="10" spans="1:32" s="36" customFormat="1" ht="49.5" customHeight="1">
      <c r="A10" s="34" t="s">
        <v>93</v>
      </c>
      <c r="B10" s="46">
        <f t="shared" si="4"/>
        <v>9475</v>
      </c>
      <c r="C10" s="21">
        <f t="shared" si="5"/>
        <v>20.99350807613055</v>
      </c>
      <c r="D10" s="46">
        <f t="shared" si="6"/>
        <v>7619</v>
      </c>
      <c r="E10" s="46">
        <v>1219</v>
      </c>
      <c r="F10" s="46">
        <v>800</v>
      </c>
      <c r="G10" s="46">
        <v>669</v>
      </c>
      <c r="H10" s="46">
        <v>355</v>
      </c>
      <c r="I10" s="46">
        <v>88</v>
      </c>
      <c r="J10" s="46">
        <v>2552</v>
      </c>
      <c r="K10" s="46">
        <v>475</v>
      </c>
      <c r="L10" s="46">
        <v>208</v>
      </c>
      <c r="M10" s="46">
        <v>386</v>
      </c>
      <c r="N10" s="46">
        <v>107</v>
      </c>
      <c r="O10" s="34" t="s">
        <v>93</v>
      </c>
      <c r="P10" s="46">
        <v>266</v>
      </c>
      <c r="Q10" s="46">
        <v>190</v>
      </c>
      <c r="R10" s="46">
        <v>83</v>
      </c>
      <c r="S10" s="46">
        <v>8</v>
      </c>
      <c r="T10" s="46">
        <v>34</v>
      </c>
      <c r="U10" s="46">
        <v>7</v>
      </c>
      <c r="V10" s="46">
        <v>68</v>
      </c>
      <c r="W10" s="46">
        <v>59</v>
      </c>
      <c r="X10" s="46">
        <v>24</v>
      </c>
      <c r="Y10" s="46">
        <v>19</v>
      </c>
      <c r="Z10" s="46">
        <v>2</v>
      </c>
      <c r="AA10" s="46">
        <v>228</v>
      </c>
      <c r="AB10" s="46">
        <v>264</v>
      </c>
      <c r="AC10" s="46">
        <v>294</v>
      </c>
      <c r="AD10" s="46">
        <v>449</v>
      </c>
      <c r="AE10" s="46">
        <v>214</v>
      </c>
      <c r="AF10" s="46">
        <v>407</v>
      </c>
    </row>
    <row r="11" spans="1:32" s="36" customFormat="1" ht="49.5" customHeight="1">
      <c r="A11" s="34" t="s">
        <v>94</v>
      </c>
      <c r="B11" s="46">
        <f t="shared" si="4"/>
        <v>15</v>
      </c>
      <c r="C11" s="21">
        <f t="shared" si="5"/>
        <v>0.03323510513371591</v>
      </c>
      <c r="D11" s="46">
        <f t="shared" si="6"/>
        <v>1</v>
      </c>
      <c r="E11" s="46">
        <v>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34" t="s">
        <v>94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14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</row>
    <row r="12" spans="1:32" s="36" customFormat="1" ht="49.5" customHeight="1" thickBot="1">
      <c r="A12" s="34" t="s">
        <v>95</v>
      </c>
      <c r="B12" s="46">
        <f t="shared" si="4"/>
        <v>693</v>
      </c>
      <c r="C12" s="21">
        <f t="shared" si="5"/>
        <v>1.5354618571776748</v>
      </c>
      <c r="D12" s="46">
        <f t="shared" si="6"/>
        <v>374</v>
      </c>
      <c r="E12" s="46">
        <v>218</v>
      </c>
      <c r="F12" s="46">
        <v>51</v>
      </c>
      <c r="G12" s="46">
        <v>11</v>
      </c>
      <c r="H12" s="46">
        <v>1</v>
      </c>
      <c r="I12" s="46">
        <v>0</v>
      </c>
      <c r="J12" s="46">
        <v>12</v>
      </c>
      <c r="K12" s="46">
        <v>5</v>
      </c>
      <c r="L12" s="46">
        <v>7</v>
      </c>
      <c r="M12" s="46">
        <v>1</v>
      </c>
      <c r="N12" s="46">
        <v>1</v>
      </c>
      <c r="O12" s="34" t="s">
        <v>95</v>
      </c>
      <c r="P12" s="46">
        <v>0</v>
      </c>
      <c r="Q12" s="46">
        <v>3</v>
      </c>
      <c r="R12" s="46">
        <v>0</v>
      </c>
      <c r="S12" s="46">
        <v>0</v>
      </c>
      <c r="T12" s="46">
        <v>5</v>
      </c>
      <c r="U12" s="46">
        <v>0</v>
      </c>
      <c r="V12" s="46">
        <v>36</v>
      </c>
      <c r="W12" s="46">
        <v>22</v>
      </c>
      <c r="X12" s="46">
        <v>1</v>
      </c>
      <c r="Y12" s="46">
        <v>0</v>
      </c>
      <c r="Z12" s="46">
        <v>0</v>
      </c>
      <c r="AA12" s="46">
        <v>220</v>
      </c>
      <c r="AB12" s="46">
        <v>99</v>
      </c>
      <c r="AC12" s="46">
        <v>0</v>
      </c>
      <c r="AD12" s="46">
        <v>0</v>
      </c>
      <c r="AE12" s="46">
        <v>0</v>
      </c>
      <c r="AF12" s="46">
        <v>0</v>
      </c>
    </row>
    <row r="13" spans="1:32" s="29" customFormat="1" ht="22.5" customHeight="1">
      <c r="A13" s="124" t="s">
        <v>96</v>
      </c>
      <c r="B13" s="124"/>
      <c r="C13" s="124"/>
      <c r="D13" s="124"/>
      <c r="E13" s="124"/>
      <c r="F13" s="124"/>
      <c r="G13" s="124"/>
      <c r="H13" s="69"/>
      <c r="I13" s="48"/>
      <c r="J13" s="48"/>
      <c r="K13" s="48"/>
      <c r="L13" s="48"/>
      <c r="M13" s="48"/>
      <c r="N13" s="48"/>
      <c r="O13" s="48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</row>
    <row r="14" s="36" customFormat="1" ht="144" customHeight="1">
      <c r="A14" s="36" t="s">
        <v>97</v>
      </c>
    </row>
    <row r="15" spans="1:32" s="36" customFormat="1" ht="11.25" customHeight="1">
      <c r="A15" s="116" t="s">
        <v>322</v>
      </c>
      <c r="B15" s="95"/>
      <c r="C15" s="95"/>
      <c r="D15" s="95"/>
      <c r="E15" s="95"/>
      <c r="F15" s="95"/>
      <c r="G15" s="95"/>
      <c r="H15" s="68"/>
      <c r="I15" s="95" t="s">
        <v>323</v>
      </c>
      <c r="J15" s="95"/>
      <c r="K15" s="95"/>
      <c r="L15" s="95"/>
      <c r="M15" s="95"/>
      <c r="N15" s="95"/>
      <c r="O15" s="95" t="s">
        <v>324</v>
      </c>
      <c r="P15" s="95"/>
      <c r="Q15" s="95"/>
      <c r="R15" s="95"/>
      <c r="S15" s="95"/>
      <c r="T15" s="95"/>
      <c r="U15" s="95"/>
      <c r="V15" s="95"/>
      <c r="W15" s="95"/>
      <c r="X15" s="95" t="s">
        <v>325</v>
      </c>
      <c r="Y15" s="95"/>
      <c r="Z15" s="95"/>
      <c r="AA15" s="95"/>
      <c r="AB15" s="95"/>
      <c r="AC15" s="95"/>
      <c r="AD15" s="95"/>
      <c r="AE15" s="95"/>
      <c r="AF15" s="95"/>
    </row>
  </sheetData>
  <mergeCells count="24">
    <mergeCell ref="A1:G1"/>
    <mergeCell ref="A13:G13"/>
    <mergeCell ref="A15:G15"/>
    <mergeCell ref="I15:N15"/>
    <mergeCell ref="A2:G2"/>
    <mergeCell ref="O15:W15"/>
    <mergeCell ref="AD3:AD4"/>
    <mergeCell ref="AF3:AF4"/>
    <mergeCell ref="AE3:AE4"/>
    <mergeCell ref="X15:AF15"/>
    <mergeCell ref="O3:O4"/>
    <mergeCell ref="AA3:AA4"/>
    <mergeCell ref="AB3:AB4"/>
    <mergeCell ref="AC3:AC4"/>
    <mergeCell ref="O2:W2"/>
    <mergeCell ref="P3:W3"/>
    <mergeCell ref="O1:W1"/>
    <mergeCell ref="A3:A4"/>
    <mergeCell ref="B3:B4"/>
    <mergeCell ref="C3:C4"/>
    <mergeCell ref="H1:J1"/>
    <mergeCell ref="H3:N3"/>
    <mergeCell ref="D3:G3"/>
    <mergeCell ref="H2:M2"/>
  </mergeCells>
  <dataValidations count="1">
    <dataValidation type="whole" allowBlank="1" showInputMessage="1" showErrorMessage="1" errorTitle="嘿嘿！你粉混喔" error="數字必須素整數而且不得小於 0 也應該不會大於 50000000 吧" sqref="P7:AF12 E7:N12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19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24" customWidth="1"/>
    <col min="2" max="2" width="9.625" style="25" customWidth="1"/>
    <col min="3" max="3" width="9.375" style="25" customWidth="1"/>
    <col min="4" max="8" width="8.625" style="25" customWidth="1"/>
    <col min="9" max="9" width="8.25390625" style="25" customWidth="1"/>
    <col min="10" max="10" width="8.125" style="25" customWidth="1"/>
    <col min="11" max="11" width="8.375" style="25" customWidth="1"/>
    <col min="12" max="14" width="8.25390625" style="25" customWidth="1"/>
    <col min="15" max="17" width="8.125" style="25" customWidth="1"/>
    <col min="18" max="18" width="8.25390625" style="25" customWidth="1"/>
    <col min="19" max="19" width="18.625" style="24" customWidth="1"/>
    <col min="20" max="20" width="11.625" style="25" customWidth="1"/>
    <col min="21" max="25" width="10.125" style="25" customWidth="1"/>
    <col min="26" max="27" width="8.125" style="25" customWidth="1"/>
    <col min="28" max="33" width="8.25390625" style="25" customWidth="1"/>
    <col min="34" max="34" width="8.125" style="25" customWidth="1"/>
    <col min="35" max="35" width="8.25390625" style="25" customWidth="1"/>
    <col min="36" max="36" width="18.625" style="25" customWidth="1"/>
    <col min="37" max="37" width="11.25390625" style="25" customWidth="1"/>
    <col min="38" max="38" width="10.625" style="25" customWidth="1"/>
    <col min="39" max="42" width="10.125" style="25" customWidth="1"/>
    <col min="43" max="44" width="8.125" style="25" customWidth="1"/>
    <col min="45" max="50" width="8.25390625" style="25" customWidth="1"/>
    <col min="51" max="52" width="8.125" style="25" customWidth="1"/>
    <col min="53" max="53" width="18.625" style="25" customWidth="1"/>
    <col min="54" max="59" width="10.25390625" style="25" customWidth="1"/>
    <col min="60" max="69" width="8.25390625" style="25" customWidth="1"/>
    <col min="70" max="16384" width="9.00390625" style="25" customWidth="1"/>
  </cols>
  <sheetData>
    <row r="1" spans="1:69" s="2" customFormat="1" ht="45" customHeight="1">
      <c r="A1" s="86" t="s">
        <v>231</v>
      </c>
      <c r="B1" s="86"/>
      <c r="C1" s="86"/>
      <c r="D1" s="86"/>
      <c r="E1" s="86"/>
      <c r="F1" s="86"/>
      <c r="G1" s="86"/>
      <c r="H1" s="86"/>
      <c r="I1" s="96" t="s">
        <v>169</v>
      </c>
      <c r="J1" s="96"/>
      <c r="K1" s="96"/>
      <c r="L1" s="96"/>
      <c r="M1" s="96"/>
      <c r="N1" s="1"/>
      <c r="O1" s="1"/>
      <c r="P1" s="1"/>
      <c r="Q1" s="1"/>
      <c r="R1" s="1"/>
      <c r="S1" s="86" t="s">
        <v>231</v>
      </c>
      <c r="T1" s="86"/>
      <c r="U1" s="86"/>
      <c r="V1" s="86"/>
      <c r="W1" s="86"/>
      <c r="X1" s="86"/>
      <c r="Y1" s="86"/>
      <c r="Z1" s="96" t="s">
        <v>227</v>
      </c>
      <c r="AA1" s="96"/>
      <c r="AB1" s="96"/>
      <c r="AC1" s="96"/>
      <c r="AD1" s="96"/>
      <c r="AE1" s="1"/>
      <c r="AF1" s="1"/>
      <c r="AG1" s="1"/>
      <c r="AH1" s="1"/>
      <c r="AI1" s="1"/>
      <c r="AJ1" s="86" t="s">
        <v>232</v>
      </c>
      <c r="AK1" s="86"/>
      <c r="AL1" s="86"/>
      <c r="AM1" s="86"/>
      <c r="AN1" s="86"/>
      <c r="AO1" s="86"/>
      <c r="AP1" s="86"/>
      <c r="AQ1" s="96" t="s">
        <v>228</v>
      </c>
      <c r="AR1" s="96"/>
      <c r="AS1" s="96"/>
      <c r="AT1" s="96"/>
      <c r="AU1" s="96"/>
      <c r="AV1" s="96"/>
      <c r="AW1" s="96"/>
      <c r="AX1" s="96"/>
      <c r="AY1" s="96"/>
      <c r="AZ1" s="96"/>
      <c r="BA1" s="86" t="s">
        <v>223</v>
      </c>
      <c r="BB1" s="86"/>
      <c r="BC1" s="86"/>
      <c r="BD1" s="86"/>
      <c r="BE1" s="86"/>
      <c r="BF1" s="86"/>
      <c r="BG1" s="86"/>
      <c r="BH1" s="96" t="s">
        <v>233</v>
      </c>
      <c r="BI1" s="96"/>
      <c r="BJ1" s="96"/>
      <c r="BK1" s="1"/>
      <c r="BL1" s="1"/>
      <c r="BM1" s="1"/>
      <c r="BN1" s="1"/>
      <c r="BO1" s="1"/>
      <c r="BP1" s="1"/>
      <c r="BQ1" s="1"/>
    </row>
    <row r="2" spans="2:69" s="5" customFormat="1" ht="13.5" customHeight="1" thickBot="1">
      <c r="B2" s="52"/>
      <c r="C2" s="52"/>
      <c r="D2" s="52"/>
      <c r="E2" s="52"/>
      <c r="F2" s="52"/>
      <c r="G2" s="52"/>
      <c r="H2" s="52" t="s">
        <v>234</v>
      </c>
      <c r="I2" s="3" t="s">
        <v>346</v>
      </c>
      <c r="J2" s="52"/>
      <c r="L2" s="4"/>
      <c r="M2" s="4"/>
      <c r="N2" s="4"/>
      <c r="O2" s="4"/>
      <c r="P2" s="4"/>
      <c r="Q2" s="4"/>
      <c r="R2" s="6" t="s">
        <v>0</v>
      </c>
      <c r="T2" s="52"/>
      <c r="U2" s="52"/>
      <c r="V2" s="52"/>
      <c r="W2" s="52"/>
      <c r="X2" s="52"/>
      <c r="Y2" s="52" t="s">
        <v>234</v>
      </c>
      <c r="Z2" s="3" t="s">
        <v>346</v>
      </c>
      <c r="AA2" s="52"/>
      <c r="AC2" s="4"/>
      <c r="AD2" s="4"/>
      <c r="AE2" s="4"/>
      <c r="AF2" s="4"/>
      <c r="AG2" s="4"/>
      <c r="AH2" s="4"/>
      <c r="AI2" s="6" t="s">
        <v>0</v>
      </c>
      <c r="AJ2" s="126" t="s">
        <v>13</v>
      </c>
      <c r="AK2" s="126"/>
      <c r="AL2" s="126"/>
      <c r="AM2" s="126"/>
      <c r="AN2" s="126"/>
      <c r="AO2" s="126"/>
      <c r="AP2" s="126"/>
      <c r="AQ2" s="127" t="s">
        <v>346</v>
      </c>
      <c r="AR2" s="127"/>
      <c r="AS2" s="127"/>
      <c r="AT2" s="53"/>
      <c r="AU2" s="53"/>
      <c r="AV2" s="53"/>
      <c r="AW2" s="53"/>
      <c r="AX2" s="53"/>
      <c r="AY2" s="53"/>
      <c r="AZ2" s="53"/>
      <c r="BA2" s="3"/>
      <c r="BC2" s="4"/>
      <c r="BD2" s="4"/>
      <c r="BG2" s="6" t="s">
        <v>234</v>
      </c>
      <c r="BH2" s="4" t="s">
        <v>346</v>
      </c>
      <c r="BK2" s="4"/>
      <c r="BL2" s="4"/>
      <c r="BM2" s="4"/>
      <c r="BN2" s="4"/>
      <c r="BO2" s="4"/>
      <c r="BP2" s="4"/>
      <c r="BQ2" s="9" t="s">
        <v>0</v>
      </c>
    </row>
    <row r="3" spans="1:69" s="10" customFormat="1" ht="24" customHeight="1">
      <c r="A3" s="83" t="s">
        <v>1</v>
      </c>
      <c r="B3" s="82" t="s">
        <v>2</v>
      </c>
      <c r="C3" s="80" t="s">
        <v>235</v>
      </c>
      <c r="D3" s="81"/>
      <c r="E3" s="81"/>
      <c r="F3" s="81"/>
      <c r="G3" s="81"/>
      <c r="H3" s="81"/>
      <c r="I3" s="81"/>
      <c r="J3" s="82"/>
      <c r="K3" s="81" t="s">
        <v>258</v>
      </c>
      <c r="L3" s="103"/>
      <c r="M3" s="103"/>
      <c r="N3" s="103"/>
      <c r="O3" s="103"/>
      <c r="P3" s="103"/>
      <c r="Q3" s="103"/>
      <c r="R3" s="104"/>
      <c r="S3" s="83" t="s">
        <v>1</v>
      </c>
      <c r="T3" s="80" t="s">
        <v>259</v>
      </c>
      <c r="U3" s="81"/>
      <c r="V3" s="81"/>
      <c r="W3" s="81"/>
      <c r="X3" s="81"/>
      <c r="Y3" s="81"/>
      <c r="Z3" s="81"/>
      <c r="AA3" s="82"/>
      <c r="AB3" s="81" t="s">
        <v>236</v>
      </c>
      <c r="AC3" s="103"/>
      <c r="AD3" s="103"/>
      <c r="AE3" s="103"/>
      <c r="AF3" s="103"/>
      <c r="AG3" s="103"/>
      <c r="AH3" s="103"/>
      <c r="AI3" s="104"/>
      <c r="AJ3" s="83" t="s">
        <v>1</v>
      </c>
      <c r="AK3" s="105" t="s">
        <v>237</v>
      </c>
      <c r="AL3" s="106"/>
      <c r="AM3" s="106"/>
      <c r="AN3" s="106"/>
      <c r="AO3" s="106"/>
      <c r="AP3" s="106"/>
      <c r="AQ3" s="106"/>
      <c r="AR3" s="107"/>
      <c r="AS3" s="81" t="s">
        <v>238</v>
      </c>
      <c r="AT3" s="103"/>
      <c r="AU3" s="103"/>
      <c r="AV3" s="103"/>
      <c r="AW3" s="103"/>
      <c r="AX3" s="103"/>
      <c r="AY3" s="103"/>
      <c r="AZ3" s="104"/>
      <c r="BA3" s="83" t="s">
        <v>1</v>
      </c>
      <c r="BB3" s="81" t="s">
        <v>229</v>
      </c>
      <c r="BC3" s="103"/>
      <c r="BD3" s="103"/>
      <c r="BE3" s="103"/>
      <c r="BF3" s="103"/>
      <c r="BG3" s="103"/>
      <c r="BH3" s="103"/>
      <c r="BI3" s="104"/>
      <c r="BJ3" s="81" t="s">
        <v>239</v>
      </c>
      <c r="BK3" s="103"/>
      <c r="BL3" s="103"/>
      <c r="BM3" s="103"/>
      <c r="BN3" s="103"/>
      <c r="BO3" s="103"/>
      <c r="BP3" s="103"/>
      <c r="BQ3" s="103"/>
    </row>
    <row r="4" spans="1:69" s="10" customFormat="1" ht="48" customHeight="1" thickBot="1">
      <c r="A4" s="84"/>
      <c r="B4" s="85"/>
      <c r="C4" s="12" t="s">
        <v>3</v>
      </c>
      <c r="D4" s="12" t="s">
        <v>240</v>
      </c>
      <c r="E4" s="13" t="s">
        <v>386</v>
      </c>
      <c r="F4" s="13" t="s">
        <v>385</v>
      </c>
      <c r="G4" s="13" t="s">
        <v>4</v>
      </c>
      <c r="H4" s="13" t="s">
        <v>5</v>
      </c>
      <c r="I4" s="14" t="s">
        <v>241</v>
      </c>
      <c r="J4" s="13" t="s">
        <v>242</v>
      </c>
      <c r="K4" s="11" t="s">
        <v>3</v>
      </c>
      <c r="L4" s="15" t="s">
        <v>243</v>
      </c>
      <c r="M4" s="13" t="s">
        <v>386</v>
      </c>
      <c r="N4" s="13" t="s">
        <v>385</v>
      </c>
      <c r="O4" s="16" t="s">
        <v>4</v>
      </c>
      <c r="P4" s="16" t="s">
        <v>5</v>
      </c>
      <c r="Q4" s="13" t="s">
        <v>241</v>
      </c>
      <c r="R4" s="13" t="s">
        <v>244</v>
      </c>
      <c r="S4" s="84"/>
      <c r="T4" s="12" t="s">
        <v>3</v>
      </c>
      <c r="U4" s="12" t="s">
        <v>240</v>
      </c>
      <c r="V4" s="13" t="s">
        <v>386</v>
      </c>
      <c r="W4" s="13" t="s">
        <v>385</v>
      </c>
      <c r="X4" s="13" t="s">
        <v>4</v>
      </c>
      <c r="Y4" s="13" t="s">
        <v>5</v>
      </c>
      <c r="Z4" s="14" t="s">
        <v>241</v>
      </c>
      <c r="AA4" s="13" t="s">
        <v>242</v>
      </c>
      <c r="AB4" s="11" t="s">
        <v>3</v>
      </c>
      <c r="AC4" s="15" t="s">
        <v>243</v>
      </c>
      <c r="AD4" s="13" t="s">
        <v>386</v>
      </c>
      <c r="AE4" s="13" t="s">
        <v>385</v>
      </c>
      <c r="AF4" s="16" t="s">
        <v>4</v>
      </c>
      <c r="AG4" s="16" t="s">
        <v>5</v>
      </c>
      <c r="AH4" s="13" t="s">
        <v>241</v>
      </c>
      <c r="AI4" s="13" t="s">
        <v>244</v>
      </c>
      <c r="AJ4" s="84"/>
      <c r="AK4" s="13" t="s">
        <v>245</v>
      </c>
      <c r="AL4" s="12" t="s">
        <v>246</v>
      </c>
      <c r="AM4" s="13" t="s">
        <v>386</v>
      </c>
      <c r="AN4" s="13" t="s">
        <v>385</v>
      </c>
      <c r="AO4" s="13" t="s">
        <v>4</v>
      </c>
      <c r="AP4" s="13" t="s">
        <v>5</v>
      </c>
      <c r="AQ4" s="14" t="s">
        <v>241</v>
      </c>
      <c r="AR4" s="13" t="s">
        <v>242</v>
      </c>
      <c r="AS4" s="11" t="s">
        <v>3</v>
      </c>
      <c r="AT4" s="11" t="s">
        <v>243</v>
      </c>
      <c r="AU4" s="13" t="s">
        <v>386</v>
      </c>
      <c r="AV4" s="13" t="s">
        <v>385</v>
      </c>
      <c r="AW4" s="16" t="s">
        <v>4</v>
      </c>
      <c r="AX4" s="16" t="s">
        <v>5</v>
      </c>
      <c r="AY4" s="13" t="s">
        <v>241</v>
      </c>
      <c r="AZ4" s="13" t="s">
        <v>244</v>
      </c>
      <c r="BA4" s="84"/>
      <c r="BB4" s="11" t="s">
        <v>247</v>
      </c>
      <c r="BC4" s="12" t="s">
        <v>243</v>
      </c>
      <c r="BD4" s="13" t="s">
        <v>386</v>
      </c>
      <c r="BE4" s="13" t="s">
        <v>385</v>
      </c>
      <c r="BF4" s="14" t="s">
        <v>4</v>
      </c>
      <c r="BG4" s="13" t="s">
        <v>5</v>
      </c>
      <c r="BH4" s="14" t="s">
        <v>241</v>
      </c>
      <c r="BI4" s="13" t="s">
        <v>244</v>
      </c>
      <c r="BJ4" s="11" t="s">
        <v>3</v>
      </c>
      <c r="BK4" s="12" t="s">
        <v>243</v>
      </c>
      <c r="BL4" s="13" t="s">
        <v>386</v>
      </c>
      <c r="BM4" s="13" t="s">
        <v>385</v>
      </c>
      <c r="BN4" s="13" t="s">
        <v>4</v>
      </c>
      <c r="BO4" s="16" t="s">
        <v>5</v>
      </c>
      <c r="BP4" s="13" t="s">
        <v>241</v>
      </c>
      <c r="BQ4" s="17" t="s">
        <v>244</v>
      </c>
    </row>
    <row r="5" spans="1:69" s="19" customFormat="1" ht="35.25" customHeight="1">
      <c r="A5" s="18" t="s">
        <v>248</v>
      </c>
      <c r="B5" s="46">
        <f aca="true" t="shared" si="0" ref="B5:R5">SUM(B6+B11)</f>
        <v>74950</v>
      </c>
      <c r="C5" s="46">
        <f t="shared" si="0"/>
        <v>60</v>
      </c>
      <c r="D5" s="46">
        <f t="shared" si="0"/>
        <v>50</v>
      </c>
      <c r="E5" s="46">
        <f t="shared" si="0"/>
        <v>0</v>
      </c>
      <c r="F5" s="46">
        <f t="shared" si="0"/>
        <v>10</v>
      </c>
      <c r="G5" s="46">
        <f t="shared" si="0"/>
        <v>0</v>
      </c>
      <c r="H5" s="46">
        <f t="shared" si="0"/>
        <v>0</v>
      </c>
      <c r="I5" s="46">
        <f t="shared" si="0"/>
        <v>0</v>
      </c>
      <c r="J5" s="46">
        <f t="shared" si="0"/>
        <v>0</v>
      </c>
      <c r="K5" s="46">
        <f t="shared" si="0"/>
        <v>2445</v>
      </c>
      <c r="L5" s="46">
        <f t="shared" si="0"/>
        <v>2402</v>
      </c>
      <c r="M5" s="46">
        <f t="shared" si="0"/>
        <v>0</v>
      </c>
      <c r="N5" s="46">
        <f t="shared" si="0"/>
        <v>43</v>
      </c>
      <c r="O5" s="46">
        <f t="shared" si="0"/>
        <v>0</v>
      </c>
      <c r="P5" s="46">
        <f t="shared" si="0"/>
        <v>0</v>
      </c>
      <c r="Q5" s="46">
        <f t="shared" si="0"/>
        <v>0</v>
      </c>
      <c r="R5" s="46">
        <f t="shared" si="0"/>
        <v>0</v>
      </c>
      <c r="S5" s="18" t="s">
        <v>248</v>
      </c>
      <c r="T5" s="46">
        <f aca="true" t="shared" si="1" ref="T5:AI5">SUM(T6+T11)</f>
        <v>2960</v>
      </c>
      <c r="U5" s="46">
        <f t="shared" si="1"/>
        <v>2914</v>
      </c>
      <c r="V5" s="46">
        <f t="shared" si="1"/>
        <v>0</v>
      </c>
      <c r="W5" s="46">
        <f t="shared" si="1"/>
        <v>45</v>
      </c>
      <c r="X5" s="46">
        <f t="shared" si="1"/>
        <v>1</v>
      </c>
      <c r="Y5" s="46">
        <f t="shared" si="1"/>
        <v>0</v>
      </c>
      <c r="Z5" s="46">
        <f t="shared" si="1"/>
        <v>0</v>
      </c>
      <c r="AA5" s="46">
        <f t="shared" si="1"/>
        <v>0</v>
      </c>
      <c r="AB5" s="46">
        <f t="shared" si="1"/>
        <v>3411</v>
      </c>
      <c r="AC5" s="46">
        <f t="shared" si="1"/>
        <v>2763</v>
      </c>
      <c r="AD5" s="46">
        <f t="shared" si="1"/>
        <v>51</v>
      </c>
      <c r="AE5" s="46">
        <f t="shared" si="1"/>
        <v>421</v>
      </c>
      <c r="AF5" s="46">
        <f t="shared" si="1"/>
        <v>26</v>
      </c>
      <c r="AG5" s="46">
        <f t="shared" si="1"/>
        <v>50</v>
      </c>
      <c r="AH5" s="46">
        <f t="shared" si="1"/>
        <v>59</v>
      </c>
      <c r="AI5" s="46">
        <f t="shared" si="1"/>
        <v>41</v>
      </c>
      <c r="AJ5" s="18" t="s">
        <v>248</v>
      </c>
      <c r="AK5" s="46">
        <f aca="true" t="shared" si="2" ref="AK5:AZ5">SUM(AK6+AK11)</f>
        <v>88</v>
      </c>
      <c r="AL5" s="46">
        <f t="shared" si="2"/>
        <v>35</v>
      </c>
      <c r="AM5" s="46">
        <f t="shared" si="2"/>
        <v>0</v>
      </c>
      <c r="AN5" s="46">
        <f t="shared" si="2"/>
        <v>1</v>
      </c>
      <c r="AO5" s="46">
        <f t="shared" si="2"/>
        <v>0</v>
      </c>
      <c r="AP5" s="46">
        <f t="shared" si="2"/>
        <v>52</v>
      </c>
      <c r="AQ5" s="46">
        <f t="shared" si="2"/>
        <v>0</v>
      </c>
      <c r="AR5" s="46">
        <f t="shared" si="2"/>
        <v>0</v>
      </c>
      <c r="AS5" s="46">
        <f t="shared" si="2"/>
        <v>2390</v>
      </c>
      <c r="AT5" s="46">
        <f t="shared" si="2"/>
        <v>1887</v>
      </c>
      <c r="AU5" s="46">
        <f t="shared" si="2"/>
        <v>28</v>
      </c>
      <c r="AV5" s="46">
        <f t="shared" si="2"/>
        <v>351</v>
      </c>
      <c r="AW5" s="46">
        <f t="shared" si="2"/>
        <v>119</v>
      </c>
      <c r="AX5" s="46">
        <f t="shared" si="2"/>
        <v>3</v>
      </c>
      <c r="AY5" s="46">
        <f t="shared" si="2"/>
        <v>2</v>
      </c>
      <c r="AZ5" s="46">
        <f t="shared" si="2"/>
        <v>0</v>
      </c>
      <c r="BA5" s="18" t="s">
        <v>248</v>
      </c>
      <c r="BB5" s="46">
        <f aca="true" t="shared" si="3" ref="BB5:BQ5">SUM(BB6+BB11)</f>
        <v>260</v>
      </c>
      <c r="BC5" s="46">
        <f t="shared" si="3"/>
        <v>211</v>
      </c>
      <c r="BD5" s="46">
        <f t="shared" si="3"/>
        <v>9</v>
      </c>
      <c r="BE5" s="46">
        <f t="shared" si="3"/>
        <v>40</v>
      </c>
      <c r="BF5" s="46">
        <f t="shared" si="3"/>
        <v>0</v>
      </c>
      <c r="BG5" s="46">
        <f t="shared" si="3"/>
        <v>0</v>
      </c>
      <c r="BH5" s="46">
        <f t="shared" si="3"/>
        <v>0</v>
      </c>
      <c r="BI5" s="46">
        <f t="shared" si="3"/>
        <v>0</v>
      </c>
      <c r="BJ5" s="46">
        <f t="shared" si="3"/>
        <v>63336</v>
      </c>
      <c r="BK5" s="46">
        <f t="shared" si="3"/>
        <v>52890</v>
      </c>
      <c r="BL5" s="46">
        <f t="shared" si="3"/>
        <v>950</v>
      </c>
      <c r="BM5" s="46">
        <f t="shared" si="3"/>
        <v>7290</v>
      </c>
      <c r="BN5" s="46">
        <f t="shared" si="3"/>
        <v>734</v>
      </c>
      <c r="BO5" s="46">
        <f t="shared" si="3"/>
        <v>715</v>
      </c>
      <c r="BP5" s="46">
        <f t="shared" si="3"/>
        <v>199</v>
      </c>
      <c r="BQ5" s="46">
        <f t="shared" si="3"/>
        <v>558</v>
      </c>
    </row>
    <row r="6" spans="1:69" s="19" customFormat="1" ht="45" customHeight="1">
      <c r="A6" s="18" t="s">
        <v>249</v>
      </c>
      <c r="B6" s="46">
        <f aca="true" t="shared" si="4" ref="B6:R6">SUM(B7:B10)</f>
        <v>74402</v>
      </c>
      <c r="C6" s="46">
        <f t="shared" si="4"/>
        <v>47</v>
      </c>
      <c r="D6" s="46">
        <f t="shared" si="4"/>
        <v>37</v>
      </c>
      <c r="E6" s="46">
        <f t="shared" si="4"/>
        <v>0</v>
      </c>
      <c r="F6" s="46">
        <f t="shared" si="4"/>
        <v>10</v>
      </c>
      <c r="G6" s="46">
        <f t="shared" si="4"/>
        <v>0</v>
      </c>
      <c r="H6" s="46">
        <f t="shared" si="4"/>
        <v>0</v>
      </c>
      <c r="I6" s="46">
        <f t="shared" si="4"/>
        <v>0</v>
      </c>
      <c r="J6" s="46">
        <f t="shared" si="4"/>
        <v>0</v>
      </c>
      <c r="K6" s="46">
        <f t="shared" si="4"/>
        <v>2432</v>
      </c>
      <c r="L6" s="46">
        <f t="shared" si="4"/>
        <v>2390</v>
      </c>
      <c r="M6" s="46">
        <f t="shared" si="4"/>
        <v>0</v>
      </c>
      <c r="N6" s="46">
        <f t="shared" si="4"/>
        <v>42</v>
      </c>
      <c r="O6" s="46">
        <f t="shared" si="4"/>
        <v>0</v>
      </c>
      <c r="P6" s="46">
        <f t="shared" si="4"/>
        <v>0</v>
      </c>
      <c r="Q6" s="46">
        <f t="shared" si="4"/>
        <v>0</v>
      </c>
      <c r="R6" s="46">
        <f t="shared" si="4"/>
        <v>0</v>
      </c>
      <c r="S6" s="18" t="s">
        <v>249</v>
      </c>
      <c r="T6" s="46">
        <f aca="true" t="shared" si="5" ref="T6:AI6">SUM(T7:T10)</f>
        <v>2931</v>
      </c>
      <c r="U6" s="46">
        <f t="shared" si="5"/>
        <v>2887</v>
      </c>
      <c r="V6" s="46">
        <f t="shared" si="5"/>
        <v>0</v>
      </c>
      <c r="W6" s="46">
        <f t="shared" si="5"/>
        <v>43</v>
      </c>
      <c r="X6" s="46">
        <f t="shared" si="5"/>
        <v>1</v>
      </c>
      <c r="Y6" s="46">
        <f t="shared" si="5"/>
        <v>0</v>
      </c>
      <c r="Z6" s="46">
        <f t="shared" si="5"/>
        <v>0</v>
      </c>
      <c r="AA6" s="46">
        <f t="shared" si="5"/>
        <v>0</v>
      </c>
      <c r="AB6" s="46">
        <f t="shared" si="5"/>
        <v>3328</v>
      </c>
      <c r="AC6" s="46">
        <f t="shared" si="5"/>
        <v>2697</v>
      </c>
      <c r="AD6" s="46">
        <f t="shared" si="5"/>
        <v>47</v>
      </c>
      <c r="AE6" s="46">
        <f t="shared" si="5"/>
        <v>412</v>
      </c>
      <c r="AF6" s="46">
        <f t="shared" si="5"/>
        <v>26</v>
      </c>
      <c r="AG6" s="46">
        <f t="shared" si="5"/>
        <v>48</v>
      </c>
      <c r="AH6" s="46">
        <f t="shared" si="5"/>
        <v>59</v>
      </c>
      <c r="AI6" s="46">
        <f t="shared" si="5"/>
        <v>39</v>
      </c>
      <c r="AJ6" s="18" t="s">
        <v>249</v>
      </c>
      <c r="AK6" s="46">
        <f aca="true" t="shared" si="6" ref="AK6:AZ6">SUM(AK7:AK10)</f>
        <v>85</v>
      </c>
      <c r="AL6" s="46">
        <f t="shared" si="6"/>
        <v>32</v>
      </c>
      <c r="AM6" s="46">
        <f t="shared" si="6"/>
        <v>0</v>
      </c>
      <c r="AN6" s="46">
        <f t="shared" si="6"/>
        <v>1</v>
      </c>
      <c r="AO6" s="46">
        <f t="shared" si="6"/>
        <v>0</v>
      </c>
      <c r="AP6" s="46">
        <f t="shared" si="6"/>
        <v>52</v>
      </c>
      <c r="AQ6" s="46">
        <f t="shared" si="6"/>
        <v>0</v>
      </c>
      <c r="AR6" s="46">
        <f t="shared" si="6"/>
        <v>0</v>
      </c>
      <c r="AS6" s="46">
        <f t="shared" si="6"/>
        <v>2346</v>
      </c>
      <c r="AT6" s="46">
        <f t="shared" si="6"/>
        <v>1854</v>
      </c>
      <c r="AU6" s="46">
        <f t="shared" si="6"/>
        <v>26</v>
      </c>
      <c r="AV6" s="46">
        <f t="shared" si="6"/>
        <v>342</v>
      </c>
      <c r="AW6" s="46">
        <f t="shared" si="6"/>
        <v>119</v>
      </c>
      <c r="AX6" s="46">
        <f t="shared" si="6"/>
        <v>3</v>
      </c>
      <c r="AY6" s="46">
        <f t="shared" si="6"/>
        <v>2</v>
      </c>
      <c r="AZ6" s="46">
        <f t="shared" si="6"/>
        <v>0</v>
      </c>
      <c r="BA6" s="18" t="s">
        <v>249</v>
      </c>
      <c r="BB6" s="46">
        <f aca="true" t="shared" si="7" ref="BB6:BH6">SUM(BB7:BB10)</f>
        <v>248</v>
      </c>
      <c r="BC6" s="46">
        <f t="shared" si="7"/>
        <v>205</v>
      </c>
      <c r="BD6" s="46">
        <f t="shared" si="7"/>
        <v>8</v>
      </c>
      <c r="BE6" s="46">
        <f t="shared" si="7"/>
        <v>35</v>
      </c>
      <c r="BF6" s="46">
        <f t="shared" si="7"/>
        <v>0</v>
      </c>
      <c r="BG6" s="46">
        <f t="shared" si="7"/>
        <v>0</v>
      </c>
      <c r="BH6" s="46">
        <f t="shared" si="7"/>
        <v>0</v>
      </c>
      <c r="BI6" s="46">
        <f aca="true" t="shared" si="8" ref="BI6:BQ6">SUM(BI7:BI10)</f>
        <v>0</v>
      </c>
      <c r="BJ6" s="46">
        <f t="shared" si="8"/>
        <v>62985</v>
      </c>
      <c r="BK6" s="46">
        <f t="shared" si="8"/>
        <v>52634</v>
      </c>
      <c r="BL6" s="46">
        <f t="shared" si="8"/>
        <v>942</v>
      </c>
      <c r="BM6" s="46">
        <f t="shared" si="8"/>
        <v>7237</v>
      </c>
      <c r="BN6" s="46">
        <f t="shared" si="8"/>
        <v>727</v>
      </c>
      <c r="BO6" s="46">
        <f t="shared" si="8"/>
        <v>702</v>
      </c>
      <c r="BP6" s="46">
        <f t="shared" si="8"/>
        <v>187</v>
      </c>
      <c r="BQ6" s="46">
        <f t="shared" si="8"/>
        <v>556</v>
      </c>
    </row>
    <row r="7" spans="1:69" s="19" customFormat="1" ht="36" customHeight="1">
      <c r="A7" s="18" t="s">
        <v>250</v>
      </c>
      <c r="B7" s="46">
        <f>SUM(C7+K7+T7+AB7+AK7+AS7+BB7+BJ7)</f>
        <v>7501</v>
      </c>
      <c r="C7" s="46">
        <f>SUM(D7:J7)</f>
        <v>9</v>
      </c>
      <c r="D7" s="46">
        <v>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f>SUM(L7:R7)</f>
        <v>167</v>
      </c>
      <c r="L7" s="46">
        <v>167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18" t="s">
        <v>250</v>
      </c>
      <c r="T7" s="46">
        <f>SUM(U7:AA7)</f>
        <v>260</v>
      </c>
      <c r="U7" s="46">
        <v>260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f>SUM(AC7:AI7)</f>
        <v>321</v>
      </c>
      <c r="AC7" s="46">
        <v>306</v>
      </c>
      <c r="AD7" s="46">
        <v>1</v>
      </c>
      <c r="AE7" s="46">
        <v>7</v>
      </c>
      <c r="AF7" s="46">
        <v>4</v>
      </c>
      <c r="AG7" s="46">
        <v>2</v>
      </c>
      <c r="AH7" s="46">
        <v>0</v>
      </c>
      <c r="AI7" s="46">
        <v>1</v>
      </c>
      <c r="AJ7" s="18" t="s">
        <v>250</v>
      </c>
      <c r="AK7" s="46">
        <f>SUM(AL7:AR7)</f>
        <v>3</v>
      </c>
      <c r="AL7" s="46">
        <v>3</v>
      </c>
      <c r="AM7" s="46">
        <v>0</v>
      </c>
      <c r="AN7" s="46">
        <v>0</v>
      </c>
      <c r="AO7" s="46">
        <v>0</v>
      </c>
      <c r="AP7" s="46">
        <v>0</v>
      </c>
      <c r="AQ7" s="46">
        <v>0</v>
      </c>
      <c r="AR7" s="46">
        <v>0</v>
      </c>
      <c r="AS7" s="46">
        <f>SUM(AT7:AZ7)</f>
        <v>136</v>
      </c>
      <c r="AT7" s="46">
        <v>130</v>
      </c>
      <c r="AU7" s="46">
        <v>2</v>
      </c>
      <c r="AV7" s="46">
        <v>4</v>
      </c>
      <c r="AW7" s="46">
        <v>0</v>
      </c>
      <c r="AX7" s="46">
        <v>0</v>
      </c>
      <c r="AY7" s="46">
        <v>0</v>
      </c>
      <c r="AZ7" s="46">
        <v>0</v>
      </c>
      <c r="BA7" s="18" t="s">
        <v>250</v>
      </c>
      <c r="BB7" s="46">
        <f>SUM(BC7:BI7)</f>
        <v>67</v>
      </c>
      <c r="BC7" s="46">
        <v>54</v>
      </c>
      <c r="BD7" s="46">
        <v>6</v>
      </c>
      <c r="BE7" s="46">
        <v>7</v>
      </c>
      <c r="BF7" s="46">
        <v>0</v>
      </c>
      <c r="BG7" s="46">
        <v>0</v>
      </c>
      <c r="BH7" s="46">
        <v>0</v>
      </c>
      <c r="BI7" s="46">
        <v>0</v>
      </c>
      <c r="BJ7" s="46">
        <f>SUM(BK7:BQ7)</f>
        <v>6538</v>
      </c>
      <c r="BK7" s="46">
        <v>5948</v>
      </c>
      <c r="BL7" s="46">
        <v>162</v>
      </c>
      <c r="BM7" s="46">
        <v>247</v>
      </c>
      <c r="BN7" s="46">
        <v>22</v>
      </c>
      <c r="BO7" s="46">
        <v>126</v>
      </c>
      <c r="BP7" s="46">
        <v>10</v>
      </c>
      <c r="BQ7" s="46">
        <v>23</v>
      </c>
    </row>
    <row r="8" spans="1:69" s="19" customFormat="1" ht="36" customHeight="1">
      <c r="A8" s="18" t="s">
        <v>251</v>
      </c>
      <c r="B8" s="46">
        <f>SUM(C8+K8+T8+AB8+AK8+AS8+BB8+BJ8)</f>
        <v>31358</v>
      </c>
      <c r="C8" s="46">
        <f>SUM(D8:J8)</f>
        <v>7</v>
      </c>
      <c r="D8" s="46">
        <v>3</v>
      </c>
      <c r="E8" s="46">
        <v>0</v>
      </c>
      <c r="F8" s="46">
        <v>4</v>
      </c>
      <c r="G8" s="46">
        <v>0</v>
      </c>
      <c r="H8" s="46">
        <v>0</v>
      </c>
      <c r="I8" s="46">
        <v>0</v>
      </c>
      <c r="J8" s="46">
        <v>0</v>
      </c>
      <c r="K8" s="46">
        <f>SUM(L8:R8)</f>
        <v>1262</v>
      </c>
      <c r="L8" s="46">
        <v>1253</v>
      </c>
      <c r="M8" s="46">
        <v>0</v>
      </c>
      <c r="N8" s="46">
        <v>9</v>
      </c>
      <c r="O8" s="46">
        <v>0</v>
      </c>
      <c r="P8" s="46">
        <v>0</v>
      </c>
      <c r="Q8" s="46">
        <v>0</v>
      </c>
      <c r="R8" s="46">
        <v>0</v>
      </c>
      <c r="S8" s="18" t="s">
        <v>251</v>
      </c>
      <c r="T8" s="46">
        <f>SUM(U8:AA8)</f>
        <v>1367</v>
      </c>
      <c r="U8" s="46">
        <v>1358</v>
      </c>
      <c r="V8" s="46">
        <v>0</v>
      </c>
      <c r="W8" s="46">
        <v>9</v>
      </c>
      <c r="X8" s="46">
        <v>0</v>
      </c>
      <c r="Y8" s="46">
        <v>0</v>
      </c>
      <c r="Z8" s="46">
        <v>0</v>
      </c>
      <c r="AA8" s="46">
        <v>0</v>
      </c>
      <c r="AB8" s="46">
        <f>SUM(AC8:AI8)</f>
        <v>1304</v>
      </c>
      <c r="AC8" s="46">
        <v>1095</v>
      </c>
      <c r="AD8" s="46">
        <v>43</v>
      </c>
      <c r="AE8" s="46">
        <v>156</v>
      </c>
      <c r="AF8" s="46">
        <v>3</v>
      </c>
      <c r="AG8" s="46">
        <v>2</v>
      </c>
      <c r="AH8" s="46">
        <v>0</v>
      </c>
      <c r="AI8" s="46">
        <v>5</v>
      </c>
      <c r="AJ8" s="18" t="s">
        <v>251</v>
      </c>
      <c r="AK8" s="46">
        <f>SUM(AL8:AR8)</f>
        <v>19</v>
      </c>
      <c r="AL8" s="46">
        <v>19</v>
      </c>
      <c r="AM8" s="46">
        <v>0</v>
      </c>
      <c r="AN8" s="46">
        <v>0</v>
      </c>
      <c r="AO8" s="46">
        <v>0</v>
      </c>
      <c r="AP8" s="46">
        <v>0</v>
      </c>
      <c r="AQ8" s="46">
        <v>0</v>
      </c>
      <c r="AR8" s="46">
        <v>0</v>
      </c>
      <c r="AS8" s="46">
        <f>SUM(AT8:AZ8)</f>
        <v>541</v>
      </c>
      <c r="AT8" s="46">
        <v>415</v>
      </c>
      <c r="AU8" s="46">
        <v>22</v>
      </c>
      <c r="AV8" s="46">
        <v>104</v>
      </c>
      <c r="AW8" s="46">
        <v>0</v>
      </c>
      <c r="AX8" s="46">
        <v>0</v>
      </c>
      <c r="AY8" s="46">
        <v>0</v>
      </c>
      <c r="AZ8" s="46">
        <v>0</v>
      </c>
      <c r="BA8" s="18" t="s">
        <v>251</v>
      </c>
      <c r="BB8" s="46">
        <f>SUM(BC8:BI8)</f>
        <v>102</v>
      </c>
      <c r="BC8" s="46">
        <v>87</v>
      </c>
      <c r="BD8" s="46">
        <v>2</v>
      </c>
      <c r="BE8" s="46">
        <v>13</v>
      </c>
      <c r="BF8" s="46">
        <v>0</v>
      </c>
      <c r="BG8" s="46">
        <v>0</v>
      </c>
      <c r="BH8" s="46">
        <v>0</v>
      </c>
      <c r="BI8" s="46">
        <v>0</v>
      </c>
      <c r="BJ8" s="46">
        <f>SUM(BK8:BQ8)</f>
        <v>26756</v>
      </c>
      <c r="BK8" s="46">
        <v>22488</v>
      </c>
      <c r="BL8" s="46">
        <v>670</v>
      </c>
      <c r="BM8" s="46">
        <v>3118</v>
      </c>
      <c r="BN8" s="46">
        <v>221</v>
      </c>
      <c r="BO8" s="46">
        <v>91</v>
      </c>
      <c r="BP8" s="46">
        <v>5</v>
      </c>
      <c r="BQ8" s="46">
        <v>163</v>
      </c>
    </row>
    <row r="9" spans="1:69" s="19" customFormat="1" ht="36" customHeight="1">
      <c r="A9" s="18" t="s">
        <v>252</v>
      </c>
      <c r="B9" s="46">
        <f>SUM(C9+K9+T9+AB9+AK9+AS9+BB9+BJ9)</f>
        <v>31285</v>
      </c>
      <c r="C9" s="46">
        <f>SUM(D9:J9)</f>
        <v>31</v>
      </c>
      <c r="D9" s="46">
        <v>25</v>
      </c>
      <c r="E9" s="46">
        <v>0</v>
      </c>
      <c r="F9" s="46">
        <v>6</v>
      </c>
      <c r="G9" s="46">
        <v>0</v>
      </c>
      <c r="H9" s="46">
        <v>0</v>
      </c>
      <c r="I9" s="46">
        <v>0</v>
      </c>
      <c r="J9" s="46">
        <v>0</v>
      </c>
      <c r="K9" s="46">
        <f>SUM(L9:R9)</f>
        <v>897</v>
      </c>
      <c r="L9" s="46">
        <v>864</v>
      </c>
      <c r="M9" s="46">
        <v>0</v>
      </c>
      <c r="N9" s="46">
        <v>33</v>
      </c>
      <c r="O9" s="46">
        <v>0</v>
      </c>
      <c r="P9" s="46">
        <v>0</v>
      </c>
      <c r="Q9" s="46">
        <v>0</v>
      </c>
      <c r="R9" s="46">
        <v>0</v>
      </c>
      <c r="S9" s="18" t="s">
        <v>252</v>
      </c>
      <c r="T9" s="46">
        <f>SUM(U9:AA9)</f>
        <v>1200</v>
      </c>
      <c r="U9" s="46">
        <v>1166</v>
      </c>
      <c r="V9" s="46">
        <v>0</v>
      </c>
      <c r="W9" s="46">
        <v>34</v>
      </c>
      <c r="X9" s="46">
        <v>0</v>
      </c>
      <c r="Y9" s="46">
        <v>0</v>
      </c>
      <c r="Z9" s="46">
        <v>0</v>
      </c>
      <c r="AA9" s="46">
        <v>0</v>
      </c>
      <c r="AB9" s="46">
        <f>SUM(AC9:AI9)</f>
        <v>1703</v>
      </c>
      <c r="AC9" s="46">
        <v>1296</v>
      </c>
      <c r="AD9" s="46">
        <v>3</v>
      </c>
      <c r="AE9" s="46">
        <v>249</v>
      </c>
      <c r="AF9" s="46">
        <v>19</v>
      </c>
      <c r="AG9" s="46">
        <v>44</v>
      </c>
      <c r="AH9" s="46">
        <v>59</v>
      </c>
      <c r="AI9" s="46">
        <v>33</v>
      </c>
      <c r="AJ9" s="18" t="s">
        <v>252</v>
      </c>
      <c r="AK9" s="46">
        <f>SUM(AL9:AR9)</f>
        <v>63</v>
      </c>
      <c r="AL9" s="46">
        <v>10</v>
      </c>
      <c r="AM9" s="46">
        <v>0</v>
      </c>
      <c r="AN9" s="46">
        <v>1</v>
      </c>
      <c r="AO9" s="46">
        <v>0</v>
      </c>
      <c r="AP9" s="46">
        <v>52</v>
      </c>
      <c r="AQ9" s="46">
        <v>0</v>
      </c>
      <c r="AR9" s="46">
        <v>0</v>
      </c>
      <c r="AS9" s="46">
        <f>SUM(AT9:AZ9)</f>
        <v>1229</v>
      </c>
      <c r="AT9" s="46">
        <v>1024</v>
      </c>
      <c r="AU9" s="46">
        <v>2</v>
      </c>
      <c r="AV9" s="46">
        <v>198</v>
      </c>
      <c r="AW9" s="46">
        <v>0</v>
      </c>
      <c r="AX9" s="46">
        <v>3</v>
      </c>
      <c r="AY9" s="46">
        <v>2</v>
      </c>
      <c r="AZ9" s="46">
        <v>0</v>
      </c>
      <c r="BA9" s="18" t="s">
        <v>252</v>
      </c>
      <c r="BB9" s="46">
        <f>SUM(BC9:BI9)</f>
        <v>79</v>
      </c>
      <c r="BC9" s="46">
        <v>64</v>
      </c>
      <c r="BD9" s="46">
        <v>0</v>
      </c>
      <c r="BE9" s="46">
        <v>15</v>
      </c>
      <c r="BF9" s="46">
        <v>0</v>
      </c>
      <c r="BG9" s="46">
        <v>0</v>
      </c>
      <c r="BH9" s="46">
        <v>0</v>
      </c>
      <c r="BI9" s="46">
        <v>0</v>
      </c>
      <c r="BJ9" s="46">
        <f>SUM(BK9:BQ9)</f>
        <v>26083</v>
      </c>
      <c r="BK9" s="46">
        <v>20773</v>
      </c>
      <c r="BL9" s="46">
        <v>101</v>
      </c>
      <c r="BM9" s="46">
        <v>3763</v>
      </c>
      <c r="BN9" s="46">
        <v>424</v>
      </c>
      <c r="BO9" s="46">
        <v>480</v>
      </c>
      <c r="BP9" s="46">
        <v>172</v>
      </c>
      <c r="BQ9" s="46">
        <v>370</v>
      </c>
    </row>
    <row r="10" spans="1:69" s="19" customFormat="1" ht="36" customHeight="1">
      <c r="A10" s="18" t="s">
        <v>253</v>
      </c>
      <c r="B10" s="46">
        <f>SUM(C10+K10+T10+AB10+AK10+AS10+BB10+BJ10)</f>
        <v>4258</v>
      </c>
      <c r="C10" s="46">
        <f>SUM(D10:J10)</f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f>SUM(L10:R10)</f>
        <v>106</v>
      </c>
      <c r="L10" s="46">
        <v>106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18" t="s">
        <v>253</v>
      </c>
      <c r="T10" s="46">
        <f>SUM(U10:AA10)</f>
        <v>104</v>
      </c>
      <c r="U10" s="46">
        <v>103</v>
      </c>
      <c r="V10" s="46">
        <v>0</v>
      </c>
      <c r="W10" s="46">
        <v>0</v>
      </c>
      <c r="X10" s="46">
        <v>1</v>
      </c>
      <c r="Y10" s="46">
        <v>0</v>
      </c>
      <c r="Z10" s="46">
        <v>0</v>
      </c>
      <c r="AA10" s="46">
        <v>0</v>
      </c>
      <c r="AB10" s="46">
        <f>SUM(AC10:AI10)</f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18" t="s">
        <v>253</v>
      </c>
      <c r="AK10" s="46">
        <f>SUM(AL10:AR10)</f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f>SUM(AT10:AZ10)</f>
        <v>440</v>
      </c>
      <c r="AT10" s="46">
        <v>285</v>
      </c>
      <c r="AU10" s="46">
        <v>0</v>
      </c>
      <c r="AV10" s="46">
        <v>36</v>
      </c>
      <c r="AW10" s="46">
        <v>119</v>
      </c>
      <c r="AX10" s="46">
        <v>0</v>
      </c>
      <c r="AY10" s="46">
        <v>0</v>
      </c>
      <c r="AZ10" s="46">
        <v>0</v>
      </c>
      <c r="BA10" s="18" t="s">
        <v>253</v>
      </c>
      <c r="BB10" s="46">
        <f>SUM(BC10:BI10)</f>
        <v>0</v>
      </c>
      <c r="BC10" s="46">
        <v>0</v>
      </c>
      <c r="BD10" s="46">
        <v>0</v>
      </c>
      <c r="BE10" s="46">
        <v>0</v>
      </c>
      <c r="BF10" s="46">
        <v>0</v>
      </c>
      <c r="BG10" s="46">
        <v>0</v>
      </c>
      <c r="BH10" s="46">
        <v>0</v>
      </c>
      <c r="BI10" s="46">
        <v>0</v>
      </c>
      <c r="BJ10" s="46">
        <f>SUM(BK10:BQ10)</f>
        <v>3608</v>
      </c>
      <c r="BK10" s="46">
        <v>3425</v>
      </c>
      <c r="BL10" s="46">
        <v>9</v>
      </c>
      <c r="BM10" s="46">
        <v>109</v>
      </c>
      <c r="BN10" s="46">
        <v>60</v>
      </c>
      <c r="BO10" s="46">
        <v>5</v>
      </c>
      <c r="BP10" s="46">
        <v>0</v>
      </c>
      <c r="BQ10" s="46">
        <v>0</v>
      </c>
    </row>
    <row r="11" spans="1:70" s="19" customFormat="1" ht="54" customHeight="1">
      <c r="A11" s="18" t="s">
        <v>254</v>
      </c>
      <c r="B11" s="46">
        <f aca="true" t="shared" si="9" ref="B11:R11">SUM(B13:B16)</f>
        <v>548</v>
      </c>
      <c r="C11" s="46">
        <f t="shared" si="9"/>
        <v>13</v>
      </c>
      <c r="D11" s="46">
        <f t="shared" si="9"/>
        <v>13</v>
      </c>
      <c r="E11" s="46">
        <f t="shared" si="9"/>
        <v>0</v>
      </c>
      <c r="F11" s="46">
        <f t="shared" si="9"/>
        <v>0</v>
      </c>
      <c r="G11" s="46">
        <f t="shared" si="9"/>
        <v>0</v>
      </c>
      <c r="H11" s="46">
        <f t="shared" si="9"/>
        <v>0</v>
      </c>
      <c r="I11" s="46">
        <f t="shared" si="9"/>
        <v>0</v>
      </c>
      <c r="J11" s="46">
        <f t="shared" si="9"/>
        <v>0</v>
      </c>
      <c r="K11" s="46">
        <f t="shared" si="9"/>
        <v>13</v>
      </c>
      <c r="L11" s="46">
        <f t="shared" si="9"/>
        <v>12</v>
      </c>
      <c r="M11" s="46">
        <f t="shared" si="9"/>
        <v>0</v>
      </c>
      <c r="N11" s="46">
        <f t="shared" si="9"/>
        <v>1</v>
      </c>
      <c r="O11" s="46">
        <f t="shared" si="9"/>
        <v>0</v>
      </c>
      <c r="P11" s="46">
        <f t="shared" si="9"/>
        <v>0</v>
      </c>
      <c r="Q11" s="46">
        <f t="shared" si="9"/>
        <v>0</v>
      </c>
      <c r="R11" s="46">
        <f t="shared" si="9"/>
        <v>0</v>
      </c>
      <c r="S11" s="18" t="s">
        <v>254</v>
      </c>
      <c r="T11" s="46">
        <f aca="true" t="shared" si="10" ref="T11:AI11">SUM(T13:T16)</f>
        <v>29</v>
      </c>
      <c r="U11" s="46">
        <f t="shared" si="10"/>
        <v>27</v>
      </c>
      <c r="V11" s="46">
        <f t="shared" si="10"/>
        <v>0</v>
      </c>
      <c r="W11" s="46">
        <f t="shared" si="10"/>
        <v>2</v>
      </c>
      <c r="X11" s="46">
        <f t="shared" si="10"/>
        <v>0</v>
      </c>
      <c r="Y11" s="46">
        <f t="shared" si="10"/>
        <v>0</v>
      </c>
      <c r="Z11" s="46">
        <f t="shared" si="10"/>
        <v>0</v>
      </c>
      <c r="AA11" s="46">
        <f t="shared" si="10"/>
        <v>0</v>
      </c>
      <c r="AB11" s="46">
        <f t="shared" si="10"/>
        <v>83</v>
      </c>
      <c r="AC11" s="46">
        <f t="shared" si="10"/>
        <v>66</v>
      </c>
      <c r="AD11" s="46">
        <f t="shared" si="10"/>
        <v>4</v>
      </c>
      <c r="AE11" s="46">
        <f t="shared" si="10"/>
        <v>9</v>
      </c>
      <c r="AF11" s="46">
        <f t="shared" si="10"/>
        <v>0</v>
      </c>
      <c r="AG11" s="46">
        <f t="shared" si="10"/>
        <v>2</v>
      </c>
      <c r="AH11" s="46">
        <f t="shared" si="10"/>
        <v>0</v>
      </c>
      <c r="AI11" s="46">
        <f t="shared" si="10"/>
        <v>2</v>
      </c>
      <c r="AJ11" s="18" t="s">
        <v>254</v>
      </c>
      <c r="AK11" s="46">
        <f aca="true" t="shared" si="11" ref="AK11:AZ11">SUM(AK13:AK16)</f>
        <v>3</v>
      </c>
      <c r="AL11" s="46">
        <f t="shared" si="11"/>
        <v>3</v>
      </c>
      <c r="AM11" s="46">
        <f t="shared" si="11"/>
        <v>0</v>
      </c>
      <c r="AN11" s="46">
        <f t="shared" si="11"/>
        <v>0</v>
      </c>
      <c r="AO11" s="46">
        <f t="shared" si="11"/>
        <v>0</v>
      </c>
      <c r="AP11" s="46">
        <f t="shared" si="11"/>
        <v>0</v>
      </c>
      <c r="AQ11" s="46">
        <f t="shared" si="11"/>
        <v>0</v>
      </c>
      <c r="AR11" s="46">
        <f t="shared" si="11"/>
        <v>0</v>
      </c>
      <c r="AS11" s="46">
        <f t="shared" si="11"/>
        <v>44</v>
      </c>
      <c r="AT11" s="46">
        <f t="shared" si="11"/>
        <v>33</v>
      </c>
      <c r="AU11" s="46">
        <f t="shared" si="11"/>
        <v>2</v>
      </c>
      <c r="AV11" s="46">
        <f t="shared" si="11"/>
        <v>9</v>
      </c>
      <c r="AW11" s="46">
        <f t="shared" si="11"/>
        <v>0</v>
      </c>
      <c r="AX11" s="46">
        <f t="shared" si="11"/>
        <v>0</v>
      </c>
      <c r="AY11" s="46">
        <f t="shared" si="11"/>
        <v>0</v>
      </c>
      <c r="AZ11" s="46">
        <f t="shared" si="11"/>
        <v>0</v>
      </c>
      <c r="BA11" s="18" t="s">
        <v>254</v>
      </c>
      <c r="BB11" s="46">
        <f aca="true" t="shared" si="12" ref="BB11:BQ11">SUM(BB13:BB16)</f>
        <v>12</v>
      </c>
      <c r="BC11" s="46">
        <f t="shared" si="12"/>
        <v>6</v>
      </c>
      <c r="BD11" s="46">
        <f t="shared" si="12"/>
        <v>1</v>
      </c>
      <c r="BE11" s="46">
        <f t="shared" si="12"/>
        <v>5</v>
      </c>
      <c r="BF11" s="46">
        <f t="shared" si="12"/>
        <v>0</v>
      </c>
      <c r="BG11" s="46">
        <f t="shared" si="12"/>
        <v>0</v>
      </c>
      <c r="BH11" s="46">
        <f t="shared" si="12"/>
        <v>0</v>
      </c>
      <c r="BI11" s="46">
        <f t="shared" si="12"/>
        <v>0</v>
      </c>
      <c r="BJ11" s="46">
        <f t="shared" si="12"/>
        <v>351</v>
      </c>
      <c r="BK11" s="46">
        <f t="shared" si="12"/>
        <v>256</v>
      </c>
      <c r="BL11" s="46">
        <f t="shared" si="12"/>
        <v>8</v>
      </c>
      <c r="BM11" s="46">
        <f t="shared" si="12"/>
        <v>53</v>
      </c>
      <c r="BN11" s="46">
        <f t="shared" si="12"/>
        <v>7</v>
      </c>
      <c r="BO11" s="46">
        <f t="shared" si="12"/>
        <v>13</v>
      </c>
      <c r="BP11" s="46">
        <f t="shared" si="12"/>
        <v>12</v>
      </c>
      <c r="BQ11" s="46">
        <f t="shared" si="12"/>
        <v>2</v>
      </c>
      <c r="BR11" s="20"/>
    </row>
    <row r="12" spans="1:69" s="19" customFormat="1" ht="36" customHeight="1">
      <c r="A12" s="18" t="s">
        <v>255</v>
      </c>
      <c r="B12" s="46">
        <f aca="true" t="shared" si="13" ref="B12:R12">IF(B6=0,0,B11/B6*100)</f>
        <v>0.7365393403403134</v>
      </c>
      <c r="C12" s="21">
        <f t="shared" si="13"/>
        <v>27.659574468085108</v>
      </c>
      <c r="D12" s="21">
        <f t="shared" si="13"/>
        <v>35.13513513513514</v>
      </c>
      <c r="E12" s="21">
        <f t="shared" si="13"/>
        <v>0</v>
      </c>
      <c r="F12" s="21">
        <f t="shared" si="13"/>
        <v>0</v>
      </c>
      <c r="G12" s="21">
        <f t="shared" si="13"/>
        <v>0</v>
      </c>
      <c r="H12" s="21">
        <f t="shared" si="13"/>
        <v>0</v>
      </c>
      <c r="I12" s="21">
        <f t="shared" si="13"/>
        <v>0</v>
      </c>
      <c r="J12" s="21">
        <f t="shared" si="13"/>
        <v>0</v>
      </c>
      <c r="K12" s="21">
        <f t="shared" si="13"/>
        <v>0.5345394736842105</v>
      </c>
      <c r="L12" s="21">
        <f t="shared" si="13"/>
        <v>0.502092050209205</v>
      </c>
      <c r="M12" s="21">
        <f t="shared" si="13"/>
        <v>0</v>
      </c>
      <c r="N12" s="21">
        <f t="shared" si="13"/>
        <v>2.380952380952381</v>
      </c>
      <c r="O12" s="21">
        <f t="shared" si="13"/>
        <v>0</v>
      </c>
      <c r="P12" s="21">
        <f t="shared" si="13"/>
        <v>0</v>
      </c>
      <c r="Q12" s="21">
        <f t="shared" si="13"/>
        <v>0</v>
      </c>
      <c r="R12" s="21">
        <f t="shared" si="13"/>
        <v>0</v>
      </c>
      <c r="S12" s="18" t="s">
        <v>255</v>
      </c>
      <c r="T12" s="21">
        <f aca="true" t="shared" si="14" ref="T12:AI12">IF(T6=0,0,T11/T6*100)</f>
        <v>0.989423404981235</v>
      </c>
      <c r="U12" s="21">
        <f t="shared" si="14"/>
        <v>0.9352268791132663</v>
      </c>
      <c r="V12" s="21">
        <f t="shared" si="14"/>
        <v>0</v>
      </c>
      <c r="W12" s="21">
        <f t="shared" si="14"/>
        <v>4.651162790697675</v>
      </c>
      <c r="X12" s="21">
        <f t="shared" si="14"/>
        <v>0</v>
      </c>
      <c r="Y12" s="21">
        <f t="shared" si="14"/>
        <v>0</v>
      </c>
      <c r="Z12" s="21">
        <f t="shared" si="14"/>
        <v>0</v>
      </c>
      <c r="AA12" s="21">
        <f t="shared" si="14"/>
        <v>0</v>
      </c>
      <c r="AB12" s="21">
        <f t="shared" si="14"/>
        <v>2.4939903846153846</v>
      </c>
      <c r="AC12" s="21">
        <f t="shared" si="14"/>
        <v>2.4471635150166855</v>
      </c>
      <c r="AD12" s="21">
        <f t="shared" si="14"/>
        <v>8.51063829787234</v>
      </c>
      <c r="AE12" s="21">
        <f t="shared" si="14"/>
        <v>2.1844660194174756</v>
      </c>
      <c r="AF12" s="21">
        <f t="shared" si="14"/>
        <v>0</v>
      </c>
      <c r="AG12" s="21">
        <f t="shared" si="14"/>
        <v>4.166666666666666</v>
      </c>
      <c r="AH12" s="21">
        <f t="shared" si="14"/>
        <v>0</v>
      </c>
      <c r="AI12" s="21">
        <f t="shared" si="14"/>
        <v>5.128205128205128</v>
      </c>
      <c r="AJ12" s="18" t="s">
        <v>255</v>
      </c>
      <c r="AK12" s="21">
        <f aca="true" t="shared" si="15" ref="AK12:AZ12">IF(AK6=0,0,AK11/AK6*100)</f>
        <v>3.5294117647058822</v>
      </c>
      <c r="AL12" s="21">
        <f t="shared" si="15"/>
        <v>9.375</v>
      </c>
      <c r="AM12" s="21">
        <f t="shared" si="15"/>
        <v>0</v>
      </c>
      <c r="AN12" s="21">
        <f t="shared" si="15"/>
        <v>0</v>
      </c>
      <c r="AO12" s="21">
        <f t="shared" si="15"/>
        <v>0</v>
      </c>
      <c r="AP12" s="21">
        <f t="shared" si="15"/>
        <v>0</v>
      </c>
      <c r="AQ12" s="21">
        <f t="shared" si="15"/>
        <v>0</v>
      </c>
      <c r="AR12" s="21">
        <f t="shared" si="15"/>
        <v>0</v>
      </c>
      <c r="AS12" s="21">
        <f t="shared" si="15"/>
        <v>1.875532821824382</v>
      </c>
      <c r="AT12" s="21">
        <f t="shared" si="15"/>
        <v>1.779935275080906</v>
      </c>
      <c r="AU12" s="21">
        <f t="shared" si="15"/>
        <v>7.6923076923076925</v>
      </c>
      <c r="AV12" s="21">
        <f t="shared" si="15"/>
        <v>2.631578947368421</v>
      </c>
      <c r="AW12" s="21">
        <f t="shared" si="15"/>
        <v>0</v>
      </c>
      <c r="AX12" s="21">
        <f t="shared" si="15"/>
        <v>0</v>
      </c>
      <c r="AY12" s="21">
        <f t="shared" si="15"/>
        <v>0</v>
      </c>
      <c r="AZ12" s="21">
        <f t="shared" si="15"/>
        <v>0</v>
      </c>
      <c r="BA12" s="18" t="s">
        <v>255</v>
      </c>
      <c r="BB12" s="21">
        <f aca="true" t="shared" si="16" ref="BB12:BQ12">IF(BB6=0,0,BB11/BB6*100)</f>
        <v>4.838709677419355</v>
      </c>
      <c r="BC12" s="21">
        <f t="shared" si="16"/>
        <v>2.9268292682926833</v>
      </c>
      <c r="BD12" s="21">
        <f t="shared" si="16"/>
        <v>12.5</v>
      </c>
      <c r="BE12" s="21">
        <f t="shared" si="16"/>
        <v>14.285714285714285</v>
      </c>
      <c r="BF12" s="21">
        <f t="shared" si="16"/>
        <v>0</v>
      </c>
      <c r="BG12" s="21">
        <f t="shared" si="16"/>
        <v>0</v>
      </c>
      <c r="BH12" s="21">
        <f t="shared" si="16"/>
        <v>0</v>
      </c>
      <c r="BI12" s="21">
        <f t="shared" si="16"/>
        <v>0</v>
      </c>
      <c r="BJ12" s="21">
        <f t="shared" si="16"/>
        <v>0.5572755417956656</v>
      </c>
      <c r="BK12" s="21">
        <f t="shared" si="16"/>
        <v>0.4863776266291751</v>
      </c>
      <c r="BL12" s="21">
        <f t="shared" si="16"/>
        <v>0.8492569002123143</v>
      </c>
      <c r="BM12" s="21">
        <f t="shared" si="16"/>
        <v>0.7323476578692829</v>
      </c>
      <c r="BN12" s="21">
        <f t="shared" si="16"/>
        <v>0.9628610729023385</v>
      </c>
      <c r="BO12" s="21">
        <f t="shared" si="16"/>
        <v>1.8518518518518516</v>
      </c>
      <c r="BP12" s="21">
        <f t="shared" si="16"/>
        <v>6.417112299465241</v>
      </c>
      <c r="BQ12" s="21">
        <f t="shared" si="16"/>
        <v>0.3597122302158274</v>
      </c>
    </row>
    <row r="13" spans="1:69" s="19" customFormat="1" ht="36" customHeight="1">
      <c r="A13" s="18" t="s">
        <v>250</v>
      </c>
      <c r="B13" s="46">
        <f>SUM(C13+K13+T13+AB13+AK13+AS13+BB13+BJ13)</f>
        <v>122</v>
      </c>
      <c r="C13" s="46">
        <f>SUM(D13:J13)</f>
        <v>6</v>
      </c>
      <c r="D13" s="46">
        <v>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f>SUM(L13:R13)</f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18" t="s">
        <v>250</v>
      </c>
      <c r="T13" s="46">
        <f>SUM(U13:AA13)</f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f>SUM(AC13:AI13)</f>
        <v>25</v>
      </c>
      <c r="AC13" s="46">
        <v>22</v>
      </c>
      <c r="AD13" s="46">
        <v>0</v>
      </c>
      <c r="AE13" s="46">
        <v>3</v>
      </c>
      <c r="AF13" s="46">
        <v>0</v>
      </c>
      <c r="AG13" s="46">
        <v>0</v>
      </c>
      <c r="AH13" s="46">
        <v>0</v>
      </c>
      <c r="AI13" s="46">
        <v>0</v>
      </c>
      <c r="AJ13" s="18" t="s">
        <v>250</v>
      </c>
      <c r="AK13" s="46">
        <f>SUM(AL13:AR13)</f>
        <v>1</v>
      </c>
      <c r="AL13" s="46">
        <v>1</v>
      </c>
      <c r="AM13" s="46">
        <v>0</v>
      </c>
      <c r="AN13" s="46">
        <v>0</v>
      </c>
      <c r="AO13" s="46">
        <v>0</v>
      </c>
      <c r="AP13" s="46">
        <v>0</v>
      </c>
      <c r="AQ13" s="46">
        <v>0</v>
      </c>
      <c r="AR13" s="46">
        <v>0</v>
      </c>
      <c r="AS13" s="46">
        <f>SUM(AT13:AZ13)</f>
        <v>14</v>
      </c>
      <c r="AT13" s="46">
        <v>14</v>
      </c>
      <c r="AU13" s="46">
        <v>0</v>
      </c>
      <c r="AV13" s="46">
        <v>0</v>
      </c>
      <c r="AW13" s="46">
        <v>0</v>
      </c>
      <c r="AX13" s="46">
        <v>0</v>
      </c>
      <c r="AY13" s="46">
        <v>0</v>
      </c>
      <c r="AZ13" s="46">
        <v>0</v>
      </c>
      <c r="BA13" s="18" t="s">
        <v>250</v>
      </c>
      <c r="BB13" s="46">
        <f>SUM(BC13:BI13)</f>
        <v>1</v>
      </c>
      <c r="BC13" s="46">
        <v>1</v>
      </c>
      <c r="BD13" s="46">
        <v>0</v>
      </c>
      <c r="BE13" s="46">
        <v>0</v>
      </c>
      <c r="BF13" s="46">
        <v>0</v>
      </c>
      <c r="BG13" s="46">
        <v>0</v>
      </c>
      <c r="BH13" s="46">
        <v>0</v>
      </c>
      <c r="BI13" s="46">
        <v>0</v>
      </c>
      <c r="BJ13" s="46">
        <f>SUM(BK13:BQ13)</f>
        <v>75</v>
      </c>
      <c r="BK13" s="46">
        <v>70</v>
      </c>
      <c r="BL13" s="46">
        <v>4</v>
      </c>
      <c r="BM13" s="46">
        <v>1</v>
      </c>
      <c r="BN13" s="46">
        <v>0</v>
      </c>
      <c r="BO13" s="46">
        <v>0</v>
      </c>
      <c r="BP13" s="46">
        <v>0</v>
      </c>
      <c r="BQ13" s="46">
        <v>0</v>
      </c>
    </row>
    <row r="14" spans="1:69" s="19" customFormat="1" ht="36" customHeight="1">
      <c r="A14" s="18" t="s">
        <v>251</v>
      </c>
      <c r="B14" s="46">
        <f>SUM(C14+K14+T14+AB14+AK14+AS14+BB14+BJ14)</f>
        <v>161</v>
      </c>
      <c r="C14" s="46">
        <f>SUM(D14:J14)</f>
        <v>3</v>
      </c>
      <c r="D14" s="46">
        <v>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f>SUM(L14:R14)</f>
        <v>4</v>
      </c>
      <c r="L14" s="46">
        <v>4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18" t="s">
        <v>251</v>
      </c>
      <c r="T14" s="46">
        <f>SUM(U14:AA14)</f>
        <v>12</v>
      </c>
      <c r="U14" s="46">
        <v>12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f>SUM(AC14:AI14)</f>
        <v>22</v>
      </c>
      <c r="AC14" s="46">
        <v>11</v>
      </c>
      <c r="AD14" s="46">
        <v>2</v>
      </c>
      <c r="AE14" s="46">
        <v>6</v>
      </c>
      <c r="AF14" s="46">
        <v>0</v>
      </c>
      <c r="AG14" s="46">
        <v>1</v>
      </c>
      <c r="AH14" s="46">
        <v>0</v>
      </c>
      <c r="AI14" s="46">
        <v>2</v>
      </c>
      <c r="AJ14" s="18" t="s">
        <v>251</v>
      </c>
      <c r="AK14" s="46">
        <f>SUM(AL14:AR14)</f>
        <v>2</v>
      </c>
      <c r="AL14" s="46">
        <v>2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6">
        <v>0</v>
      </c>
      <c r="AS14" s="46">
        <f>SUM(AT14:AZ14)</f>
        <v>11</v>
      </c>
      <c r="AT14" s="46">
        <v>9</v>
      </c>
      <c r="AU14" s="46">
        <v>2</v>
      </c>
      <c r="AV14" s="46">
        <v>0</v>
      </c>
      <c r="AW14" s="46">
        <v>0</v>
      </c>
      <c r="AX14" s="46">
        <v>0</v>
      </c>
      <c r="AY14" s="46">
        <v>0</v>
      </c>
      <c r="AZ14" s="46">
        <v>0</v>
      </c>
      <c r="BA14" s="18" t="s">
        <v>251</v>
      </c>
      <c r="BB14" s="46">
        <f>SUM(BC14:BI14)</f>
        <v>4</v>
      </c>
      <c r="BC14" s="46">
        <v>0</v>
      </c>
      <c r="BD14" s="46">
        <v>1</v>
      </c>
      <c r="BE14" s="46">
        <v>3</v>
      </c>
      <c r="BF14" s="46">
        <v>0</v>
      </c>
      <c r="BG14" s="46">
        <v>0</v>
      </c>
      <c r="BH14" s="46">
        <v>0</v>
      </c>
      <c r="BI14" s="46">
        <v>0</v>
      </c>
      <c r="BJ14" s="46">
        <f>SUM(BK14:BQ14)</f>
        <v>103</v>
      </c>
      <c r="BK14" s="46">
        <v>85</v>
      </c>
      <c r="BL14" s="46">
        <v>2</v>
      </c>
      <c r="BM14" s="46">
        <v>14</v>
      </c>
      <c r="BN14" s="46">
        <v>0</v>
      </c>
      <c r="BO14" s="46">
        <v>1</v>
      </c>
      <c r="BP14" s="46">
        <v>0</v>
      </c>
      <c r="BQ14" s="46">
        <v>1</v>
      </c>
    </row>
    <row r="15" spans="1:69" s="19" customFormat="1" ht="36" customHeight="1">
      <c r="A15" s="18" t="s">
        <v>252</v>
      </c>
      <c r="B15" s="46">
        <f>SUM(C15+K15+T15+AB15+AK15+AS15+BB15+BJ15)</f>
        <v>233</v>
      </c>
      <c r="C15" s="46">
        <f>SUM(D15:J15)</f>
        <v>4</v>
      </c>
      <c r="D15" s="46">
        <v>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f>SUM(L15:R15)</f>
        <v>6</v>
      </c>
      <c r="L15" s="46">
        <v>5</v>
      </c>
      <c r="M15" s="46">
        <v>0</v>
      </c>
      <c r="N15" s="46">
        <v>1</v>
      </c>
      <c r="O15" s="46">
        <v>0</v>
      </c>
      <c r="P15" s="46">
        <v>0</v>
      </c>
      <c r="Q15" s="46">
        <v>0</v>
      </c>
      <c r="R15" s="46">
        <v>0</v>
      </c>
      <c r="S15" s="18" t="s">
        <v>252</v>
      </c>
      <c r="T15" s="46">
        <f>SUM(U15:AA15)</f>
        <v>14</v>
      </c>
      <c r="U15" s="46">
        <v>12</v>
      </c>
      <c r="V15" s="46">
        <v>0</v>
      </c>
      <c r="W15" s="46">
        <v>2</v>
      </c>
      <c r="X15" s="46">
        <v>0</v>
      </c>
      <c r="Y15" s="46">
        <v>0</v>
      </c>
      <c r="Z15" s="46">
        <v>0</v>
      </c>
      <c r="AA15" s="46">
        <v>0</v>
      </c>
      <c r="AB15" s="46">
        <f>SUM(AC15:AI15)</f>
        <v>36</v>
      </c>
      <c r="AC15" s="46">
        <v>33</v>
      </c>
      <c r="AD15" s="46">
        <v>2</v>
      </c>
      <c r="AE15" s="46">
        <v>0</v>
      </c>
      <c r="AF15" s="46">
        <v>0</v>
      </c>
      <c r="AG15" s="46">
        <v>1</v>
      </c>
      <c r="AH15" s="46">
        <v>0</v>
      </c>
      <c r="AI15" s="46">
        <v>0</v>
      </c>
      <c r="AJ15" s="18" t="s">
        <v>252</v>
      </c>
      <c r="AK15" s="46">
        <f>SUM(AL15:AR15)</f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f>SUM(AT15:AZ15)</f>
        <v>18</v>
      </c>
      <c r="AT15" s="46">
        <v>9</v>
      </c>
      <c r="AU15" s="46">
        <v>0</v>
      </c>
      <c r="AV15" s="46">
        <v>9</v>
      </c>
      <c r="AW15" s="46">
        <v>0</v>
      </c>
      <c r="AX15" s="46">
        <v>0</v>
      </c>
      <c r="AY15" s="46">
        <v>0</v>
      </c>
      <c r="AZ15" s="46">
        <v>0</v>
      </c>
      <c r="BA15" s="18" t="s">
        <v>252</v>
      </c>
      <c r="BB15" s="46">
        <f>SUM(BC15:BI15)</f>
        <v>7</v>
      </c>
      <c r="BC15" s="46">
        <v>5</v>
      </c>
      <c r="BD15" s="46">
        <v>0</v>
      </c>
      <c r="BE15" s="46">
        <v>2</v>
      </c>
      <c r="BF15" s="46">
        <v>0</v>
      </c>
      <c r="BG15" s="46">
        <v>0</v>
      </c>
      <c r="BH15" s="46">
        <v>0</v>
      </c>
      <c r="BI15" s="46">
        <v>0</v>
      </c>
      <c r="BJ15" s="46">
        <f>SUM(BK15:BQ15)</f>
        <v>148</v>
      </c>
      <c r="BK15" s="46">
        <v>79</v>
      </c>
      <c r="BL15" s="46">
        <v>2</v>
      </c>
      <c r="BM15" s="46">
        <v>36</v>
      </c>
      <c r="BN15" s="46">
        <v>6</v>
      </c>
      <c r="BO15" s="46">
        <v>12</v>
      </c>
      <c r="BP15" s="46">
        <v>12</v>
      </c>
      <c r="BQ15" s="46">
        <v>1</v>
      </c>
    </row>
    <row r="16" spans="1:69" s="19" customFormat="1" ht="36" customHeight="1" thickBot="1">
      <c r="A16" s="18" t="s">
        <v>253</v>
      </c>
      <c r="B16" s="46">
        <f>SUM(C16+K16+T16+AB16+AK16+AS16+BB16+BJ16)</f>
        <v>32</v>
      </c>
      <c r="C16" s="46">
        <f>SUM(D16:J16)</f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f>SUM(L16:R16)</f>
        <v>3</v>
      </c>
      <c r="L16" s="46">
        <v>3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18" t="s">
        <v>253</v>
      </c>
      <c r="T16" s="46">
        <f>SUM(U16:AA16)</f>
        <v>3</v>
      </c>
      <c r="U16" s="46">
        <v>3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f>SUM(AC16:AI16)</f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18" t="s">
        <v>253</v>
      </c>
      <c r="AK16" s="46">
        <f>SUM(AL16:AR16)</f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f>SUM(AT16:AZ16)</f>
        <v>1</v>
      </c>
      <c r="AT16" s="46">
        <v>1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18" t="s">
        <v>253</v>
      </c>
      <c r="BB16" s="46">
        <f>SUM(BC16:BI16)</f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>
        <f>SUM(BK16:BQ16)</f>
        <v>25</v>
      </c>
      <c r="BK16" s="46">
        <v>22</v>
      </c>
      <c r="BL16" s="46">
        <v>0</v>
      </c>
      <c r="BM16" s="46">
        <v>2</v>
      </c>
      <c r="BN16" s="46">
        <v>1</v>
      </c>
      <c r="BO16" s="46">
        <v>0</v>
      </c>
      <c r="BP16" s="46">
        <v>0</v>
      </c>
      <c r="BQ16" s="46">
        <v>0</v>
      </c>
    </row>
    <row r="17" spans="1:69" s="19" customFormat="1" ht="12" customHeight="1">
      <c r="A17" s="102" t="s">
        <v>256</v>
      </c>
      <c r="B17" s="102"/>
      <c r="C17" s="102"/>
      <c r="D17" s="102"/>
      <c r="E17" s="102"/>
      <c r="F17" s="102"/>
      <c r="G17" s="10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102" t="s">
        <v>256</v>
      </c>
      <c r="T17" s="102"/>
      <c r="U17" s="102"/>
      <c r="V17" s="102"/>
      <c r="W17" s="102"/>
      <c r="X17" s="10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</row>
    <row r="18" spans="1:19" s="19" customFormat="1" ht="64.5" customHeight="1">
      <c r="A18" s="23"/>
      <c r="S18" s="23"/>
    </row>
    <row r="19" spans="1:69" s="19" customFormat="1" ht="11.25" customHeight="1">
      <c r="A19" s="97" t="s">
        <v>326</v>
      </c>
      <c r="B19" s="97"/>
      <c r="C19" s="97"/>
      <c r="D19" s="97"/>
      <c r="E19" s="97"/>
      <c r="F19" s="97"/>
      <c r="G19" s="97"/>
      <c r="H19" s="97"/>
      <c r="I19" s="97" t="s">
        <v>230</v>
      </c>
      <c r="J19" s="97"/>
      <c r="K19" s="97"/>
      <c r="L19" s="97"/>
      <c r="M19" s="97"/>
      <c r="N19" s="97"/>
      <c r="O19" s="97"/>
      <c r="P19" s="97"/>
      <c r="Q19" s="97"/>
      <c r="R19" s="97"/>
      <c r="S19" s="97" t="s">
        <v>327</v>
      </c>
      <c r="T19" s="97"/>
      <c r="U19" s="97"/>
      <c r="V19" s="97"/>
      <c r="W19" s="97"/>
      <c r="X19" s="97"/>
      <c r="Y19" s="97"/>
      <c r="Z19" s="97" t="s">
        <v>260</v>
      </c>
      <c r="AA19" s="97"/>
      <c r="AB19" s="97"/>
      <c r="AC19" s="97"/>
      <c r="AD19" s="97"/>
      <c r="AE19" s="97"/>
      <c r="AF19" s="97"/>
      <c r="AG19" s="97"/>
      <c r="AH19" s="97"/>
      <c r="AI19" s="97"/>
      <c r="AJ19" s="97" t="s">
        <v>261</v>
      </c>
      <c r="AK19" s="97"/>
      <c r="AL19" s="97"/>
      <c r="AM19" s="97"/>
      <c r="AN19" s="97"/>
      <c r="AO19" s="97"/>
      <c r="AP19" s="97"/>
      <c r="AQ19" s="97" t="s">
        <v>262</v>
      </c>
      <c r="AR19" s="97"/>
      <c r="AS19" s="97"/>
      <c r="AT19" s="97"/>
      <c r="AU19" s="97"/>
      <c r="AV19" s="97"/>
      <c r="AW19" s="97"/>
      <c r="AX19" s="97"/>
      <c r="AY19" s="97"/>
      <c r="AZ19" s="97"/>
      <c r="BA19" s="125" t="s">
        <v>328</v>
      </c>
      <c r="BB19" s="125"/>
      <c r="BC19" s="125"/>
      <c r="BD19" s="125"/>
      <c r="BE19" s="125"/>
      <c r="BF19" s="125"/>
      <c r="BG19" s="125"/>
      <c r="BH19" s="97" t="s">
        <v>329</v>
      </c>
      <c r="BI19" s="97"/>
      <c r="BJ19" s="97"/>
      <c r="BK19" s="97"/>
      <c r="BL19" s="97"/>
      <c r="BM19" s="97"/>
      <c r="BN19" s="97"/>
      <c r="BO19" s="97"/>
      <c r="BP19" s="97"/>
      <c r="BQ19" s="97"/>
    </row>
  </sheetData>
  <mergeCells count="33">
    <mergeCell ref="A17:G17"/>
    <mergeCell ref="A19:H19"/>
    <mergeCell ref="I19:R19"/>
    <mergeCell ref="A1:H1"/>
    <mergeCell ref="I1:M1"/>
    <mergeCell ref="A3:A4"/>
    <mergeCell ref="B3:B4"/>
    <mergeCell ref="C3:J3"/>
    <mergeCell ref="K3:R3"/>
    <mergeCell ref="AQ1:AZ1"/>
    <mergeCell ref="S19:Y19"/>
    <mergeCell ref="Z19:AI19"/>
    <mergeCell ref="BA3:BA4"/>
    <mergeCell ref="AQ2:AS2"/>
    <mergeCell ref="AJ19:AP19"/>
    <mergeCell ref="AQ19:AZ19"/>
    <mergeCell ref="BA1:BG1"/>
    <mergeCell ref="BJ3:BQ3"/>
    <mergeCell ref="S17:X17"/>
    <mergeCell ref="AJ3:AJ4"/>
    <mergeCell ref="AK3:AR3"/>
    <mergeCell ref="BB3:BI3"/>
    <mergeCell ref="AS3:AZ3"/>
    <mergeCell ref="BH1:BJ1"/>
    <mergeCell ref="BH19:BQ19"/>
    <mergeCell ref="BA19:BG19"/>
    <mergeCell ref="S3:S4"/>
    <mergeCell ref="T3:AA3"/>
    <mergeCell ref="AB3:AI3"/>
    <mergeCell ref="AJ1:AP1"/>
    <mergeCell ref="AJ2:AP2"/>
    <mergeCell ref="Z1:AD1"/>
    <mergeCell ref="S1:Y1"/>
  </mergeCells>
  <dataValidations count="1">
    <dataValidation type="whole" allowBlank="1" showInputMessage="1" showErrorMessage="1" errorTitle="嘿嘿！你粉混喔" error="數字必須素整數而且不得小於 0 也應該不會大於 50000000 吧" sqref="AT13:AZ16 D7:J10 AT7:AZ10 BC13:BI16 AL13:AR16 BC7:BI10 U13:AA16 L13:R16 L7:R10 D13:J16 U7:AA10 AC7:AI10 AC13:AI16 AL7:AR10 BK7:BQ10 BK13:BQ16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  <colBreaks count="2" manualBreakCount="2">
    <brk id="42" max="65535" man="1"/>
    <brk id="59" max="1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G25"/>
  <sheetViews>
    <sheetView workbookViewId="0" topLeftCell="A1">
      <selection activeCell="A1" sqref="A1:F1"/>
    </sheetView>
  </sheetViews>
  <sheetFormatPr defaultColWidth="9.00390625" defaultRowHeight="16.5"/>
  <cols>
    <col min="1" max="1" width="22.625" style="43" customWidth="1"/>
    <col min="2" max="2" width="9.625" style="44" customWidth="1"/>
    <col min="3" max="3" width="10.00390625" style="44" customWidth="1"/>
    <col min="4" max="6" width="11.125" style="44" customWidth="1"/>
    <col min="7" max="13" width="11.50390625" style="44" customWidth="1"/>
    <col min="14" max="14" width="22.625" style="44" customWidth="1"/>
    <col min="15" max="15" width="7.625" style="44" customWidth="1"/>
    <col min="16" max="21" width="7.375" style="44" customWidth="1"/>
    <col min="22" max="22" width="8.25390625" style="44" customWidth="1"/>
    <col min="23" max="31" width="8.625" style="44" customWidth="1"/>
    <col min="32" max="16384" width="9.00390625" style="44" customWidth="1"/>
  </cols>
  <sheetData>
    <row r="1" spans="1:31" s="26" customFormat="1" ht="48" customHeight="1">
      <c r="A1" s="86" t="s">
        <v>99</v>
      </c>
      <c r="B1" s="86"/>
      <c r="C1" s="86"/>
      <c r="D1" s="86"/>
      <c r="E1" s="86"/>
      <c r="F1" s="86"/>
      <c r="G1" s="96" t="s">
        <v>10</v>
      </c>
      <c r="H1" s="96"/>
      <c r="I1" s="96"/>
      <c r="J1" s="96"/>
      <c r="K1" s="96"/>
      <c r="L1" s="96"/>
      <c r="M1" s="96"/>
      <c r="N1" s="86" t="s">
        <v>268</v>
      </c>
      <c r="O1" s="86"/>
      <c r="P1" s="86"/>
      <c r="Q1" s="86"/>
      <c r="R1" s="86"/>
      <c r="S1" s="86"/>
      <c r="T1" s="86"/>
      <c r="U1" s="86"/>
      <c r="V1" s="86"/>
      <c r="W1" s="128" t="s">
        <v>12</v>
      </c>
      <c r="X1" s="128"/>
      <c r="Y1" s="128"/>
      <c r="Z1" s="1"/>
      <c r="AA1" s="1"/>
      <c r="AB1" s="1"/>
      <c r="AC1" s="1"/>
      <c r="AD1" s="1"/>
      <c r="AE1" s="1"/>
    </row>
    <row r="2" spans="1:31" s="29" customFormat="1" ht="12.75" customHeight="1" thickBot="1">
      <c r="A2" s="88" t="s">
        <v>13</v>
      </c>
      <c r="B2" s="88"/>
      <c r="C2" s="88"/>
      <c r="D2" s="88"/>
      <c r="E2" s="88"/>
      <c r="F2" s="88"/>
      <c r="G2" s="120" t="s">
        <v>346</v>
      </c>
      <c r="H2" s="120"/>
      <c r="I2" s="120"/>
      <c r="J2" s="120"/>
      <c r="K2" s="120"/>
      <c r="L2" s="120"/>
      <c r="M2" s="27" t="s">
        <v>14</v>
      </c>
      <c r="N2" s="108" t="s">
        <v>13</v>
      </c>
      <c r="O2" s="108"/>
      <c r="P2" s="108"/>
      <c r="Q2" s="108"/>
      <c r="R2" s="108"/>
      <c r="S2" s="108"/>
      <c r="T2" s="108"/>
      <c r="U2" s="108"/>
      <c r="V2" s="108"/>
      <c r="W2" s="28" t="s">
        <v>346</v>
      </c>
      <c r="X2" s="28"/>
      <c r="Y2" s="28"/>
      <c r="Z2" s="28"/>
      <c r="AA2" s="28"/>
      <c r="AB2" s="28"/>
      <c r="AC2" s="28"/>
      <c r="AD2" s="28"/>
      <c r="AE2" s="27" t="s">
        <v>14</v>
      </c>
    </row>
    <row r="3" spans="1:31" s="30" customFormat="1" ht="24" customHeight="1">
      <c r="A3" s="90" t="s">
        <v>15</v>
      </c>
      <c r="B3" s="109" t="s">
        <v>16</v>
      </c>
      <c r="C3" s="117" t="s">
        <v>100</v>
      </c>
      <c r="D3" s="93"/>
      <c r="E3" s="93"/>
      <c r="F3" s="93"/>
      <c r="G3" s="113" t="s">
        <v>101</v>
      </c>
      <c r="H3" s="113"/>
      <c r="I3" s="113"/>
      <c r="J3" s="113"/>
      <c r="K3" s="113"/>
      <c r="L3" s="113"/>
      <c r="M3" s="113"/>
      <c r="N3" s="90" t="s">
        <v>15</v>
      </c>
      <c r="O3" s="92" t="s">
        <v>102</v>
      </c>
      <c r="P3" s="93"/>
      <c r="Q3" s="93"/>
      <c r="R3" s="93"/>
      <c r="S3" s="93"/>
      <c r="T3" s="93"/>
      <c r="U3" s="93"/>
      <c r="V3" s="93"/>
      <c r="W3" s="113" t="s">
        <v>68</v>
      </c>
      <c r="X3" s="131"/>
      <c r="Y3" s="131"/>
      <c r="Z3" s="111" t="s">
        <v>360</v>
      </c>
      <c r="AA3" s="111" t="s">
        <v>359</v>
      </c>
      <c r="AB3" s="111" t="s">
        <v>21</v>
      </c>
      <c r="AC3" s="111" t="s">
        <v>22</v>
      </c>
      <c r="AD3" s="129" t="s">
        <v>167</v>
      </c>
      <c r="AE3" s="114" t="s">
        <v>170</v>
      </c>
    </row>
    <row r="4" spans="1:31" s="30" customFormat="1" ht="48" customHeight="1" thickBot="1">
      <c r="A4" s="91"/>
      <c r="B4" s="110"/>
      <c r="C4" s="31" t="s">
        <v>3</v>
      </c>
      <c r="D4" s="32" t="s">
        <v>365</v>
      </c>
      <c r="E4" s="32" t="s">
        <v>378</v>
      </c>
      <c r="F4" s="32" t="s">
        <v>379</v>
      </c>
      <c r="G4" s="32" t="s">
        <v>351</v>
      </c>
      <c r="H4" s="32" t="s">
        <v>24</v>
      </c>
      <c r="I4" s="32" t="s">
        <v>25</v>
      </c>
      <c r="J4" s="32" t="s">
        <v>26</v>
      </c>
      <c r="K4" s="32" t="s">
        <v>364</v>
      </c>
      <c r="L4" s="33" t="s">
        <v>28</v>
      </c>
      <c r="M4" s="33" t="s">
        <v>29</v>
      </c>
      <c r="N4" s="91"/>
      <c r="O4" s="31" t="s">
        <v>363</v>
      </c>
      <c r="P4" s="33" t="s">
        <v>31</v>
      </c>
      <c r="Q4" s="32" t="s">
        <v>32</v>
      </c>
      <c r="R4" s="32" t="s">
        <v>380</v>
      </c>
      <c r="S4" s="32" t="s">
        <v>33</v>
      </c>
      <c r="T4" s="32" t="s">
        <v>34</v>
      </c>
      <c r="U4" s="32" t="s">
        <v>35</v>
      </c>
      <c r="V4" s="32" t="s">
        <v>36</v>
      </c>
      <c r="W4" s="31" t="s">
        <v>350</v>
      </c>
      <c r="X4" s="33" t="s">
        <v>362</v>
      </c>
      <c r="Y4" s="33" t="s">
        <v>361</v>
      </c>
      <c r="Z4" s="112"/>
      <c r="AA4" s="112"/>
      <c r="AB4" s="112"/>
      <c r="AC4" s="112"/>
      <c r="AD4" s="130"/>
      <c r="AE4" s="115"/>
    </row>
    <row r="5" spans="1:31" s="36" customFormat="1" ht="24" customHeight="1">
      <c r="A5" s="34" t="s">
        <v>39</v>
      </c>
      <c r="B5" s="55">
        <f>SUM(B6+B7)</f>
        <v>63336</v>
      </c>
      <c r="C5" s="55">
        <f aca="true" t="shared" si="0" ref="C5:H5">SUM(C6+C7)</f>
        <v>52890</v>
      </c>
      <c r="D5" s="55">
        <f t="shared" si="0"/>
        <v>2359</v>
      </c>
      <c r="E5" s="55">
        <f t="shared" si="0"/>
        <v>2561</v>
      </c>
      <c r="F5" s="55">
        <f t="shared" si="0"/>
        <v>4202</v>
      </c>
      <c r="G5" s="55">
        <f>SUM(G6+G7)</f>
        <v>12561</v>
      </c>
      <c r="H5" s="55">
        <f t="shared" si="0"/>
        <v>623</v>
      </c>
      <c r="I5" s="55">
        <f>SUM(I6+I7)</f>
        <v>10434</v>
      </c>
      <c r="J5" s="55">
        <f>SUM(J6+J7)</f>
        <v>1073</v>
      </c>
      <c r="K5" s="55">
        <f>SUM(K6+K7)</f>
        <v>1693</v>
      </c>
      <c r="L5" s="55">
        <f>SUM(L6+L7)</f>
        <v>2205</v>
      </c>
      <c r="M5" s="55">
        <f>SUM(M6+M7)</f>
        <v>391</v>
      </c>
      <c r="N5" s="34" t="s">
        <v>40</v>
      </c>
      <c r="O5" s="55">
        <f aca="true" t="shared" si="1" ref="O5:AE5">SUM(O6+O7)</f>
        <v>11809</v>
      </c>
      <c r="P5" s="55">
        <f>SUM(P6+P7)</f>
        <v>1151</v>
      </c>
      <c r="Q5" s="55">
        <f t="shared" si="1"/>
        <v>613</v>
      </c>
      <c r="R5" s="55">
        <f t="shared" si="1"/>
        <v>63</v>
      </c>
      <c r="S5" s="55">
        <f t="shared" si="1"/>
        <v>294</v>
      </c>
      <c r="T5" s="55">
        <f t="shared" si="1"/>
        <v>62</v>
      </c>
      <c r="U5" s="55">
        <f t="shared" si="1"/>
        <v>173</v>
      </c>
      <c r="V5" s="55">
        <f t="shared" si="1"/>
        <v>284</v>
      </c>
      <c r="W5" s="55">
        <f t="shared" si="1"/>
        <v>189</v>
      </c>
      <c r="X5" s="55">
        <f t="shared" si="1"/>
        <v>110</v>
      </c>
      <c r="Y5" s="55">
        <f t="shared" si="1"/>
        <v>40</v>
      </c>
      <c r="Z5" s="55">
        <f t="shared" si="1"/>
        <v>950</v>
      </c>
      <c r="AA5" s="55">
        <f t="shared" si="1"/>
        <v>7290</v>
      </c>
      <c r="AB5" s="55">
        <f t="shared" si="1"/>
        <v>734</v>
      </c>
      <c r="AC5" s="55">
        <f t="shared" si="1"/>
        <v>715</v>
      </c>
      <c r="AD5" s="55">
        <f t="shared" si="1"/>
        <v>199</v>
      </c>
      <c r="AE5" s="55">
        <f t="shared" si="1"/>
        <v>558</v>
      </c>
    </row>
    <row r="6" spans="1:31" s="36" customFormat="1" ht="30" customHeight="1">
      <c r="A6" s="37" t="s">
        <v>41</v>
      </c>
      <c r="B6" s="46">
        <f>SUM(B12+B15+B18+B21)</f>
        <v>62872</v>
      </c>
      <c r="C6" s="46">
        <f>SUM(C12+C15+C18+C21)</f>
        <v>52544</v>
      </c>
      <c r="D6" s="46">
        <f aca="true" t="shared" si="2" ref="D6:AE6">SUM(D12+D15+D18+D21)</f>
        <v>2331</v>
      </c>
      <c r="E6" s="46">
        <f t="shared" si="2"/>
        <v>2554</v>
      </c>
      <c r="F6" s="46">
        <f t="shared" si="2"/>
        <v>4169</v>
      </c>
      <c r="G6" s="46">
        <f>SUM(G12+G15+G18+G21)</f>
        <v>12535</v>
      </c>
      <c r="H6" s="46">
        <f t="shared" si="2"/>
        <v>617</v>
      </c>
      <c r="I6" s="46">
        <f t="shared" si="2"/>
        <v>10337</v>
      </c>
      <c r="J6" s="46">
        <f t="shared" si="2"/>
        <v>1060</v>
      </c>
      <c r="K6" s="46">
        <f t="shared" si="2"/>
        <v>1688</v>
      </c>
      <c r="L6" s="46">
        <f t="shared" si="2"/>
        <v>2173</v>
      </c>
      <c r="M6" s="46">
        <f t="shared" si="2"/>
        <v>389</v>
      </c>
      <c r="N6" s="37" t="s">
        <v>42</v>
      </c>
      <c r="O6" s="46">
        <f t="shared" si="2"/>
        <v>11749</v>
      </c>
      <c r="P6" s="46">
        <f>SUM(P12+P15+P18+P21)</f>
        <v>1138</v>
      </c>
      <c r="Q6" s="46">
        <f t="shared" si="2"/>
        <v>602</v>
      </c>
      <c r="R6" s="46">
        <f t="shared" si="2"/>
        <v>63</v>
      </c>
      <c r="S6" s="46">
        <f t="shared" si="2"/>
        <v>292</v>
      </c>
      <c r="T6" s="46">
        <f t="shared" si="2"/>
        <v>62</v>
      </c>
      <c r="U6" s="46">
        <f t="shared" si="2"/>
        <v>172</v>
      </c>
      <c r="V6" s="46">
        <f t="shared" si="2"/>
        <v>281</v>
      </c>
      <c r="W6" s="46">
        <f t="shared" si="2"/>
        <v>186</v>
      </c>
      <c r="X6" s="46">
        <f t="shared" si="2"/>
        <v>107</v>
      </c>
      <c r="Y6" s="46">
        <f t="shared" si="2"/>
        <v>39</v>
      </c>
      <c r="Z6" s="46">
        <f t="shared" si="2"/>
        <v>943</v>
      </c>
      <c r="AA6" s="46">
        <f t="shared" si="2"/>
        <v>7221</v>
      </c>
      <c r="AB6" s="46">
        <f t="shared" si="2"/>
        <v>727</v>
      </c>
      <c r="AC6" s="46">
        <f t="shared" si="2"/>
        <v>702</v>
      </c>
      <c r="AD6" s="46">
        <f>SUM(AD12+AD15+AD18+AD21)</f>
        <v>185</v>
      </c>
      <c r="AE6" s="46">
        <f t="shared" si="2"/>
        <v>550</v>
      </c>
    </row>
    <row r="7" spans="1:33" s="36" customFormat="1" ht="18.75" customHeight="1">
      <c r="A7" s="38" t="s">
        <v>43</v>
      </c>
      <c r="B7" s="46">
        <f>SUM(B13+B16+B19+B22)</f>
        <v>464</v>
      </c>
      <c r="C7" s="46">
        <f>SUM(C13+C16+C19+C22)</f>
        <v>346</v>
      </c>
      <c r="D7" s="46">
        <f aca="true" t="shared" si="3" ref="D7:AE7">SUM(D13+D16+D19+D22)</f>
        <v>28</v>
      </c>
      <c r="E7" s="46">
        <f t="shared" si="3"/>
        <v>7</v>
      </c>
      <c r="F7" s="46">
        <f t="shared" si="3"/>
        <v>33</v>
      </c>
      <c r="G7" s="46">
        <f>SUM(G13+G16+G19+G22)</f>
        <v>26</v>
      </c>
      <c r="H7" s="46">
        <f t="shared" si="3"/>
        <v>6</v>
      </c>
      <c r="I7" s="46">
        <f t="shared" si="3"/>
        <v>97</v>
      </c>
      <c r="J7" s="46">
        <f t="shared" si="3"/>
        <v>13</v>
      </c>
      <c r="K7" s="46">
        <f t="shared" si="3"/>
        <v>5</v>
      </c>
      <c r="L7" s="46">
        <f t="shared" si="3"/>
        <v>32</v>
      </c>
      <c r="M7" s="46">
        <f t="shared" si="3"/>
        <v>2</v>
      </c>
      <c r="N7" s="37" t="s">
        <v>44</v>
      </c>
      <c r="O7" s="46">
        <f t="shared" si="3"/>
        <v>60</v>
      </c>
      <c r="P7" s="46">
        <f>SUM(P13+P16+P19+P22)</f>
        <v>13</v>
      </c>
      <c r="Q7" s="46">
        <f t="shared" si="3"/>
        <v>11</v>
      </c>
      <c r="R7" s="46">
        <f t="shared" si="3"/>
        <v>0</v>
      </c>
      <c r="S7" s="46">
        <f t="shared" si="3"/>
        <v>2</v>
      </c>
      <c r="T7" s="46">
        <f t="shared" si="3"/>
        <v>0</v>
      </c>
      <c r="U7" s="46">
        <f t="shared" si="3"/>
        <v>1</v>
      </c>
      <c r="V7" s="46">
        <f t="shared" si="3"/>
        <v>3</v>
      </c>
      <c r="W7" s="46">
        <f t="shared" si="3"/>
        <v>3</v>
      </c>
      <c r="X7" s="46">
        <f t="shared" si="3"/>
        <v>3</v>
      </c>
      <c r="Y7" s="46">
        <f t="shared" si="3"/>
        <v>1</v>
      </c>
      <c r="Z7" s="46">
        <f t="shared" si="3"/>
        <v>7</v>
      </c>
      <c r="AA7" s="46">
        <f t="shared" si="3"/>
        <v>69</v>
      </c>
      <c r="AB7" s="46">
        <f t="shared" si="3"/>
        <v>7</v>
      </c>
      <c r="AC7" s="46">
        <f t="shared" si="3"/>
        <v>13</v>
      </c>
      <c r="AD7" s="46">
        <f>SUM(AD13+AD16+AD19+AD22)</f>
        <v>14</v>
      </c>
      <c r="AE7" s="46">
        <f t="shared" si="3"/>
        <v>8</v>
      </c>
      <c r="AF7" s="35"/>
      <c r="AG7" s="35"/>
    </row>
    <row r="8" spans="1:31" s="36" customFormat="1" ht="30" customHeight="1">
      <c r="A8" s="38" t="s">
        <v>45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37" t="s">
        <v>46</v>
      </c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</row>
    <row r="9" spans="1:31" s="36" customFormat="1" ht="30" customHeight="1">
      <c r="A9" s="34" t="s">
        <v>47</v>
      </c>
      <c r="B9" s="21">
        <f>IF(B6+B7=0,0,B6/(B6+B7)*100)</f>
        <v>99.26739926739927</v>
      </c>
      <c r="C9" s="21">
        <f aca="true" t="shared" si="4" ref="C9:M9">IF(C6+C7=0,0,C6/(C6+C7)*100)</f>
        <v>99.34581206277178</v>
      </c>
      <c r="D9" s="21">
        <f t="shared" si="4"/>
        <v>98.81305637982196</v>
      </c>
      <c r="E9" s="21">
        <f t="shared" si="4"/>
        <v>99.72666926981648</v>
      </c>
      <c r="F9" s="21">
        <f t="shared" si="4"/>
        <v>99.21465968586386</v>
      </c>
      <c r="G9" s="21">
        <f>IF(G6+G7=0,0,G6/(G6+G7)*100)</f>
        <v>99.79301011065998</v>
      </c>
      <c r="H9" s="21">
        <f t="shared" si="4"/>
        <v>99.03691813804173</v>
      </c>
      <c r="I9" s="39">
        <f t="shared" si="4"/>
        <v>99.07034694268737</v>
      </c>
      <c r="J9" s="39">
        <f t="shared" si="4"/>
        <v>98.78844361602982</v>
      </c>
      <c r="K9" s="39">
        <f t="shared" si="4"/>
        <v>99.70466627288836</v>
      </c>
      <c r="L9" s="39">
        <f t="shared" si="4"/>
        <v>98.54875283446712</v>
      </c>
      <c r="M9" s="39">
        <f t="shared" si="4"/>
        <v>99.48849104859335</v>
      </c>
      <c r="N9" s="34" t="s">
        <v>48</v>
      </c>
      <c r="O9" s="39">
        <f aca="true" t="shared" si="5" ref="O9:AE9">IF(O6+O7=0,0,O6/(O6+O7)*100)</f>
        <v>99.49191294775171</v>
      </c>
      <c r="P9" s="39">
        <f>IF(P6+P7=0,0,P6/(P6+P7)*100)</f>
        <v>98.87054735013032</v>
      </c>
      <c r="Q9" s="39">
        <f t="shared" si="5"/>
        <v>98.20554649265905</v>
      </c>
      <c r="R9" s="39">
        <f t="shared" si="5"/>
        <v>100</v>
      </c>
      <c r="S9" s="39">
        <f t="shared" si="5"/>
        <v>99.31972789115646</v>
      </c>
      <c r="T9" s="39">
        <f t="shared" si="5"/>
        <v>100</v>
      </c>
      <c r="U9" s="39">
        <f t="shared" si="5"/>
        <v>99.42196531791907</v>
      </c>
      <c r="V9" s="39">
        <f t="shared" si="5"/>
        <v>98.94366197183099</v>
      </c>
      <c r="W9" s="39">
        <f t="shared" si="5"/>
        <v>98.4126984126984</v>
      </c>
      <c r="X9" s="39">
        <f t="shared" si="5"/>
        <v>97.27272727272728</v>
      </c>
      <c r="Y9" s="39">
        <f t="shared" si="5"/>
        <v>97.5</v>
      </c>
      <c r="Z9" s="39">
        <f t="shared" si="5"/>
        <v>99.26315789473684</v>
      </c>
      <c r="AA9" s="39">
        <f t="shared" si="5"/>
        <v>99.05349794238684</v>
      </c>
      <c r="AB9" s="39">
        <f t="shared" si="5"/>
        <v>99.04632152588556</v>
      </c>
      <c r="AC9" s="39">
        <f t="shared" si="5"/>
        <v>98.18181818181819</v>
      </c>
      <c r="AD9" s="39">
        <f>IF(AD6+AD7=0,0,AD6/(AD6+AD7)*100)</f>
        <v>92.96482412060301</v>
      </c>
      <c r="AE9" s="39">
        <f t="shared" si="5"/>
        <v>98.56630824372759</v>
      </c>
    </row>
    <row r="10" spans="1:31" s="36" customFormat="1" ht="18.75" customHeight="1">
      <c r="A10" s="34" t="s">
        <v>49</v>
      </c>
      <c r="B10" s="21">
        <f>IF(B6+B7=0,0,B7/(B6+B7)*100)</f>
        <v>0.7326007326007326</v>
      </c>
      <c r="C10" s="21">
        <f aca="true" t="shared" si="6" ref="C10:M10">IF(C6+C7=0,0,C7/(C6+C7)*100)</f>
        <v>0.6541879372282094</v>
      </c>
      <c r="D10" s="21">
        <f t="shared" si="6"/>
        <v>1.1869436201780417</v>
      </c>
      <c r="E10" s="21">
        <f t="shared" si="6"/>
        <v>0.27333073018352205</v>
      </c>
      <c r="F10" s="21">
        <f t="shared" si="6"/>
        <v>0.7853403141361256</v>
      </c>
      <c r="G10" s="21">
        <f>IF(G6+G7=0,0,G7/(G6+G7)*100)</f>
        <v>0.2069898893400207</v>
      </c>
      <c r="H10" s="21">
        <f t="shared" si="6"/>
        <v>0.9630818619582664</v>
      </c>
      <c r="I10" s="39">
        <f t="shared" si="6"/>
        <v>0.9296530573126318</v>
      </c>
      <c r="J10" s="39">
        <f t="shared" si="6"/>
        <v>1.211556383970177</v>
      </c>
      <c r="K10" s="39">
        <f t="shared" si="6"/>
        <v>0.29533372711163614</v>
      </c>
      <c r="L10" s="39">
        <f t="shared" si="6"/>
        <v>1.4512471655328798</v>
      </c>
      <c r="M10" s="39">
        <f t="shared" si="6"/>
        <v>0.5115089514066496</v>
      </c>
      <c r="N10" s="34" t="s">
        <v>49</v>
      </c>
      <c r="O10" s="39">
        <f aca="true" t="shared" si="7" ref="O10:AE10">IF(O6+O7=0,0,O7/(O6+O7)*100)</f>
        <v>0.5080870522482852</v>
      </c>
      <c r="P10" s="39">
        <f>IF(P6+P7=0,0,P7/(P6+P7)*100)</f>
        <v>1.1294526498696786</v>
      </c>
      <c r="Q10" s="39">
        <f t="shared" si="7"/>
        <v>1.794453507340946</v>
      </c>
      <c r="R10" s="39">
        <f t="shared" si="7"/>
        <v>0</v>
      </c>
      <c r="S10" s="39">
        <f t="shared" si="7"/>
        <v>0.6802721088435374</v>
      </c>
      <c r="T10" s="39">
        <f t="shared" si="7"/>
        <v>0</v>
      </c>
      <c r="U10" s="39">
        <f t="shared" si="7"/>
        <v>0.5780346820809248</v>
      </c>
      <c r="V10" s="39">
        <f t="shared" si="7"/>
        <v>1.056338028169014</v>
      </c>
      <c r="W10" s="39">
        <f t="shared" si="7"/>
        <v>1.5873015873015872</v>
      </c>
      <c r="X10" s="39">
        <f t="shared" si="7"/>
        <v>2.727272727272727</v>
      </c>
      <c r="Y10" s="39">
        <f t="shared" si="7"/>
        <v>2.5</v>
      </c>
      <c r="Z10" s="39">
        <f t="shared" si="7"/>
        <v>0.7368421052631579</v>
      </c>
      <c r="AA10" s="39">
        <f t="shared" si="7"/>
        <v>0.9465020576131686</v>
      </c>
      <c r="AB10" s="39">
        <f t="shared" si="7"/>
        <v>0.9536784741144414</v>
      </c>
      <c r="AC10" s="39">
        <f t="shared" si="7"/>
        <v>1.8181818181818181</v>
      </c>
      <c r="AD10" s="39">
        <f>IF(AD6+AD7=0,0,AD7/(AD6+AD7)*100)</f>
        <v>7.035175879396985</v>
      </c>
      <c r="AE10" s="39">
        <f t="shared" si="7"/>
        <v>1.4336917562724014</v>
      </c>
    </row>
    <row r="11" spans="1:31" s="36" customFormat="1" ht="30" customHeight="1">
      <c r="A11" s="34" t="s">
        <v>103</v>
      </c>
      <c r="B11" s="46"/>
      <c r="C11" s="46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34" t="s">
        <v>103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</row>
    <row r="12" spans="1:31" s="36" customFormat="1" ht="30" customHeight="1">
      <c r="A12" s="34" t="s">
        <v>50</v>
      </c>
      <c r="B12" s="46">
        <f>SUM(C12,Z12:AE12)</f>
        <v>6529</v>
      </c>
      <c r="C12" s="46">
        <f>SUM(D12:M12,O12:Y12)</f>
        <v>5937</v>
      </c>
      <c r="D12" s="55">
        <v>551</v>
      </c>
      <c r="E12" s="55">
        <v>438</v>
      </c>
      <c r="F12" s="55">
        <v>644</v>
      </c>
      <c r="G12" s="55">
        <v>627</v>
      </c>
      <c r="H12" s="55">
        <v>96</v>
      </c>
      <c r="I12" s="55">
        <v>1441</v>
      </c>
      <c r="J12" s="55">
        <v>207</v>
      </c>
      <c r="K12" s="55">
        <v>171</v>
      </c>
      <c r="L12" s="55">
        <v>594</v>
      </c>
      <c r="M12" s="55">
        <v>139</v>
      </c>
      <c r="N12" s="34" t="s">
        <v>50</v>
      </c>
      <c r="O12" s="55">
        <v>424</v>
      </c>
      <c r="P12" s="55">
        <v>245</v>
      </c>
      <c r="Q12" s="55">
        <v>159</v>
      </c>
      <c r="R12" s="55">
        <v>20</v>
      </c>
      <c r="S12" s="55">
        <v>58</v>
      </c>
      <c r="T12" s="55">
        <v>14</v>
      </c>
      <c r="U12" s="55">
        <v>30</v>
      </c>
      <c r="V12" s="55">
        <v>31</v>
      </c>
      <c r="W12" s="55">
        <v>19</v>
      </c>
      <c r="X12" s="55">
        <v>21</v>
      </c>
      <c r="Y12" s="55">
        <v>8</v>
      </c>
      <c r="Z12" s="55">
        <v>163</v>
      </c>
      <c r="AA12" s="55">
        <v>248</v>
      </c>
      <c r="AB12" s="55">
        <v>22</v>
      </c>
      <c r="AC12" s="55">
        <v>126</v>
      </c>
      <c r="AD12" s="55">
        <v>10</v>
      </c>
      <c r="AE12" s="55">
        <v>23</v>
      </c>
    </row>
    <row r="13" spans="1:31" s="36" customFormat="1" ht="18.75" customHeight="1">
      <c r="A13" s="34" t="s">
        <v>52</v>
      </c>
      <c r="B13" s="46">
        <f>SUM(C13,Z13:AE13)</f>
        <v>84</v>
      </c>
      <c r="C13" s="46">
        <f>SUM(D13:M13,O13:Y13)</f>
        <v>81</v>
      </c>
      <c r="D13" s="55">
        <v>15</v>
      </c>
      <c r="E13" s="55">
        <v>2</v>
      </c>
      <c r="F13" s="55">
        <v>8</v>
      </c>
      <c r="G13" s="55">
        <v>2</v>
      </c>
      <c r="H13" s="55">
        <v>0</v>
      </c>
      <c r="I13" s="55">
        <v>27</v>
      </c>
      <c r="J13" s="55">
        <v>1</v>
      </c>
      <c r="K13" s="55">
        <v>1</v>
      </c>
      <c r="L13" s="55">
        <v>6</v>
      </c>
      <c r="M13" s="55">
        <v>2</v>
      </c>
      <c r="N13" s="34" t="s">
        <v>52</v>
      </c>
      <c r="O13" s="55">
        <v>6</v>
      </c>
      <c r="P13" s="55">
        <v>3</v>
      </c>
      <c r="Q13" s="55">
        <v>5</v>
      </c>
      <c r="R13" s="55">
        <v>0</v>
      </c>
      <c r="S13" s="55">
        <v>0</v>
      </c>
      <c r="T13" s="55">
        <v>0</v>
      </c>
      <c r="U13" s="55">
        <v>1</v>
      </c>
      <c r="V13" s="55">
        <v>0</v>
      </c>
      <c r="W13" s="55">
        <v>0</v>
      </c>
      <c r="X13" s="55">
        <v>1</v>
      </c>
      <c r="Y13" s="55">
        <v>1</v>
      </c>
      <c r="Z13" s="55">
        <v>3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</row>
    <row r="14" spans="1:31" s="36" customFormat="1" ht="30" customHeight="1">
      <c r="A14" s="34" t="s">
        <v>104</v>
      </c>
      <c r="B14" s="46"/>
      <c r="C14" s="46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34" t="s">
        <v>104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</row>
    <row r="15" spans="1:31" s="36" customFormat="1" ht="30" customHeight="1">
      <c r="A15" s="34" t="s">
        <v>50</v>
      </c>
      <c r="B15" s="46">
        <f>SUM(C15,Z15:AE15)</f>
        <v>26699</v>
      </c>
      <c r="C15" s="46">
        <f>SUM(D15:M15,O15:Y15)</f>
        <v>22444</v>
      </c>
      <c r="D15" s="55">
        <v>1191</v>
      </c>
      <c r="E15" s="55">
        <v>1023</v>
      </c>
      <c r="F15" s="55">
        <v>1589</v>
      </c>
      <c r="G15" s="55">
        <v>4568</v>
      </c>
      <c r="H15" s="55">
        <v>320</v>
      </c>
      <c r="I15" s="55">
        <v>5421</v>
      </c>
      <c r="J15" s="55">
        <v>363</v>
      </c>
      <c r="K15" s="55">
        <v>508</v>
      </c>
      <c r="L15" s="55">
        <v>1108</v>
      </c>
      <c r="M15" s="55">
        <v>110</v>
      </c>
      <c r="N15" s="34" t="s">
        <v>50</v>
      </c>
      <c r="O15" s="55">
        <v>4921</v>
      </c>
      <c r="P15" s="55">
        <v>495</v>
      </c>
      <c r="Q15" s="55">
        <v>238</v>
      </c>
      <c r="R15" s="55">
        <v>26</v>
      </c>
      <c r="S15" s="55">
        <v>165</v>
      </c>
      <c r="T15" s="55">
        <v>12</v>
      </c>
      <c r="U15" s="55">
        <v>96</v>
      </c>
      <c r="V15" s="55">
        <v>125</v>
      </c>
      <c r="W15" s="55">
        <v>110</v>
      </c>
      <c r="X15" s="55">
        <v>51</v>
      </c>
      <c r="Y15" s="55">
        <v>4</v>
      </c>
      <c r="Z15" s="55">
        <v>670</v>
      </c>
      <c r="AA15" s="55">
        <v>3108</v>
      </c>
      <c r="AB15" s="55">
        <v>221</v>
      </c>
      <c r="AC15" s="55">
        <v>91</v>
      </c>
      <c r="AD15" s="55">
        <v>5</v>
      </c>
      <c r="AE15" s="55">
        <v>160</v>
      </c>
    </row>
    <row r="16" spans="1:31" s="36" customFormat="1" ht="18.75" customHeight="1">
      <c r="A16" s="34" t="s">
        <v>52</v>
      </c>
      <c r="B16" s="46">
        <f>SUM(C16,Z16:AE16)</f>
        <v>160</v>
      </c>
      <c r="C16" s="46">
        <f>SUM(D16:M16,O16:Y16)</f>
        <v>129</v>
      </c>
      <c r="D16" s="55">
        <v>5</v>
      </c>
      <c r="E16" s="55">
        <v>1</v>
      </c>
      <c r="F16" s="55">
        <v>7</v>
      </c>
      <c r="G16" s="55">
        <v>9</v>
      </c>
      <c r="H16" s="55">
        <v>2</v>
      </c>
      <c r="I16" s="55">
        <v>47</v>
      </c>
      <c r="J16" s="55">
        <v>6</v>
      </c>
      <c r="K16" s="55">
        <v>2</v>
      </c>
      <c r="L16" s="55">
        <v>21</v>
      </c>
      <c r="M16" s="55">
        <v>0</v>
      </c>
      <c r="N16" s="34" t="s">
        <v>52</v>
      </c>
      <c r="O16" s="55">
        <v>18</v>
      </c>
      <c r="P16" s="55">
        <v>0</v>
      </c>
      <c r="Q16" s="55">
        <v>3</v>
      </c>
      <c r="R16" s="55">
        <v>0</v>
      </c>
      <c r="S16" s="55">
        <v>1</v>
      </c>
      <c r="T16" s="55">
        <v>0</v>
      </c>
      <c r="U16" s="55">
        <v>0</v>
      </c>
      <c r="V16" s="55">
        <v>3</v>
      </c>
      <c r="W16" s="55">
        <v>3</v>
      </c>
      <c r="X16" s="55">
        <v>1</v>
      </c>
      <c r="Y16" s="55">
        <v>0</v>
      </c>
      <c r="Z16" s="55">
        <v>2</v>
      </c>
      <c r="AA16" s="55">
        <v>24</v>
      </c>
      <c r="AB16" s="55">
        <v>0</v>
      </c>
      <c r="AC16" s="55">
        <v>1</v>
      </c>
      <c r="AD16" s="55">
        <v>0</v>
      </c>
      <c r="AE16" s="55">
        <v>4</v>
      </c>
    </row>
    <row r="17" spans="1:31" s="36" customFormat="1" ht="30" customHeight="1">
      <c r="A17" s="34" t="s">
        <v>98</v>
      </c>
      <c r="B17" s="46"/>
      <c r="C17" s="46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4" t="s">
        <v>98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</row>
    <row r="18" spans="1:31" s="36" customFormat="1" ht="30" customHeight="1">
      <c r="A18" s="34" t="s">
        <v>50</v>
      </c>
      <c r="B18" s="46">
        <f>SUM(C18,Z18:AE18)</f>
        <v>26046</v>
      </c>
      <c r="C18" s="46">
        <f>SUM(D18:M18,O18:Y18)</f>
        <v>20748</v>
      </c>
      <c r="D18" s="55">
        <v>535</v>
      </c>
      <c r="E18" s="55">
        <v>957</v>
      </c>
      <c r="F18" s="55">
        <v>1571</v>
      </c>
      <c r="G18" s="55">
        <v>5620</v>
      </c>
      <c r="H18" s="55">
        <v>193</v>
      </c>
      <c r="I18" s="55">
        <v>2806</v>
      </c>
      <c r="J18" s="55">
        <v>437</v>
      </c>
      <c r="K18" s="55">
        <v>948</v>
      </c>
      <c r="L18" s="55">
        <v>437</v>
      </c>
      <c r="M18" s="55">
        <v>130</v>
      </c>
      <c r="N18" s="34" t="s">
        <v>50</v>
      </c>
      <c r="O18" s="55">
        <v>6292</v>
      </c>
      <c r="P18" s="55">
        <v>325</v>
      </c>
      <c r="Q18" s="55">
        <v>200</v>
      </c>
      <c r="R18" s="55">
        <v>15</v>
      </c>
      <c r="S18" s="55">
        <v>59</v>
      </c>
      <c r="T18" s="55">
        <v>4</v>
      </c>
      <c r="U18" s="55">
        <v>39</v>
      </c>
      <c r="V18" s="55">
        <v>115</v>
      </c>
      <c r="W18" s="55">
        <v>56</v>
      </c>
      <c r="X18" s="55">
        <v>9</v>
      </c>
      <c r="Y18" s="55">
        <v>0</v>
      </c>
      <c r="Z18" s="55">
        <v>101</v>
      </c>
      <c r="AA18" s="55">
        <v>3756</v>
      </c>
      <c r="AB18" s="55">
        <v>424</v>
      </c>
      <c r="AC18" s="55">
        <v>480</v>
      </c>
      <c r="AD18" s="55">
        <v>170</v>
      </c>
      <c r="AE18" s="55">
        <v>367</v>
      </c>
    </row>
    <row r="19" spans="1:31" s="36" customFormat="1" ht="18.75" customHeight="1">
      <c r="A19" s="34" t="s">
        <v>52</v>
      </c>
      <c r="B19" s="46">
        <f>SUM(C19,Z19:AE19)</f>
        <v>185</v>
      </c>
      <c r="C19" s="46">
        <f>SUM(D19:M19,O19:Y19)</f>
        <v>104</v>
      </c>
      <c r="D19" s="55">
        <v>7</v>
      </c>
      <c r="E19" s="55">
        <v>2</v>
      </c>
      <c r="F19" s="55">
        <v>7</v>
      </c>
      <c r="G19" s="55">
        <v>9</v>
      </c>
      <c r="H19" s="55">
        <v>2</v>
      </c>
      <c r="I19" s="55">
        <v>20</v>
      </c>
      <c r="J19" s="55">
        <v>5</v>
      </c>
      <c r="K19" s="55">
        <v>2</v>
      </c>
      <c r="L19" s="55">
        <v>4</v>
      </c>
      <c r="M19" s="55">
        <v>0</v>
      </c>
      <c r="N19" s="34" t="s">
        <v>52</v>
      </c>
      <c r="O19" s="55">
        <v>34</v>
      </c>
      <c r="P19" s="55">
        <v>8</v>
      </c>
      <c r="Q19" s="55">
        <v>3</v>
      </c>
      <c r="R19" s="55">
        <v>0</v>
      </c>
      <c r="S19" s="55">
        <v>1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2</v>
      </c>
      <c r="AA19" s="55">
        <v>43</v>
      </c>
      <c r="AB19" s="55">
        <v>6</v>
      </c>
      <c r="AC19" s="55">
        <v>12</v>
      </c>
      <c r="AD19" s="55">
        <v>14</v>
      </c>
      <c r="AE19" s="55">
        <v>4</v>
      </c>
    </row>
    <row r="20" spans="1:31" s="36" customFormat="1" ht="30" customHeight="1">
      <c r="A20" s="34" t="s">
        <v>105</v>
      </c>
      <c r="B20" s="46"/>
      <c r="C20" s="46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4" t="s">
        <v>105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</row>
    <row r="21" spans="1:31" s="36" customFormat="1" ht="30" customHeight="1">
      <c r="A21" s="34" t="s">
        <v>50</v>
      </c>
      <c r="B21" s="46">
        <f>SUM(C21,Z21:AE21)</f>
        <v>3598</v>
      </c>
      <c r="C21" s="46">
        <f>SUM(D21:M21,O21:Y21)</f>
        <v>3415</v>
      </c>
      <c r="D21" s="55">
        <v>54</v>
      </c>
      <c r="E21" s="55">
        <v>136</v>
      </c>
      <c r="F21" s="55">
        <v>365</v>
      </c>
      <c r="G21" s="55">
        <v>1720</v>
      </c>
      <c r="H21" s="55">
        <v>8</v>
      </c>
      <c r="I21" s="55">
        <v>669</v>
      </c>
      <c r="J21" s="55">
        <v>53</v>
      </c>
      <c r="K21" s="55">
        <v>61</v>
      </c>
      <c r="L21" s="55">
        <v>34</v>
      </c>
      <c r="M21" s="55">
        <v>10</v>
      </c>
      <c r="N21" s="34" t="s">
        <v>50</v>
      </c>
      <c r="O21" s="55">
        <v>112</v>
      </c>
      <c r="P21" s="55">
        <v>73</v>
      </c>
      <c r="Q21" s="55">
        <v>5</v>
      </c>
      <c r="R21" s="55">
        <v>2</v>
      </c>
      <c r="S21" s="55">
        <v>10</v>
      </c>
      <c r="T21" s="55">
        <v>32</v>
      </c>
      <c r="U21" s="55">
        <v>7</v>
      </c>
      <c r="V21" s="55">
        <v>10</v>
      </c>
      <c r="W21" s="55">
        <v>1</v>
      </c>
      <c r="X21" s="55">
        <v>26</v>
      </c>
      <c r="Y21" s="55">
        <v>27</v>
      </c>
      <c r="Z21" s="55">
        <v>9</v>
      </c>
      <c r="AA21" s="55">
        <v>109</v>
      </c>
      <c r="AB21" s="55">
        <v>60</v>
      </c>
      <c r="AC21" s="55">
        <v>5</v>
      </c>
      <c r="AD21" s="55">
        <v>0</v>
      </c>
      <c r="AE21" s="55">
        <v>0</v>
      </c>
    </row>
    <row r="22" spans="1:31" s="36" customFormat="1" ht="18.75" customHeight="1" thickBot="1">
      <c r="A22" s="40" t="s">
        <v>52</v>
      </c>
      <c r="B22" s="46">
        <f>SUM(C22,Z22:AE22)</f>
        <v>35</v>
      </c>
      <c r="C22" s="46">
        <f>SUM(D22:M22,O22:Y22)</f>
        <v>32</v>
      </c>
      <c r="D22" s="55">
        <v>1</v>
      </c>
      <c r="E22" s="55">
        <v>2</v>
      </c>
      <c r="F22" s="55">
        <v>11</v>
      </c>
      <c r="G22" s="55">
        <v>6</v>
      </c>
      <c r="H22" s="55">
        <v>2</v>
      </c>
      <c r="I22" s="55">
        <v>3</v>
      </c>
      <c r="J22" s="55">
        <v>1</v>
      </c>
      <c r="K22" s="55">
        <v>0</v>
      </c>
      <c r="L22" s="55">
        <v>1</v>
      </c>
      <c r="M22" s="55">
        <v>0</v>
      </c>
      <c r="N22" s="34" t="s">
        <v>52</v>
      </c>
      <c r="O22" s="55">
        <v>2</v>
      </c>
      <c r="P22" s="55">
        <v>2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1</v>
      </c>
      <c r="Y22" s="55">
        <v>0</v>
      </c>
      <c r="Z22" s="55">
        <v>0</v>
      </c>
      <c r="AA22" s="55">
        <v>2</v>
      </c>
      <c r="AB22" s="55">
        <v>1</v>
      </c>
      <c r="AC22" s="55">
        <v>0</v>
      </c>
      <c r="AD22" s="55">
        <v>0</v>
      </c>
      <c r="AE22" s="55">
        <v>0</v>
      </c>
    </row>
    <row r="23" spans="1:31" s="36" customFormat="1" ht="23.25" customHeight="1">
      <c r="A23" s="102" t="s">
        <v>58</v>
      </c>
      <c r="B23" s="102"/>
      <c r="C23" s="102"/>
      <c r="D23" s="102"/>
      <c r="E23" s="102"/>
      <c r="F23" s="102"/>
      <c r="G23" s="67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36" customFormat="1" ht="57" customHeight="1">
      <c r="A24" s="42"/>
    </row>
    <row r="25" spans="1:31" s="36" customFormat="1" ht="12" customHeight="1">
      <c r="A25" s="116" t="s">
        <v>330</v>
      </c>
      <c r="B25" s="95"/>
      <c r="C25" s="95"/>
      <c r="D25" s="95"/>
      <c r="E25" s="95"/>
      <c r="F25" s="95"/>
      <c r="G25" s="68"/>
      <c r="H25" s="116" t="s">
        <v>331</v>
      </c>
      <c r="I25" s="95"/>
      <c r="J25" s="95"/>
      <c r="K25" s="95"/>
      <c r="L25" s="95"/>
      <c r="M25" s="95"/>
      <c r="N25" s="116" t="s">
        <v>332</v>
      </c>
      <c r="O25" s="95"/>
      <c r="P25" s="95"/>
      <c r="Q25" s="95"/>
      <c r="R25" s="95"/>
      <c r="S25" s="95"/>
      <c r="T25" s="95"/>
      <c r="U25" s="95"/>
      <c r="V25" s="95"/>
      <c r="W25" s="116" t="s">
        <v>333</v>
      </c>
      <c r="X25" s="116"/>
      <c r="Y25" s="116"/>
      <c r="Z25" s="116"/>
      <c r="AA25" s="116"/>
      <c r="AB25" s="116"/>
      <c r="AC25" s="116"/>
      <c r="AD25" s="116"/>
      <c r="AE25" s="116"/>
    </row>
  </sheetData>
  <mergeCells count="25">
    <mergeCell ref="A23:F23"/>
    <mergeCell ref="A25:F25"/>
    <mergeCell ref="H25:M25"/>
    <mergeCell ref="N25:V25"/>
    <mergeCell ref="AC3:AC4"/>
    <mergeCell ref="AE3:AE4"/>
    <mergeCell ref="AD3:AD4"/>
    <mergeCell ref="W25:AE25"/>
    <mergeCell ref="W3:Y3"/>
    <mergeCell ref="Z3:Z4"/>
    <mergeCell ref="AA3:AA4"/>
    <mergeCell ref="AB3:AB4"/>
    <mergeCell ref="A2:F2"/>
    <mergeCell ref="N2:V2"/>
    <mergeCell ref="A3:A4"/>
    <mergeCell ref="B3:B4"/>
    <mergeCell ref="C3:F3"/>
    <mergeCell ref="N3:N4"/>
    <mergeCell ref="O3:V3"/>
    <mergeCell ref="G2:L2"/>
    <mergeCell ref="G3:M3"/>
    <mergeCell ref="W1:Y1"/>
    <mergeCell ref="A1:F1"/>
    <mergeCell ref="N1:V1"/>
    <mergeCell ref="G1:M1"/>
  </mergeCells>
  <dataValidations count="1">
    <dataValidation type="whole" allowBlank="1" showInputMessage="1" showErrorMessage="1" errorTitle="嘿嘿！你粉混喔" error="數字必須素整數而且不得小於 0 也應該不會大於 50000000 吧" sqref="O12:AE22 D12:M22">
      <formula1>0</formula1>
      <formula2>50000000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1"/>
  <sheetViews>
    <sheetView workbookViewId="0" topLeftCell="A1">
      <selection activeCell="A1" sqref="A1:G1"/>
    </sheetView>
  </sheetViews>
  <sheetFormatPr defaultColWidth="9.00390625" defaultRowHeight="16.5"/>
  <cols>
    <col min="1" max="1" width="18.625" style="44" customWidth="1"/>
    <col min="2" max="2" width="10.25390625" style="44" customWidth="1"/>
    <col min="3" max="3" width="8.375" style="44" customWidth="1"/>
    <col min="4" max="4" width="9.50390625" style="44" customWidth="1"/>
    <col min="5" max="7" width="11.125" style="44" customWidth="1"/>
    <col min="8" max="14" width="11.50390625" style="44" customWidth="1"/>
    <col min="15" max="15" width="18.625" style="44" customWidth="1"/>
    <col min="16" max="16" width="7.625" style="44" customWidth="1"/>
    <col min="17" max="23" width="7.375" style="44" customWidth="1"/>
    <col min="24" max="32" width="8.625" style="44" customWidth="1"/>
    <col min="33" max="16384" width="9.00390625" style="44" customWidth="1"/>
  </cols>
  <sheetData>
    <row r="1" spans="1:32" s="26" customFormat="1" ht="48" customHeight="1">
      <c r="A1" s="86" t="s">
        <v>106</v>
      </c>
      <c r="B1" s="86"/>
      <c r="C1" s="86"/>
      <c r="D1" s="86"/>
      <c r="E1" s="86"/>
      <c r="F1" s="86"/>
      <c r="G1" s="86"/>
      <c r="H1" s="96" t="s">
        <v>107</v>
      </c>
      <c r="I1" s="96"/>
      <c r="J1" s="96"/>
      <c r="K1" s="1"/>
      <c r="L1" s="1"/>
      <c r="M1" s="1"/>
      <c r="N1" s="1"/>
      <c r="O1" s="86" t="s">
        <v>106</v>
      </c>
      <c r="P1" s="86"/>
      <c r="Q1" s="86"/>
      <c r="R1" s="86"/>
      <c r="S1" s="86"/>
      <c r="T1" s="86"/>
      <c r="U1" s="86"/>
      <c r="V1" s="86"/>
      <c r="W1" s="86"/>
      <c r="X1" s="96" t="s">
        <v>108</v>
      </c>
      <c r="Y1" s="96"/>
      <c r="Z1" s="96"/>
      <c r="AA1" s="96"/>
      <c r="AB1" s="96"/>
      <c r="AC1" s="96"/>
      <c r="AD1" s="96"/>
      <c r="AE1" s="96"/>
      <c r="AF1" s="96"/>
    </row>
    <row r="2" spans="1:32" s="29" customFormat="1" ht="12.75" customHeight="1" thickBot="1">
      <c r="A2" s="121" t="s">
        <v>13</v>
      </c>
      <c r="B2" s="121"/>
      <c r="C2" s="121"/>
      <c r="D2" s="121"/>
      <c r="E2" s="121"/>
      <c r="F2" s="121"/>
      <c r="G2" s="121"/>
      <c r="H2" s="120" t="s">
        <v>346</v>
      </c>
      <c r="I2" s="120"/>
      <c r="J2" s="120"/>
      <c r="K2" s="120"/>
      <c r="L2" s="120"/>
      <c r="M2" s="120"/>
      <c r="N2" s="27" t="s">
        <v>0</v>
      </c>
      <c r="O2" s="121" t="s">
        <v>13</v>
      </c>
      <c r="P2" s="121"/>
      <c r="Q2" s="121"/>
      <c r="R2" s="121"/>
      <c r="S2" s="121"/>
      <c r="T2" s="121"/>
      <c r="U2" s="121"/>
      <c r="V2" s="121"/>
      <c r="W2" s="121"/>
      <c r="X2" s="45" t="s">
        <v>346</v>
      </c>
      <c r="Y2" s="45"/>
      <c r="Z2" s="45"/>
      <c r="AA2" s="45"/>
      <c r="AB2" s="45"/>
      <c r="AC2" s="45"/>
      <c r="AD2" s="45"/>
      <c r="AE2" s="45"/>
      <c r="AF2" s="27" t="s">
        <v>0</v>
      </c>
    </row>
    <row r="3" spans="1:32" s="30" customFormat="1" ht="24" customHeight="1">
      <c r="A3" s="90" t="s">
        <v>62</v>
      </c>
      <c r="B3" s="122" t="s">
        <v>63</v>
      </c>
      <c r="C3" s="111" t="s">
        <v>64</v>
      </c>
      <c r="D3" s="94" t="s">
        <v>109</v>
      </c>
      <c r="E3" s="93"/>
      <c r="F3" s="93"/>
      <c r="G3" s="93"/>
      <c r="H3" s="113" t="s">
        <v>110</v>
      </c>
      <c r="I3" s="113"/>
      <c r="J3" s="113"/>
      <c r="K3" s="113"/>
      <c r="L3" s="113"/>
      <c r="M3" s="113"/>
      <c r="N3" s="113"/>
      <c r="O3" s="90" t="s">
        <v>66</v>
      </c>
      <c r="P3" s="92" t="s">
        <v>111</v>
      </c>
      <c r="Q3" s="93"/>
      <c r="R3" s="93"/>
      <c r="S3" s="93"/>
      <c r="T3" s="93"/>
      <c r="U3" s="93"/>
      <c r="V3" s="93"/>
      <c r="W3" s="93"/>
      <c r="X3" s="113" t="s">
        <v>68</v>
      </c>
      <c r="Y3" s="131"/>
      <c r="Z3" s="132"/>
      <c r="AA3" s="129" t="s">
        <v>360</v>
      </c>
      <c r="AB3" s="129" t="s">
        <v>359</v>
      </c>
      <c r="AC3" s="111" t="s">
        <v>69</v>
      </c>
      <c r="AD3" s="111" t="s">
        <v>70</v>
      </c>
      <c r="AE3" s="129" t="s">
        <v>167</v>
      </c>
      <c r="AF3" s="114" t="s">
        <v>71</v>
      </c>
    </row>
    <row r="4" spans="1:32" s="30" customFormat="1" ht="48" customHeight="1" thickBot="1">
      <c r="A4" s="91"/>
      <c r="B4" s="110"/>
      <c r="C4" s="123"/>
      <c r="D4" s="31" t="s">
        <v>3</v>
      </c>
      <c r="E4" s="32" t="s">
        <v>372</v>
      </c>
      <c r="F4" s="32" t="s">
        <v>375</v>
      </c>
      <c r="G4" s="32" t="s">
        <v>376</v>
      </c>
      <c r="H4" s="32" t="s">
        <v>358</v>
      </c>
      <c r="I4" s="32" t="s">
        <v>373</v>
      </c>
      <c r="J4" s="32" t="s">
        <v>73</v>
      </c>
      <c r="K4" s="32" t="s">
        <v>74</v>
      </c>
      <c r="L4" s="31" t="s">
        <v>75</v>
      </c>
      <c r="M4" s="32" t="s">
        <v>76</v>
      </c>
      <c r="N4" s="32" t="s">
        <v>77</v>
      </c>
      <c r="O4" s="91"/>
      <c r="P4" s="32" t="s">
        <v>78</v>
      </c>
      <c r="Q4" s="32" t="s">
        <v>79</v>
      </c>
      <c r="R4" s="32" t="s">
        <v>80</v>
      </c>
      <c r="S4" s="32" t="s">
        <v>377</v>
      </c>
      <c r="T4" s="32" t="s">
        <v>81</v>
      </c>
      <c r="U4" s="32" t="s">
        <v>82</v>
      </c>
      <c r="V4" s="32" t="s">
        <v>83</v>
      </c>
      <c r="W4" s="32" t="s">
        <v>84</v>
      </c>
      <c r="X4" s="31" t="s">
        <v>374</v>
      </c>
      <c r="Y4" s="33" t="s">
        <v>86</v>
      </c>
      <c r="Z4" s="33" t="s">
        <v>87</v>
      </c>
      <c r="AA4" s="130"/>
      <c r="AB4" s="130"/>
      <c r="AC4" s="123"/>
      <c r="AD4" s="123"/>
      <c r="AE4" s="130"/>
      <c r="AF4" s="115"/>
    </row>
    <row r="5" spans="1:32" s="36" customFormat="1" ht="38.25" customHeight="1">
      <c r="A5" s="34" t="s">
        <v>112</v>
      </c>
      <c r="B5" s="46">
        <f>SUM(B7:B18)</f>
        <v>6609</v>
      </c>
      <c r="C5" s="56"/>
      <c r="D5" s="46">
        <f aca="true" t="shared" si="0" ref="D5:N5">SUM(D7:D18)</f>
        <v>6019</v>
      </c>
      <c r="E5" s="46">
        <f t="shared" si="0"/>
        <v>563</v>
      </c>
      <c r="F5" s="46">
        <f t="shared" si="0"/>
        <v>455</v>
      </c>
      <c r="G5" s="46">
        <f t="shared" si="0"/>
        <v>664</v>
      </c>
      <c r="H5" s="46">
        <f>SUM(H7:H18)</f>
        <v>584</v>
      </c>
      <c r="I5" s="46">
        <f t="shared" si="0"/>
        <v>103</v>
      </c>
      <c r="J5" s="46">
        <f t="shared" si="0"/>
        <v>1461</v>
      </c>
      <c r="K5" s="46">
        <f t="shared" si="0"/>
        <v>215</v>
      </c>
      <c r="L5" s="46">
        <f t="shared" si="0"/>
        <v>178</v>
      </c>
      <c r="M5" s="46">
        <f t="shared" si="0"/>
        <v>601</v>
      </c>
      <c r="N5" s="46">
        <f t="shared" si="0"/>
        <v>140</v>
      </c>
      <c r="O5" s="34" t="s">
        <v>112</v>
      </c>
      <c r="P5" s="46">
        <f aca="true" t="shared" si="1" ref="P5:AF5">SUM(P7:P18)</f>
        <v>434</v>
      </c>
      <c r="Q5" s="46">
        <f>SUM(Q7:Q18)</f>
        <v>253</v>
      </c>
      <c r="R5" s="46">
        <f t="shared" si="1"/>
        <v>161</v>
      </c>
      <c r="S5" s="46">
        <f t="shared" si="1"/>
        <v>21</v>
      </c>
      <c r="T5" s="46">
        <f t="shared" si="1"/>
        <v>61</v>
      </c>
      <c r="U5" s="46">
        <f t="shared" si="1"/>
        <v>14</v>
      </c>
      <c r="V5" s="46">
        <f t="shared" si="1"/>
        <v>32</v>
      </c>
      <c r="W5" s="46">
        <f t="shared" si="1"/>
        <v>32</v>
      </c>
      <c r="X5" s="46">
        <f t="shared" si="1"/>
        <v>18</v>
      </c>
      <c r="Y5" s="46">
        <f t="shared" si="1"/>
        <v>21</v>
      </c>
      <c r="Z5" s="46">
        <f t="shared" si="1"/>
        <v>8</v>
      </c>
      <c r="AA5" s="46">
        <f t="shared" si="1"/>
        <v>154</v>
      </c>
      <c r="AB5" s="46">
        <f t="shared" si="1"/>
        <v>255</v>
      </c>
      <c r="AC5" s="46">
        <f t="shared" si="1"/>
        <v>25</v>
      </c>
      <c r="AD5" s="46">
        <f t="shared" si="1"/>
        <v>125</v>
      </c>
      <c r="AE5" s="46">
        <f>SUM(AE7:AE18)</f>
        <v>9</v>
      </c>
      <c r="AF5" s="46">
        <f t="shared" si="1"/>
        <v>22</v>
      </c>
    </row>
    <row r="6" spans="1:32" s="36" customFormat="1" ht="33.75" customHeight="1">
      <c r="A6" s="34" t="s">
        <v>113</v>
      </c>
      <c r="B6" s="54"/>
      <c r="C6" s="21">
        <f>SUM(C7:C18)</f>
        <v>100</v>
      </c>
      <c r="D6" s="21">
        <f>IF(D5&gt;$B$5,999,IF($B$5=0,0,D5/$B$5*100))</f>
        <v>91.07277954304736</v>
      </c>
      <c r="E6" s="21">
        <f aca="true" t="shared" si="2" ref="E6:N6">IF(E5&gt;$B$5,999,IF($B$5=0,0,E5/$B$5*100))</f>
        <v>8.51868663943108</v>
      </c>
      <c r="F6" s="21">
        <f t="shared" si="2"/>
        <v>6.884551369344832</v>
      </c>
      <c r="G6" s="21">
        <f t="shared" si="2"/>
        <v>10.046905734604328</v>
      </c>
      <c r="H6" s="21">
        <f t="shared" si="2"/>
        <v>8.836435164170071</v>
      </c>
      <c r="I6" s="21">
        <f t="shared" si="2"/>
        <v>1.558480859434105</v>
      </c>
      <c r="J6" s="21">
        <f t="shared" si="2"/>
        <v>22.106218792555605</v>
      </c>
      <c r="K6" s="21">
        <f t="shared" si="2"/>
        <v>3.253139658042064</v>
      </c>
      <c r="L6" s="21">
        <f t="shared" si="2"/>
        <v>2.6932970192162204</v>
      </c>
      <c r="M6" s="21">
        <f t="shared" si="2"/>
        <v>9.093660160387351</v>
      </c>
      <c r="N6" s="21">
        <f t="shared" si="2"/>
        <v>2.1183234982599486</v>
      </c>
      <c r="O6" s="34" t="s">
        <v>113</v>
      </c>
      <c r="P6" s="21">
        <f aca="true" t="shared" si="3" ref="P6:AF6">IF(P5&gt;$B$5,999,IF($B$5=0,0,P5/$B$5*100))</f>
        <v>6.56680284460584</v>
      </c>
      <c r="Q6" s="21">
        <f t="shared" si="3"/>
        <v>3.828113178998336</v>
      </c>
      <c r="R6" s="21">
        <f t="shared" si="3"/>
        <v>2.4360720229989408</v>
      </c>
      <c r="S6" s="21">
        <f t="shared" si="3"/>
        <v>0.3177485247389923</v>
      </c>
      <c r="T6" s="21">
        <f t="shared" si="3"/>
        <v>0.9229838099561204</v>
      </c>
      <c r="U6" s="21">
        <f t="shared" si="3"/>
        <v>0.21183234982599486</v>
      </c>
      <c r="V6" s="21">
        <f t="shared" si="3"/>
        <v>0.48418822817370255</v>
      </c>
      <c r="W6" s="21">
        <f t="shared" si="3"/>
        <v>0.48418822817370255</v>
      </c>
      <c r="X6" s="21">
        <f t="shared" si="3"/>
        <v>0.2723558783477077</v>
      </c>
      <c r="Y6" s="21">
        <f t="shared" si="3"/>
        <v>0.3177485247389923</v>
      </c>
      <c r="Z6" s="21">
        <f t="shared" si="3"/>
        <v>0.12104705704342564</v>
      </c>
      <c r="AA6" s="21">
        <f t="shared" si="3"/>
        <v>2.3301558480859437</v>
      </c>
      <c r="AB6" s="21">
        <f t="shared" si="3"/>
        <v>3.858374943259192</v>
      </c>
      <c r="AC6" s="21">
        <f t="shared" si="3"/>
        <v>0.3782720532607051</v>
      </c>
      <c r="AD6" s="21">
        <f t="shared" si="3"/>
        <v>1.8913602663035254</v>
      </c>
      <c r="AE6" s="21">
        <f t="shared" si="3"/>
        <v>0.13617793917385385</v>
      </c>
      <c r="AF6" s="21">
        <f t="shared" si="3"/>
        <v>0.33287940686942047</v>
      </c>
    </row>
    <row r="7" spans="1:32" s="36" customFormat="1" ht="36.75" customHeight="1">
      <c r="A7" s="34" t="s">
        <v>114</v>
      </c>
      <c r="B7" s="46">
        <f aca="true" t="shared" si="4" ref="B7:B18">SUM(D7,AA7:AF7)</f>
        <v>31</v>
      </c>
      <c r="C7" s="21">
        <f>B7/$B$5*100</f>
        <v>0.4690573460432743</v>
      </c>
      <c r="D7" s="46">
        <f aca="true" t="shared" si="5" ref="D7:D18">SUM(E7:N7,P7:Z7)</f>
        <v>31</v>
      </c>
      <c r="E7" s="46">
        <v>6</v>
      </c>
      <c r="F7" s="46">
        <v>2</v>
      </c>
      <c r="G7" s="46">
        <v>9</v>
      </c>
      <c r="H7" s="46">
        <v>4</v>
      </c>
      <c r="I7" s="46">
        <v>0</v>
      </c>
      <c r="J7" s="46">
        <v>1</v>
      </c>
      <c r="K7" s="46">
        <v>1</v>
      </c>
      <c r="L7" s="46">
        <v>1</v>
      </c>
      <c r="M7" s="46">
        <v>1</v>
      </c>
      <c r="N7" s="46">
        <v>1</v>
      </c>
      <c r="O7" s="34" t="s">
        <v>114</v>
      </c>
      <c r="P7" s="46">
        <v>5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6">
        <v>0</v>
      </c>
      <c r="AF7" s="46">
        <v>0</v>
      </c>
    </row>
    <row r="8" spans="1:32" s="36" customFormat="1" ht="26.25" customHeight="1">
      <c r="A8" s="34" t="s">
        <v>115</v>
      </c>
      <c r="B8" s="46">
        <f t="shared" si="4"/>
        <v>29</v>
      </c>
      <c r="C8" s="21">
        <f aca="true" t="shared" si="6" ref="C8:C18">B8/$B$5*100</f>
        <v>0.4387955817824179</v>
      </c>
      <c r="D8" s="46">
        <f t="shared" si="5"/>
        <v>25</v>
      </c>
      <c r="E8" s="46">
        <v>0</v>
      </c>
      <c r="F8" s="46">
        <v>2</v>
      </c>
      <c r="G8" s="46">
        <v>1</v>
      </c>
      <c r="H8" s="46">
        <v>7</v>
      </c>
      <c r="I8" s="46">
        <v>0</v>
      </c>
      <c r="J8" s="46">
        <v>0</v>
      </c>
      <c r="K8" s="46">
        <v>4</v>
      </c>
      <c r="L8" s="46">
        <v>1</v>
      </c>
      <c r="M8" s="46">
        <v>2</v>
      </c>
      <c r="N8" s="46">
        <v>0</v>
      </c>
      <c r="O8" s="34" t="s">
        <v>115</v>
      </c>
      <c r="P8" s="46">
        <v>7</v>
      </c>
      <c r="Q8" s="46">
        <v>0</v>
      </c>
      <c r="R8" s="46">
        <v>1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2</v>
      </c>
      <c r="AB8" s="46">
        <v>1</v>
      </c>
      <c r="AC8" s="46">
        <v>0</v>
      </c>
      <c r="AD8" s="46">
        <v>1</v>
      </c>
      <c r="AE8" s="46">
        <v>0</v>
      </c>
      <c r="AF8" s="46">
        <v>0</v>
      </c>
    </row>
    <row r="9" spans="1:32" s="36" customFormat="1" ht="26.25" customHeight="1">
      <c r="A9" s="34" t="s">
        <v>116</v>
      </c>
      <c r="B9" s="46">
        <f t="shared" si="4"/>
        <v>298</v>
      </c>
      <c r="C9" s="21">
        <f t="shared" si="6"/>
        <v>4.509002874867605</v>
      </c>
      <c r="D9" s="46">
        <f t="shared" si="5"/>
        <v>261</v>
      </c>
      <c r="E9" s="46">
        <v>9</v>
      </c>
      <c r="F9" s="46">
        <v>22</v>
      </c>
      <c r="G9" s="46">
        <v>34</v>
      </c>
      <c r="H9" s="46">
        <v>35</v>
      </c>
      <c r="I9" s="46">
        <v>2</v>
      </c>
      <c r="J9" s="46">
        <v>27</v>
      </c>
      <c r="K9" s="46">
        <v>2</v>
      </c>
      <c r="L9" s="46">
        <v>5</v>
      </c>
      <c r="M9" s="46">
        <v>23</v>
      </c>
      <c r="N9" s="46">
        <v>9</v>
      </c>
      <c r="O9" s="34" t="s">
        <v>116</v>
      </c>
      <c r="P9" s="46">
        <v>52</v>
      </c>
      <c r="Q9" s="46">
        <v>2</v>
      </c>
      <c r="R9" s="46">
        <v>15</v>
      </c>
      <c r="S9" s="46">
        <v>5</v>
      </c>
      <c r="T9" s="46">
        <v>0</v>
      </c>
      <c r="U9" s="46">
        <v>3</v>
      </c>
      <c r="V9" s="46">
        <v>2</v>
      </c>
      <c r="W9" s="46">
        <v>2</v>
      </c>
      <c r="X9" s="46">
        <v>0</v>
      </c>
      <c r="Y9" s="46">
        <v>8</v>
      </c>
      <c r="Z9" s="46">
        <v>4</v>
      </c>
      <c r="AA9" s="46">
        <v>4</v>
      </c>
      <c r="AB9" s="46">
        <v>21</v>
      </c>
      <c r="AC9" s="46">
        <v>0</v>
      </c>
      <c r="AD9" s="46">
        <v>5</v>
      </c>
      <c r="AE9" s="46">
        <v>2</v>
      </c>
      <c r="AF9" s="46">
        <v>5</v>
      </c>
    </row>
    <row r="10" spans="1:32" s="36" customFormat="1" ht="26.25" customHeight="1">
      <c r="A10" s="34" t="s">
        <v>117</v>
      </c>
      <c r="B10" s="46">
        <f t="shared" si="4"/>
        <v>2</v>
      </c>
      <c r="C10" s="21">
        <f t="shared" si="6"/>
        <v>0.03026176426085641</v>
      </c>
      <c r="D10" s="46">
        <f t="shared" si="5"/>
        <v>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1</v>
      </c>
      <c r="K10" s="46">
        <v>1</v>
      </c>
      <c r="L10" s="46">
        <v>0</v>
      </c>
      <c r="M10" s="46">
        <v>0</v>
      </c>
      <c r="N10" s="46">
        <v>0</v>
      </c>
      <c r="O10" s="34" t="s">
        <v>117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</row>
    <row r="11" spans="1:32" s="36" customFormat="1" ht="38.25" customHeight="1">
      <c r="A11" s="34" t="s">
        <v>118</v>
      </c>
      <c r="B11" s="46">
        <f t="shared" si="4"/>
        <v>2725</v>
      </c>
      <c r="C11" s="21">
        <f t="shared" si="6"/>
        <v>41.231653805416855</v>
      </c>
      <c r="D11" s="46">
        <f t="shared" si="5"/>
        <v>2448</v>
      </c>
      <c r="E11" s="46">
        <v>235</v>
      </c>
      <c r="F11" s="46">
        <v>248</v>
      </c>
      <c r="G11" s="46">
        <v>243</v>
      </c>
      <c r="H11" s="46">
        <v>208</v>
      </c>
      <c r="I11" s="46">
        <v>71</v>
      </c>
      <c r="J11" s="46">
        <v>528</v>
      </c>
      <c r="K11" s="46">
        <v>73</v>
      </c>
      <c r="L11" s="46">
        <v>67</v>
      </c>
      <c r="M11" s="46">
        <v>281</v>
      </c>
      <c r="N11" s="46">
        <v>76</v>
      </c>
      <c r="O11" s="34" t="s">
        <v>118</v>
      </c>
      <c r="P11" s="46">
        <v>108</v>
      </c>
      <c r="Q11" s="46">
        <v>93</v>
      </c>
      <c r="R11" s="46">
        <v>105</v>
      </c>
      <c r="S11" s="46">
        <v>7</v>
      </c>
      <c r="T11" s="46">
        <v>34</v>
      </c>
      <c r="U11" s="46">
        <v>11</v>
      </c>
      <c r="V11" s="46">
        <v>10</v>
      </c>
      <c r="W11" s="46">
        <v>18</v>
      </c>
      <c r="X11" s="46">
        <v>15</v>
      </c>
      <c r="Y11" s="46">
        <v>13</v>
      </c>
      <c r="Z11" s="46">
        <v>4</v>
      </c>
      <c r="AA11" s="46">
        <v>122</v>
      </c>
      <c r="AB11" s="46">
        <v>77</v>
      </c>
      <c r="AC11" s="46">
        <v>9</v>
      </c>
      <c r="AD11" s="46">
        <v>59</v>
      </c>
      <c r="AE11" s="46">
        <v>1</v>
      </c>
      <c r="AF11" s="46">
        <v>9</v>
      </c>
    </row>
    <row r="12" spans="1:32" s="36" customFormat="1" ht="26.25" customHeight="1">
      <c r="A12" s="34" t="s">
        <v>119</v>
      </c>
      <c r="B12" s="46">
        <f t="shared" si="4"/>
        <v>4</v>
      </c>
      <c r="C12" s="21">
        <f t="shared" si="6"/>
        <v>0.06052352852171282</v>
      </c>
      <c r="D12" s="46">
        <f t="shared" si="5"/>
        <v>4</v>
      </c>
      <c r="E12" s="46">
        <v>0</v>
      </c>
      <c r="F12" s="46">
        <v>0</v>
      </c>
      <c r="G12" s="46">
        <v>0</v>
      </c>
      <c r="H12" s="46">
        <v>1</v>
      </c>
      <c r="I12" s="46">
        <v>0</v>
      </c>
      <c r="J12" s="46">
        <v>1</v>
      </c>
      <c r="K12" s="46">
        <v>0</v>
      </c>
      <c r="L12" s="46">
        <v>1</v>
      </c>
      <c r="M12" s="46">
        <v>0</v>
      </c>
      <c r="N12" s="46">
        <v>0</v>
      </c>
      <c r="O12" s="34" t="s">
        <v>119</v>
      </c>
      <c r="P12" s="46">
        <v>0</v>
      </c>
      <c r="Q12" s="46">
        <v>1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</row>
    <row r="13" spans="1:32" s="36" customFormat="1" ht="26.25" customHeight="1">
      <c r="A13" s="34" t="s">
        <v>120</v>
      </c>
      <c r="B13" s="46">
        <f t="shared" si="4"/>
        <v>0</v>
      </c>
      <c r="C13" s="21">
        <f t="shared" si="6"/>
        <v>0</v>
      </c>
      <c r="D13" s="46">
        <f t="shared" si="5"/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34" t="s">
        <v>120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</row>
    <row r="14" spans="1:32" s="36" customFormat="1" ht="26.25" customHeight="1">
      <c r="A14" s="34" t="s">
        <v>121</v>
      </c>
      <c r="B14" s="46">
        <f t="shared" si="4"/>
        <v>405</v>
      </c>
      <c r="C14" s="21">
        <f t="shared" si="6"/>
        <v>6.128007262823423</v>
      </c>
      <c r="D14" s="46">
        <f t="shared" si="5"/>
        <v>374</v>
      </c>
      <c r="E14" s="46">
        <v>10</v>
      </c>
      <c r="F14" s="46">
        <v>38</v>
      </c>
      <c r="G14" s="46">
        <v>45</v>
      </c>
      <c r="H14" s="46">
        <v>34</v>
      </c>
      <c r="I14" s="46">
        <v>4</v>
      </c>
      <c r="J14" s="46">
        <v>72</v>
      </c>
      <c r="K14" s="46">
        <v>15</v>
      </c>
      <c r="L14" s="46">
        <v>17</v>
      </c>
      <c r="M14" s="46">
        <v>27</v>
      </c>
      <c r="N14" s="46">
        <v>5</v>
      </c>
      <c r="O14" s="34" t="s">
        <v>121</v>
      </c>
      <c r="P14" s="46">
        <v>82</v>
      </c>
      <c r="Q14" s="46">
        <v>9</v>
      </c>
      <c r="R14" s="46">
        <v>11</v>
      </c>
      <c r="S14" s="46">
        <v>1</v>
      </c>
      <c r="T14" s="46">
        <v>2</v>
      </c>
      <c r="U14" s="46">
        <v>0</v>
      </c>
      <c r="V14" s="46">
        <v>2</v>
      </c>
      <c r="W14" s="46">
        <v>0</v>
      </c>
      <c r="X14" s="46">
        <v>0</v>
      </c>
      <c r="Y14" s="46">
        <v>0</v>
      </c>
      <c r="Z14" s="46">
        <v>0</v>
      </c>
      <c r="AA14" s="46">
        <v>14</v>
      </c>
      <c r="AB14" s="46">
        <v>12</v>
      </c>
      <c r="AC14" s="46">
        <v>2</v>
      </c>
      <c r="AD14" s="46">
        <v>2</v>
      </c>
      <c r="AE14" s="46">
        <v>1</v>
      </c>
      <c r="AF14" s="46">
        <v>0</v>
      </c>
    </row>
    <row r="15" spans="1:32" s="36" customFormat="1" ht="38.25" customHeight="1">
      <c r="A15" s="34" t="s">
        <v>122</v>
      </c>
      <c r="B15" s="46">
        <f t="shared" si="4"/>
        <v>667</v>
      </c>
      <c r="C15" s="21">
        <f t="shared" si="6"/>
        <v>10.092298380995611</v>
      </c>
      <c r="D15" s="46">
        <f t="shared" si="5"/>
        <v>576</v>
      </c>
      <c r="E15" s="46">
        <v>30</v>
      </c>
      <c r="F15" s="46">
        <v>46</v>
      </c>
      <c r="G15" s="46">
        <v>70</v>
      </c>
      <c r="H15" s="46">
        <v>111</v>
      </c>
      <c r="I15" s="46">
        <v>8</v>
      </c>
      <c r="J15" s="46">
        <v>98</v>
      </c>
      <c r="K15" s="46">
        <v>9</v>
      </c>
      <c r="L15" s="46">
        <v>25</v>
      </c>
      <c r="M15" s="46">
        <v>31</v>
      </c>
      <c r="N15" s="46">
        <v>5</v>
      </c>
      <c r="O15" s="34" t="s">
        <v>122</v>
      </c>
      <c r="P15" s="46">
        <v>62</v>
      </c>
      <c r="Q15" s="46">
        <v>24</v>
      </c>
      <c r="R15" s="46">
        <v>13</v>
      </c>
      <c r="S15" s="46">
        <v>7</v>
      </c>
      <c r="T15" s="46">
        <v>21</v>
      </c>
      <c r="U15" s="46">
        <v>0</v>
      </c>
      <c r="V15" s="46">
        <v>7</v>
      </c>
      <c r="W15" s="46">
        <v>6</v>
      </c>
      <c r="X15" s="46">
        <v>3</v>
      </c>
      <c r="Y15" s="46">
        <v>0</v>
      </c>
      <c r="Z15" s="46">
        <v>0</v>
      </c>
      <c r="AA15" s="46">
        <v>3</v>
      </c>
      <c r="AB15" s="46">
        <v>85</v>
      </c>
      <c r="AC15" s="46">
        <v>0</v>
      </c>
      <c r="AD15" s="46">
        <v>0</v>
      </c>
      <c r="AE15" s="46">
        <v>2</v>
      </c>
      <c r="AF15" s="46">
        <v>1</v>
      </c>
    </row>
    <row r="16" spans="1:32" s="36" customFormat="1" ht="26.25" customHeight="1">
      <c r="A16" s="34" t="s">
        <v>123</v>
      </c>
      <c r="B16" s="46">
        <f t="shared" si="4"/>
        <v>1776</v>
      </c>
      <c r="C16" s="21">
        <f t="shared" si="6"/>
        <v>26.872446663640492</v>
      </c>
      <c r="D16" s="46">
        <f t="shared" si="5"/>
        <v>1736</v>
      </c>
      <c r="E16" s="46">
        <v>218</v>
      </c>
      <c r="F16" s="46">
        <v>88</v>
      </c>
      <c r="G16" s="46">
        <v>182</v>
      </c>
      <c r="H16" s="46">
        <v>135</v>
      </c>
      <c r="I16" s="46">
        <v>16</v>
      </c>
      <c r="J16" s="46">
        <v>644</v>
      </c>
      <c r="K16" s="46">
        <v>55</v>
      </c>
      <c r="L16" s="46">
        <v>45</v>
      </c>
      <c r="M16" s="46">
        <v>145</v>
      </c>
      <c r="N16" s="46">
        <v>39</v>
      </c>
      <c r="O16" s="34" t="s">
        <v>123</v>
      </c>
      <c r="P16" s="46">
        <v>78</v>
      </c>
      <c r="Q16" s="46">
        <v>74</v>
      </c>
      <c r="R16" s="46">
        <v>9</v>
      </c>
      <c r="S16" s="46">
        <v>0</v>
      </c>
      <c r="T16" s="46">
        <v>0</v>
      </c>
      <c r="U16" s="46">
        <v>0</v>
      </c>
      <c r="V16" s="46">
        <v>5</v>
      </c>
      <c r="W16" s="46">
        <v>3</v>
      </c>
      <c r="X16" s="46">
        <v>0</v>
      </c>
      <c r="Y16" s="46">
        <v>0</v>
      </c>
      <c r="Z16" s="46">
        <v>0</v>
      </c>
      <c r="AA16" s="46">
        <v>0</v>
      </c>
      <c r="AB16" s="46">
        <v>19</v>
      </c>
      <c r="AC16" s="46">
        <v>11</v>
      </c>
      <c r="AD16" s="46">
        <v>8</v>
      </c>
      <c r="AE16" s="46">
        <v>0</v>
      </c>
      <c r="AF16" s="46">
        <v>2</v>
      </c>
    </row>
    <row r="17" spans="1:32" s="36" customFormat="1" ht="26.25" customHeight="1">
      <c r="A17" s="34" t="s">
        <v>124</v>
      </c>
      <c r="B17" s="46">
        <f t="shared" si="4"/>
        <v>453</v>
      </c>
      <c r="C17" s="21">
        <f t="shared" si="6"/>
        <v>6.854289605083977</v>
      </c>
      <c r="D17" s="46">
        <f t="shared" si="5"/>
        <v>380</v>
      </c>
      <c r="E17" s="46">
        <v>43</v>
      </c>
      <c r="F17" s="46">
        <v>4</v>
      </c>
      <c r="G17" s="46">
        <v>67</v>
      </c>
      <c r="H17" s="46">
        <v>35</v>
      </c>
      <c r="I17" s="46">
        <v>1</v>
      </c>
      <c r="J17" s="46">
        <v>42</v>
      </c>
      <c r="K17" s="46">
        <v>49</v>
      </c>
      <c r="L17" s="46">
        <v>0</v>
      </c>
      <c r="M17" s="46">
        <v>78</v>
      </c>
      <c r="N17" s="46">
        <v>1</v>
      </c>
      <c r="O17" s="34" t="s">
        <v>124</v>
      </c>
      <c r="P17" s="46">
        <v>4</v>
      </c>
      <c r="Q17" s="46">
        <v>46</v>
      </c>
      <c r="R17" s="46">
        <v>5</v>
      </c>
      <c r="S17" s="46">
        <v>0</v>
      </c>
      <c r="T17" s="46">
        <v>1</v>
      </c>
      <c r="U17" s="46">
        <v>0</v>
      </c>
      <c r="V17" s="46">
        <v>1</v>
      </c>
      <c r="W17" s="46">
        <v>3</v>
      </c>
      <c r="X17" s="46">
        <v>0</v>
      </c>
      <c r="Y17" s="46">
        <v>0</v>
      </c>
      <c r="Z17" s="46">
        <v>0</v>
      </c>
      <c r="AA17" s="46">
        <v>9</v>
      </c>
      <c r="AB17" s="46">
        <v>6</v>
      </c>
      <c r="AC17" s="46">
        <v>1</v>
      </c>
      <c r="AD17" s="46">
        <v>50</v>
      </c>
      <c r="AE17" s="46">
        <v>2</v>
      </c>
      <c r="AF17" s="46">
        <v>5</v>
      </c>
    </row>
    <row r="18" spans="1:32" s="36" customFormat="1" ht="26.25" customHeight="1" thickBot="1">
      <c r="A18" s="34" t="s">
        <v>125</v>
      </c>
      <c r="B18" s="46">
        <f t="shared" si="4"/>
        <v>219</v>
      </c>
      <c r="C18" s="21">
        <f t="shared" si="6"/>
        <v>3.313663186563777</v>
      </c>
      <c r="D18" s="46">
        <f t="shared" si="5"/>
        <v>182</v>
      </c>
      <c r="E18" s="46">
        <v>12</v>
      </c>
      <c r="F18" s="46">
        <v>5</v>
      </c>
      <c r="G18" s="46">
        <v>13</v>
      </c>
      <c r="H18" s="46">
        <v>14</v>
      </c>
      <c r="I18" s="46">
        <v>1</v>
      </c>
      <c r="J18" s="46">
        <v>47</v>
      </c>
      <c r="K18" s="46">
        <v>6</v>
      </c>
      <c r="L18" s="46">
        <v>16</v>
      </c>
      <c r="M18" s="46">
        <v>13</v>
      </c>
      <c r="N18" s="46">
        <v>4</v>
      </c>
      <c r="O18" s="34" t="s">
        <v>125</v>
      </c>
      <c r="P18" s="46">
        <v>36</v>
      </c>
      <c r="Q18" s="46">
        <v>4</v>
      </c>
      <c r="R18" s="46">
        <v>2</v>
      </c>
      <c r="S18" s="46">
        <v>1</v>
      </c>
      <c r="T18" s="46">
        <v>3</v>
      </c>
      <c r="U18" s="46">
        <v>0</v>
      </c>
      <c r="V18" s="46">
        <v>5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34</v>
      </c>
      <c r="AC18" s="46">
        <v>2</v>
      </c>
      <c r="AD18" s="46">
        <v>0</v>
      </c>
      <c r="AE18" s="46">
        <v>1</v>
      </c>
      <c r="AF18" s="46">
        <v>0</v>
      </c>
    </row>
    <row r="19" spans="1:32" s="29" customFormat="1" ht="22.5" customHeight="1">
      <c r="A19" s="124" t="s">
        <v>96</v>
      </c>
      <c r="B19" s="124"/>
      <c r="C19" s="124"/>
      <c r="D19" s="124"/>
      <c r="E19" s="124"/>
      <c r="F19" s="124"/>
      <c r="G19" s="124"/>
      <c r="H19" s="69"/>
      <c r="I19" s="48"/>
      <c r="J19" s="48"/>
      <c r="K19" s="48"/>
      <c r="L19" s="48"/>
      <c r="M19" s="48"/>
      <c r="N19" s="48"/>
      <c r="O19" s="48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</row>
    <row r="20" s="36" customFormat="1" ht="110.25" customHeight="1">
      <c r="A20" s="36" t="s">
        <v>97</v>
      </c>
    </row>
    <row r="21" spans="1:32" s="36" customFormat="1" ht="11.25" customHeight="1">
      <c r="A21" s="116" t="s">
        <v>334</v>
      </c>
      <c r="B21" s="95"/>
      <c r="C21" s="95"/>
      <c r="D21" s="95"/>
      <c r="E21" s="95"/>
      <c r="F21" s="95"/>
      <c r="G21" s="95"/>
      <c r="H21" s="68"/>
      <c r="I21" s="95" t="s">
        <v>263</v>
      </c>
      <c r="J21" s="95"/>
      <c r="K21" s="95"/>
      <c r="L21" s="95"/>
      <c r="M21" s="95"/>
      <c r="N21" s="95"/>
      <c r="O21" s="95" t="s">
        <v>335</v>
      </c>
      <c r="P21" s="95"/>
      <c r="Q21" s="95"/>
      <c r="R21" s="95"/>
      <c r="S21" s="95"/>
      <c r="T21" s="95"/>
      <c r="U21" s="95"/>
      <c r="V21" s="95"/>
      <c r="W21" s="95"/>
      <c r="X21" s="95" t="s">
        <v>264</v>
      </c>
      <c r="Y21" s="95"/>
      <c r="Z21" s="95"/>
      <c r="AA21" s="95"/>
      <c r="AB21" s="95"/>
      <c r="AC21" s="95"/>
      <c r="AD21" s="95"/>
      <c r="AE21" s="95"/>
      <c r="AF21" s="95"/>
    </row>
  </sheetData>
  <mergeCells count="26">
    <mergeCell ref="AC3:AC4"/>
    <mergeCell ref="P3:W3"/>
    <mergeCell ref="O21:W21"/>
    <mergeCell ref="A19:G19"/>
    <mergeCell ref="O3:O4"/>
    <mergeCell ref="X21:AF21"/>
    <mergeCell ref="AE3:AE4"/>
    <mergeCell ref="AD3:AD4"/>
    <mergeCell ref="AF3:AF4"/>
    <mergeCell ref="X3:Z3"/>
    <mergeCell ref="AA3:AA4"/>
    <mergeCell ref="AB3:AB4"/>
    <mergeCell ref="C3:C4"/>
    <mergeCell ref="D3:G3"/>
    <mergeCell ref="X1:AF1"/>
    <mergeCell ref="O1:W1"/>
    <mergeCell ref="A2:G2"/>
    <mergeCell ref="O2:W2"/>
    <mergeCell ref="A1:G1"/>
    <mergeCell ref="H1:J1"/>
    <mergeCell ref="H2:M2"/>
    <mergeCell ref="A3:A4"/>
    <mergeCell ref="B3:B4"/>
    <mergeCell ref="A21:G21"/>
    <mergeCell ref="I21:N21"/>
    <mergeCell ref="H3:N3"/>
  </mergeCells>
  <dataValidations count="1">
    <dataValidation type="whole" allowBlank="1" showInputMessage="1" showErrorMessage="1" errorTitle="嘿嘿！你粉混喔" error="數字必須素整數而且不得小於 0 也應該不會大於 50000000 吧" sqref="P7:AF18 E7:N18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8"/>
  <sheetViews>
    <sheetView workbookViewId="0" topLeftCell="A1">
      <selection activeCell="A1" sqref="A1:G1"/>
    </sheetView>
  </sheetViews>
  <sheetFormatPr defaultColWidth="9.00390625" defaultRowHeight="16.5"/>
  <cols>
    <col min="1" max="1" width="18.625" style="44" customWidth="1"/>
    <col min="2" max="2" width="9.375" style="44" customWidth="1"/>
    <col min="3" max="3" width="8.50390625" style="44" customWidth="1"/>
    <col min="4" max="4" width="9.125" style="44" customWidth="1"/>
    <col min="5" max="7" width="11.125" style="44" customWidth="1"/>
    <col min="8" max="14" width="11.50390625" style="44" customWidth="1"/>
    <col min="15" max="15" width="18.625" style="44" customWidth="1"/>
    <col min="16" max="16" width="7.625" style="44" customWidth="1"/>
    <col min="17" max="23" width="7.375" style="44" customWidth="1"/>
    <col min="24" max="32" width="8.625" style="44" customWidth="1"/>
    <col min="33" max="16384" width="9.00390625" style="44" customWidth="1"/>
  </cols>
  <sheetData>
    <row r="1" spans="1:32" s="26" customFormat="1" ht="48" customHeight="1">
      <c r="A1" s="86" t="s">
        <v>126</v>
      </c>
      <c r="B1" s="86"/>
      <c r="C1" s="86"/>
      <c r="D1" s="86"/>
      <c r="E1" s="86"/>
      <c r="F1" s="86"/>
      <c r="G1" s="86"/>
      <c r="H1" s="96" t="s">
        <v>107</v>
      </c>
      <c r="I1" s="96"/>
      <c r="J1" s="96"/>
      <c r="K1" s="96"/>
      <c r="L1" s="96"/>
      <c r="M1" s="96"/>
      <c r="N1" s="96"/>
      <c r="O1" s="86" t="s">
        <v>126</v>
      </c>
      <c r="P1" s="86"/>
      <c r="Q1" s="86"/>
      <c r="R1" s="86"/>
      <c r="S1" s="86"/>
      <c r="T1" s="86"/>
      <c r="U1" s="86"/>
      <c r="V1" s="86"/>
      <c r="W1" s="86"/>
      <c r="X1" s="96" t="s">
        <v>108</v>
      </c>
      <c r="Y1" s="96"/>
      <c r="Z1" s="96"/>
      <c r="AA1" s="1"/>
      <c r="AB1" s="1"/>
      <c r="AC1" s="1"/>
      <c r="AD1" s="1"/>
      <c r="AE1" s="1"/>
      <c r="AF1" s="1"/>
    </row>
    <row r="2" spans="1:32" s="29" customFormat="1" ht="12.75" customHeight="1" thickBot="1">
      <c r="A2" s="121" t="s">
        <v>13</v>
      </c>
      <c r="B2" s="121"/>
      <c r="C2" s="121"/>
      <c r="D2" s="121"/>
      <c r="E2" s="121"/>
      <c r="F2" s="121"/>
      <c r="G2" s="121"/>
      <c r="H2" s="120" t="s">
        <v>346</v>
      </c>
      <c r="I2" s="120"/>
      <c r="J2" s="120"/>
      <c r="K2" s="120"/>
      <c r="L2" s="120"/>
      <c r="M2" s="120"/>
      <c r="N2" s="27" t="s">
        <v>0</v>
      </c>
      <c r="O2" s="121" t="s">
        <v>13</v>
      </c>
      <c r="P2" s="121"/>
      <c r="Q2" s="121"/>
      <c r="R2" s="121"/>
      <c r="S2" s="121"/>
      <c r="T2" s="121"/>
      <c r="U2" s="121"/>
      <c r="V2" s="121"/>
      <c r="W2" s="121"/>
      <c r="X2" s="45" t="s">
        <v>346</v>
      </c>
      <c r="Y2" s="45"/>
      <c r="Z2" s="45"/>
      <c r="AA2" s="45"/>
      <c r="AB2" s="45"/>
      <c r="AC2" s="45"/>
      <c r="AD2" s="45"/>
      <c r="AE2" s="45"/>
      <c r="AF2" s="27" t="s">
        <v>0</v>
      </c>
    </row>
    <row r="3" spans="1:32" s="30" customFormat="1" ht="24" customHeight="1">
      <c r="A3" s="90" t="s">
        <v>62</v>
      </c>
      <c r="B3" s="122" t="s">
        <v>63</v>
      </c>
      <c r="C3" s="111" t="s">
        <v>64</v>
      </c>
      <c r="D3" s="133" t="s">
        <v>127</v>
      </c>
      <c r="E3" s="113"/>
      <c r="F3" s="113"/>
      <c r="G3" s="113"/>
      <c r="H3" s="113" t="s">
        <v>128</v>
      </c>
      <c r="I3" s="113"/>
      <c r="J3" s="113"/>
      <c r="K3" s="113"/>
      <c r="L3" s="113"/>
      <c r="M3" s="113"/>
      <c r="N3" s="113"/>
      <c r="O3" s="90" t="s">
        <v>66</v>
      </c>
      <c r="P3" s="92" t="s">
        <v>129</v>
      </c>
      <c r="Q3" s="93"/>
      <c r="R3" s="93"/>
      <c r="S3" s="93"/>
      <c r="T3" s="93"/>
      <c r="U3" s="93"/>
      <c r="V3" s="93"/>
      <c r="W3" s="93"/>
      <c r="X3" s="64" t="s">
        <v>130</v>
      </c>
      <c r="Y3" s="65"/>
      <c r="Z3" s="66"/>
      <c r="AA3" s="129" t="s">
        <v>360</v>
      </c>
      <c r="AB3" s="129" t="s">
        <v>359</v>
      </c>
      <c r="AC3" s="111" t="s">
        <v>69</v>
      </c>
      <c r="AD3" s="111" t="s">
        <v>70</v>
      </c>
      <c r="AE3" s="129" t="s">
        <v>167</v>
      </c>
      <c r="AF3" s="114" t="s">
        <v>71</v>
      </c>
    </row>
    <row r="4" spans="1:32" s="30" customFormat="1" ht="48" customHeight="1" thickBot="1">
      <c r="A4" s="91"/>
      <c r="B4" s="110"/>
      <c r="C4" s="123"/>
      <c r="D4" s="31" t="s">
        <v>3</v>
      </c>
      <c r="E4" s="32" t="s">
        <v>357</v>
      </c>
      <c r="F4" s="32" t="s">
        <v>375</v>
      </c>
      <c r="G4" s="32" t="s">
        <v>376</v>
      </c>
      <c r="H4" s="32" t="s">
        <v>358</v>
      </c>
      <c r="I4" s="32" t="s">
        <v>72</v>
      </c>
      <c r="J4" s="32" t="s">
        <v>73</v>
      </c>
      <c r="K4" s="32" t="s">
        <v>74</v>
      </c>
      <c r="L4" s="31" t="s">
        <v>75</v>
      </c>
      <c r="M4" s="32" t="s">
        <v>76</v>
      </c>
      <c r="N4" s="32" t="s">
        <v>77</v>
      </c>
      <c r="O4" s="91"/>
      <c r="P4" s="31" t="s">
        <v>356</v>
      </c>
      <c r="Q4" s="32" t="s">
        <v>79</v>
      </c>
      <c r="R4" s="32" t="s">
        <v>80</v>
      </c>
      <c r="S4" s="32" t="s">
        <v>377</v>
      </c>
      <c r="T4" s="32" t="s">
        <v>81</v>
      </c>
      <c r="U4" s="32" t="s">
        <v>82</v>
      </c>
      <c r="V4" s="32" t="s">
        <v>83</v>
      </c>
      <c r="W4" s="32" t="s">
        <v>84</v>
      </c>
      <c r="X4" s="33" t="s">
        <v>85</v>
      </c>
      <c r="Y4" s="33" t="s">
        <v>86</v>
      </c>
      <c r="Z4" s="33" t="s">
        <v>87</v>
      </c>
      <c r="AA4" s="130"/>
      <c r="AB4" s="130"/>
      <c r="AC4" s="123"/>
      <c r="AD4" s="123"/>
      <c r="AE4" s="130"/>
      <c r="AF4" s="115"/>
    </row>
    <row r="5" spans="1:32" s="36" customFormat="1" ht="46.5" customHeight="1">
      <c r="A5" s="34" t="s">
        <v>112</v>
      </c>
      <c r="B5" s="46">
        <f>SUM(B7:B15)</f>
        <v>26698</v>
      </c>
      <c r="C5" s="56"/>
      <c r="D5" s="46">
        <f aca="true" t="shared" si="0" ref="D5:N5">SUM(D7:D15)</f>
        <v>22477</v>
      </c>
      <c r="E5" s="46">
        <f t="shared" si="0"/>
        <v>1304</v>
      </c>
      <c r="F5" s="46">
        <f t="shared" si="0"/>
        <v>1126</v>
      </c>
      <c r="G5" s="46">
        <f t="shared" si="0"/>
        <v>1628</v>
      </c>
      <c r="H5" s="46">
        <f>SUM(H7:H15)</f>
        <v>4174</v>
      </c>
      <c r="I5" s="46">
        <f t="shared" si="0"/>
        <v>356</v>
      </c>
      <c r="J5" s="46">
        <f t="shared" si="0"/>
        <v>5336</v>
      </c>
      <c r="K5" s="46">
        <f t="shared" si="0"/>
        <v>376</v>
      </c>
      <c r="L5" s="46">
        <f t="shared" si="0"/>
        <v>549</v>
      </c>
      <c r="M5" s="46">
        <f t="shared" si="0"/>
        <v>1207</v>
      </c>
      <c r="N5" s="46">
        <f t="shared" si="0"/>
        <v>114</v>
      </c>
      <c r="O5" s="34" t="s">
        <v>112</v>
      </c>
      <c r="P5" s="46">
        <f aca="true" t="shared" si="1" ref="P5:AF5">SUM(P7:P15)</f>
        <v>4855</v>
      </c>
      <c r="Q5" s="46">
        <f>SUM(Q7:Q15)</f>
        <v>525</v>
      </c>
      <c r="R5" s="46">
        <f t="shared" si="1"/>
        <v>289</v>
      </c>
      <c r="S5" s="46">
        <f t="shared" si="1"/>
        <v>27</v>
      </c>
      <c r="T5" s="46">
        <f t="shared" si="1"/>
        <v>178</v>
      </c>
      <c r="U5" s="46">
        <f t="shared" si="1"/>
        <v>12</v>
      </c>
      <c r="V5" s="46">
        <f t="shared" si="1"/>
        <v>136</v>
      </c>
      <c r="W5" s="46">
        <f t="shared" si="1"/>
        <v>118</v>
      </c>
      <c r="X5" s="46">
        <f t="shared" si="1"/>
        <v>111</v>
      </c>
      <c r="Y5" s="46">
        <f t="shared" si="1"/>
        <v>52</v>
      </c>
      <c r="Z5" s="46">
        <f t="shared" si="1"/>
        <v>4</v>
      </c>
      <c r="AA5" s="46">
        <f t="shared" si="1"/>
        <v>697</v>
      </c>
      <c r="AB5" s="46">
        <f t="shared" si="1"/>
        <v>3117</v>
      </c>
      <c r="AC5" s="46">
        <f t="shared" si="1"/>
        <v>123</v>
      </c>
      <c r="AD5" s="46">
        <f t="shared" si="1"/>
        <v>91</v>
      </c>
      <c r="AE5" s="46">
        <f>SUM(AE7:AE15)</f>
        <v>5</v>
      </c>
      <c r="AF5" s="46">
        <f t="shared" si="1"/>
        <v>188</v>
      </c>
    </row>
    <row r="6" spans="1:32" s="36" customFormat="1" ht="41.25" customHeight="1">
      <c r="A6" s="34" t="s">
        <v>113</v>
      </c>
      <c r="B6" s="54"/>
      <c r="C6" s="21">
        <f>SUM(C7:C15)</f>
        <v>99.99999999999999</v>
      </c>
      <c r="D6" s="21">
        <f>IF(D5&gt;$B$5,999,IF($B$5=0,0,D5/$B$5*100))</f>
        <v>84.18982695332984</v>
      </c>
      <c r="E6" s="21">
        <f aca="true" t="shared" si="2" ref="E6:N6">IF(E5&gt;$B$5,999,IF($B$5=0,0,E5/$B$5*100))</f>
        <v>4.884260993332834</v>
      </c>
      <c r="F6" s="21">
        <f t="shared" si="2"/>
        <v>4.2175443853472165</v>
      </c>
      <c r="G6" s="21">
        <f t="shared" si="2"/>
        <v>6.097835043823507</v>
      </c>
      <c r="H6" s="21">
        <f t="shared" si="2"/>
        <v>15.634129897370588</v>
      </c>
      <c r="I6" s="21">
        <f t="shared" si="2"/>
        <v>1.3334332159712339</v>
      </c>
      <c r="J6" s="21">
        <f t="shared" si="2"/>
        <v>19.98651584388344</v>
      </c>
      <c r="K6" s="21">
        <f t="shared" si="2"/>
        <v>1.408345194396584</v>
      </c>
      <c r="L6" s="21">
        <f t="shared" si="2"/>
        <v>2.0563338077758635</v>
      </c>
      <c r="M6" s="21">
        <f t="shared" si="2"/>
        <v>4.520937897969885</v>
      </c>
      <c r="N6" s="21">
        <f t="shared" si="2"/>
        <v>0.42699827702449616</v>
      </c>
      <c r="O6" s="34" t="s">
        <v>113</v>
      </c>
      <c r="P6" s="21">
        <f aca="true" t="shared" si="3" ref="P6:AF6">IF(P5&gt;$B$5,999,IF($B$5=0,0,P5/$B$5*100))</f>
        <v>18.184882762753766</v>
      </c>
      <c r="Q6" s="21">
        <f t="shared" si="3"/>
        <v>1.9664394336654432</v>
      </c>
      <c r="R6" s="21">
        <f t="shared" si="3"/>
        <v>1.0824780882463105</v>
      </c>
      <c r="S6" s="21">
        <f t="shared" si="3"/>
        <v>0.10113117087422278</v>
      </c>
      <c r="T6" s="21">
        <f t="shared" si="3"/>
        <v>0.6667166079856169</v>
      </c>
      <c r="U6" s="21">
        <f t="shared" si="3"/>
        <v>0.04494718705521013</v>
      </c>
      <c r="V6" s="21">
        <f t="shared" si="3"/>
        <v>0.5094014532923814</v>
      </c>
      <c r="W6" s="21">
        <f t="shared" si="3"/>
        <v>0.44198067270956626</v>
      </c>
      <c r="X6" s="21">
        <f t="shared" si="3"/>
        <v>0.4157614802606937</v>
      </c>
      <c r="Y6" s="21">
        <f t="shared" si="3"/>
        <v>0.19477114390591055</v>
      </c>
      <c r="Z6" s="21">
        <f t="shared" si="3"/>
        <v>0.014982395685070041</v>
      </c>
      <c r="AA6" s="21">
        <f t="shared" si="3"/>
        <v>2.610682448123455</v>
      </c>
      <c r="AB6" s="21">
        <f t="shared" si="3"/>
        <v>11.675031837590831</v>
      </c>
      <c r="AC6" s="21">
        <f t="shared" si="3"/>
        <v>0.46070866731590376</v>
      </c>
      <c r="AD6" s="21">
        <f t="shared" si="3"/>
        <v>0.34084950183534346</v>
      </c>
      <c r="AE6" s="21">
        <f t="shared" si="3"/>
        <v>0.018727994606337554</v>
      </c>
      <c r="AF6" s="21">
        <f t="shared" si="3"/>
        <v>0.704172597198292</v>
      </c>
    </row>
    <row r="7" spans="1:32" s="36" customFormat="1" ht="49.5" customHeight="1">
      <c r="A7" s="34" t="s">
        <v>131</v>
      </c>
      <c r="B7" s="46">
        <f aca="true" t="shared" si="4" ref="B7:B15">SUM(D7,AA7:AF7)</f>
        <v>11258</v>
      </c>
      <c r="C7" s="21">
        <f>B7/$B$5*100</f>
        <v>42.167952655629634</v>
      </c>
      <c r="D7" s="46">
        <f aca="true" t="shared" si="5" ref="D7:D15">SUM(E7:N7,P7:Z7)</f>
        <v>9321</v>
      </c>
      <c r="E7" s="46">
        <v>514</v>
      </c>
      <c r="F7" s="46">
        <v>242</v>
      </c>
      <c r="G7" s="46">
        <v>497</v>
      </c>
      <c r="H7" s="46">
        <v>1989</v>
      </c>
      <c r="I7" s="46">
        <v>110</v>
      </c>
      <c r="J7" s="46">
        <v>2127</v>
      </c>
      <c r="K7" s="46">
        <v>107</v>
      </c>
      <c r="L7" s="46">
        <v>260</v>
      </c>
      <c r="M7" s="46">
        <v>370</v>
      </c>
      <c r="N7" s="46">
        <v>13</v>
      </c>
      <c r="O7" s="34" t="s">
        <v>131</v>
      </c>
      <c r="P7" s="46">
        <v>2609</v>
      </c>
      <c r="Q7" s="46">
        <v>220</v>
      </c>
      <c r="R7" s="46">
        <v>75</v>
      </c>
      <c r="S7" s="46">
        <v>1</v>
      </c>
      <c r="T7" s="46">
        <v>50</v>
      </c>
      <c r="U7" s="46">
        <v>0</v>
      </c>
      <c r="V7" s="46">
        <v>69</v>
      </c>
      <c r="W7" s="46">
        <v>21</v>
      </c>
      <c r="X7" s="46">
        <v>43</v>
      </c>
      <c r="Y7" s="46">
        <v>4</v>
      </c>
      <c r="Z7" s="46">
        <v>0</v>
      </c>
      <c r="AA7" s="46">
        <v>272</v>
      </c>
      <c r="AB7" s="46">
        <v>1546</v>
      </c>
      <c r="AC7" s="46">
        <v>22</v>
      </c>
      <c r="AD7" s="46">
        <v>27</v>
      </c>
      <c r="AE7" s="46">
        <v>1</v>
      </c>
      <c r="AF7" s="46">
        <v>69</v>
      </c>
    </row>
    <row r="8" spans="1:32" s="36" customFormat="1" ht="41.25" customHeight="1">
      <c r="A8" s="34" t="s">
        <v>132</v>
      </c>
      <c r="B8" s="46">
        <f t="shared" si="4"/>
        <v>545</v>
      </c>
      <c r="C8" s="21">
        <f aca="true" t="shared" si="6" ref="C8:C15">B8/$B$5*100</f>
        <v>2.041351412090793</v>
      </c>
      <c r="D8" s="46">
        <f t="shared" si="5"/>
        <v>537</v>
      </c>
      <c r="E8" s="46">
        <v>8</v>
      </c>
      <c r="F8" s="46">
        <v>33</v>
      </c>
      <c r="G8" s="46">
        <v>68</v>
      </c>
      <c r="H8" s="46">
        <v>7</v>
      </c>
      <c r="I8" s="46">
        <v>7</v>
      </c>
      <c r="J8" s="46">
        <v>97</v>
      </c>
      <c r="K8" s="46">
        <v>5</v>
      </c>
      <c r="L8" s="46">
        <v>6</v>
      </c>
      <c r="M8" s="46">
        <v>15</v>
      </c>
      <c r="N8" s="46">
        <v>5</v>
      </c>
      <c r="O8" s="34" t="s">
        <v>132</v>
      </c>
      <c r="P8" s="46">
        <v>179</v>
      </c>
      <c r="Q8" s="46">
        <v>31</v>
      </c>
      <c r="R8" s="46">
        <v>21</v>
      </c>
      <c r="S8" s="46">
        <v>0</v>
      </c>
      <c r="T8" s="46">
        <v>18</v>
      </c>
      <c r="U8" s="46">
        <v>0</v>
      </c>
      <c r="V8" s="46">
        <v>0</v>
      </c>
      <c r="W8" s="46">
        <v>0</v>
      </c>
      <c r="X8" s="46">
        <v>0</v>
      </c>
      <c r="Y8" s="46">
        <v>36</v>
      </c>
      <c r="Z8" s="46">
        <v>1</v>
      </c>
      <c r="AA8" s="46">
        <v>1</v>
      </c>
      <c r="AB8" s="46">
        <v>5</v>
      </c>
      <c r="AC8" s="46">
        <v>2</v>
      </c>
      <c r="AD8" s="46">
        <v>0</v>
      </c>
      <c r="AE8" s="46">
        <v>0</v>
      </c>
      <c r="AF8" s="46">
        <v>0</v>
      </c>
    </row>
    <row r="9" spans="1:32" s="36" customFormat="1" ht="41.25" customHeight="1">
      <c r="A9" s="34" t="s">
        <v>133</v>
      </c>
      <c r="B9" s="46">
        <f t="shared" si="4"/>
        <v>3414</v>
      </c>
      <c r="C9" s="21">
        <f t="shared" si="6"/>
        <v>12.787474717207282</v>
      </c>
      <c r="D9" s="46">
        <f t="shared" si="5"/>
        <v>3414</v>
      </c>
      <c r="E9" s="46">
        <v>329</v>
      </c>
      <c r="F9" s="46">
        <v>88</v>
      </c>
      <c r="G9" s="46">
        <v>592</v>
      </c>
      <c r="H9" s="46">
        <v>31</v>
      </c>
      <c r="I9" s="46">
        <v>35</v>
      </c>
      <c r="J9" s="46">
        <v>1551</v>
      </c>
      <c r="K9" s="46">
        <v>22</v>
      </c>
      <c r="L9" s="46">
        <v>22</v>
      </c>
      <c r="M9" s="46">
        <v>386</v>
      </c>
      <c r="N9" s="46">
        <v>2</v>
      </c>
      <c r="O9" s="34" t="s">
        <v>133</v>
      </c>
      <c r="P9" s="46">
        <v>316</v>
      </c>
      <c r="Q9" s="46">
        <v>24</v>
      </c>
      <c r="R9" s="46">
        <v>3</v>
      </c>
      <c r="S9" s="46">
        <v>0</v>
      </c>
      <c r="T9" s="46">
        <v>0</v>
      </c>
      <c r="U9" s="46">
        <v>0</v>
      </c>
      <c r="V9" s="46">
        <v>13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</row>
    <row r="10" spans="1:32" s="36" customFormat="1" ht="41.25" customHeight="1">
      <c r="A10" s="34" t="s">
        <v>134</v>
      </c>
      <c r="B10" s="46">
        <f t="shared" si="4"/>
        <v>2727</v>
      </c>
      <c r="C10" s="21">
        <f t="shared" si="6"/>
        <v>10.214248258296502</v>
      </c>
      <c r="D10" s="46">
        <f t="shared" si="5"/>
        <v>2158</v>
      </c>
      <c r="E10" s="46">
        <v>242</v>
      </c>
      <c r="F10" s="46">
        <v>358</v>
      </c>
      <c r="G10" s="46">
        <v>217</v>
      </c>
      <c r="H10" s="46">
        <v>110</v>
      </c>
      <c r="I10" s="46">
        <v>92</v>
      </c>
      <c r="J10" s="46">
        <v>261</v>
      </c>
      <c r="K10" s="46">
        <v>59</v>
      </c>
      <c r="L10" s="46">
        <v>40</v>
      </c>
      <c r="M10" s="46">
        <v>202</v>
      </c>
      <c r="N10" s="46">
        <v>73</v>
      </c>
      <c r="O10" s="34" t="s">
        <v>134</v>
      </c>
      <c r="P10" s="46">
        <v>105</v>
      </c>
      <c r="Q10" s="46">
        <v>95</v>
      </c>
      <c r="R10" s="46">
        <v>91</v>
      </c>
      <c r="S10" s="46">
        <v>22</v>
      </c>
      <c r="T10" s="46">
        <v>51</v>
      </c>
      <c r="U10" s="46">
        <v>9</v>
      </c>
      <c r="V10" s="46">
        <v>35</v>
      </c>
      <c r="W10" s="46">
        <v>46</v>
      </c>
      <c r="X10" s="46">
        <v>42</v>
      </c>
      <c r="Y10" s="46">
        <v>5</v>
      </c>
      <c r="Z10" s="46">
        <v>3</v>
      </c>
      <c r="AA10" s="46">
        <v>365</v>
      </c>
      <c r="AB10" s="46">
        <v>138</v>
      </c>
      <c r="AC10" s="46">
        <v>2</v>
      </c>
      <c r="AD10" s="46">
        <v>38</v>
      </c>
      <c r="AE10" s="46">
        <v>2</v>
      </c>
      <c r="AF10" s="46">
        <v>24</v>
      </c>
    </row>
    <row r="11" spans="1:32" s="36" customFormat="1" ht="41.25" customHeight="1">
      <c r="A11" s="34" t="s">
        <v>135</v>
      </c>
      <c r="B11" s="46">
        <f t="shared" si="4"/>
        <v>223</v>
      </c>
      <c r="C11" s="21">
        <f t="shared" si="6"/>
        <v>0.8352685594426548</v>
      </c>
      <c r="D11" s="46">
        <f t="shared" si="5"/>
        <v>221</v>
      </c>
      <c r="E11" s="46">
        <v>14</v>
      </c>
      <c r="F11" s="46">
        <v>39</v>
      </c>
      <c r="G11" s="46">
        <v>3</v>
      </c>
      <c r="H11" s="46">
        <v>14</v>
      </c>
      <c r="I11" s="46">
        <v>9</v>
      </c>
      <c r="J11" s="46">
        <v>40</v>
      </c>
      <c r="K11" s="46">
        <v>8</v>
      </c>
      <c r="L11" s="46">
        <v>2</v>
      </c>
      <c r="M11" s="46">
        <v>64</v>
      </c>
      <c r="N11" s="46">
        <v>0</v>
      </c>
      <c r="O11" s="34" t="s">
        <v>135</v>
      </c>
      <c r="P11" s="46">
        <v>5</v>
      </c>
      <c r="Q11" s="46">
        <v>21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2</v>
      </c>
      <c r="X11" s="46">
        <v>0</v>
      </c>
      <c r="Y11" s="46">
        <v>0</v>
      </c>
      <c r="Z11" s="46">
        <v>0</v>
      </c>
      <c r="AA11" s="46">
        <v>2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</row>
    <row r="12" spans="1:32" s="36" customFormat="1" ht="41.25" customHeight="1">
      <c r="A12" s="34" t="s">
        <v>136</v>
      </c>
      <c r="B12" s="46">
        <f t="shared" si="4"/>
        <v>1122</v>
      </c>
      <c r="C12" s="21">
        <f t="shared" si="6"/>
        <v>4.202561989662147</v>
      </c>
      <c r="D12" s="46">
        <f t="shared" si="5"/>
        <v>1000</v>
      </c>
      <c r="E12" s="46">
        <v>43</v>
      </c>
      <c r="F12" s="46">
        <v>81</v>
      </c>
      <c r="G12" s="46">
        <v>56</v>
      </c>
      <c r="H12" s="46">
        <v>244</v>
      </c>
      <c r="I12" s="46">
        <v>9</v>
      </c>
      <c r="J12" s="46">
        <v>226</v>
      </c>
      <c r="K12" s="46">
        <v>55</v>
      </c>
      <c r="L12" s="46">
        <v>40</v>
      </c>
      <c r="M12" s="46">
        <v>22</v>
      </c>
      <c r="N12" s="46">
        <v>6</v>
      </c>
      <c r="O12" s="34" t="s">
        <v>136</v>
      </c>
      <c r="P12" s="46">
        <v>143</v>
      </c>
      <c r="Q12" s="46">
        <v>35</v>
      </c>
      <c r="R12" s="46">
        <v>26</v>
      </c>
      <c r="S12" s="46">
        <v>0</v>
      </c>
      <c r="T12" s="46">
        <v>2</v>
      </c>
      <c r="U12" s="46">
        <v>0</v>
      </c>
      <c r="V12" s="46">
        <v>0</v>
      </c>
      <c r="W12" s="46">
        <v>9</v>
      </c>
      <c r="X12" s="46">
        <v>3</v>
      </c>
      <c r="Y12" s="46">
        <v>0</v>
      </c>
      <c r="Z12" s="46">
        <v>0</v>
      </c>
      <c r="AA12" s="46">
        <v>22</v>
      </c>
      <c r="AB12" s="46">
        <v>59</v>
      </c>
      <c r="AC12" s="46">
        <v>31</v>
      </c>
      <c r="AD12" s="46">
        <v>0</v>
      </c>
      <c r="AE12" s="46">
        <v>0</v>
      </c>
      <c r="AF12" s="46">
        <v>10</v>
      </c>
    </row>
    <row r="13" spans="1:32" s="36" customFormat="1" ht="41.25" customHeight="1">
      <c r="A13" s="34" t="s">
        <v>137</v>
      </c>
      <c r="B13" s="46">
        <f t="shared" si="4"/>
        <v>831</v>
      </c>
      <c r="C13" s="21">
        <f t="shared" si="6"/>
        <v>3.1125927035733016</v>
      </c>
      <c r="D13" s="46">
        <f t="shared" si="5"/>
        <v>809</v>
      </c>
      <c r="E13" s="46">
        <v>74</v>
      </c>
      <c r="F13" s="46">
        <v>24</v>
      </c>
      <c r="G13" s="46">
        <v>24</v>
      </c>
      <c r="H13" s="46">
        <v>362</v>
      </c>
      <c r="I13" s="46">
        <v>25</v>
      </c>
      <c r="J13" s="46">
        <v>49</v>
      </c>
      <c r="K13" s="46">
        <v>9</v>
      </c>
      <c r="L13" s="46">
        <v>22</v>
      </c>
      <c r="M13" s="46">
        <v>20</v>
      </c>
      <c r="N13" s="46">
        <v>0</v>
      </c>
      <c r="O13" s="34" t="s">
        <v>137</v>
      </c>
      <c r="P13" s="46">
        <v>159</v>
      </c>
      <c r="Q13" s="46">
        <v>12</v>
      </c>
      <c r="R13" s="46">
        <v>0</v>
      </c>
      <c r="S13" s="46">
        <v>0</v>
      </c>
      <c r="T13" s="46">
        <v>12</v>
      </c>
      <c r="U13" s="46">
        <v>3</v>
      </c>
      <c r="V13" s="46">
        <v>4</v>
      </c>
      <c r="W13" s="46">
        <v>8</v>
      </c>
      <c r="X13" s="46">
        <v>1</v>
      </c>
      <c r="Y13" s="46">
        <v>1</v>
      </c>
      <c r="Z13" s="46">
        <v>0</v>
      </c>
      <c r="AA13" s="46">
        <v>4</v>
      </c>
      <c r="AB13" s="46">
        <v>12</v>
      </c>
      <c r="AC13" s="46">
        <v>3</v>
      </c>
      <c r="AD13" s="46">
        <v>3</v>
      </c>
      <c r="AE13" s="46">
        <v>0</v>
      </c>
      <c r="AF13" s="46">
        <v>0</v>
      </c>
    </row>
    <row r="14" spans="1:32" s="36" customFormat="1" ht="41.25" customHeight="1">
      <c r="A14" s="34" t="s">
        <v>138</v>
      </c>
      <c r="B14" s="46">
        <f t="shared" si="4"/>
        <v>480</v>
      </c>
      <c r="C14" s="21">
        <f t="shared" si="6"/>
        <v>1.7978874822084052</v>
      </c>
      <c r="D14" s="46">
        <f t="shared" si="5"/>
        <v>434</v>
      </c>
      <c r="E14" s="46">
        <v>12</v>
      </c>
      <c r="F14" s="46">
        <v>29</v>
      </c>
      <c r="G14" s="46">
        <v>17</v>
      </c>
      <c r="H14" s="46">
        <v>75</v>
      </c>
      <c r="I14" s="46">
        <v>13</v>
      </c>
      <c r="J14" s="46">
        <v>109</v>
      </c>
      <c r="K14" s="46">
        <v>12</v>
      </c>
      <c r="L14" s="46">
        <v>20</v>
      </c>
      <c r="M14" s="46">
        <v>21</v>
      </c>
      <c r="N14" s="46">
        <v>0</v>
      </c>
      <c r="O14" s="34" t="s">
        <v>138</v>
      </c>
      <c r="P14" s="46">
        <v>89</v>
      </c>
      <c r="Q14" s="46">
        <v>11</v>
      </c>
      <c r="R14" s="46">
        <v>4</v>
      </c>
      <c r="S14" s="46">
        <v>2</v>
      </c>
      <c r="T14" s="46">
        <v>8</v>
      </c>
      <c r="U14" s="46">
        <v>0</v>
      </c>
      <c r="V14" s="46">
        <v>6</v>
      </c>
      <c r="W14" s="46">
        <v>5</v>
      </c>
      <c r="X14" s="46">
        <v>1</v>
      </c>
      <c r="Y14" s="46">
        <v>0</v>
      </c>
      <c r="Z14" s="46">
        <v>0</v>
      </c>
      <c r="AA14" s="46">
        <v>3</v>
      </c>
      <c r="AB14" s="46">
        <v>37</v>
      </c>
      <c r="AC14" s="46">
        <v>1</v>
      </c>
      <c r="AD14" s="46">
        <v>2</v>
      </c>
      <c r="AE14" s="46">
        <v>2</v>
      </c>
      <c r="AF14" s="46">
        <v>1</v>
      </c>
    </row>
    <row r="15" spans="1:32" s="36" customFormat="1" ht="41.25" customHeight="1" thickBot="1">
      <c r="A15" s="34" t="s">
        <v>125</v>
      </c>
      <c r="B15" s="46">
        <f t="shared" si="4"/>
        <v>6098</v>
      </c>
      <c r="C15" s="21">
        <f t="shared" si="6"/>
        <v>22.84066222188928</v>
      </c>
      <c r="D15" s="46">
        <f t="shared" si="5"/>
        <v>4583</v>
      </c>
      <c r="E15" s="46">
        <v>68</v>
      </c>
      <c r="F15" s="46">
        <v>232</v>
      </c>
      <c r="G15" s="46">
        <v>154</v>
      </c>
      <c r="H15" s="46">
        <v>1342</v>
      </c>
      <c r="I15" s="46">
        <v>56</v>
      </c>
      <c r="J15" s="46">
        <v>876</v>
      </c>
      <c r="K15" s="46">
        <v>99</v>
      </c>
      <c r="L15" s="46">
        <v>137</v>
      </c>
      <c r="M15" s="46">
        <v>107</v>
      </c>
      <c r="N15" s="46">
        <v>15</v>
      </c>
      <c r="O15" s="34" t="s">
        <v>125</v>
      </c>
      <c r="P15" s="46">
        <v>1250</v>
      </c>
      <c r="Q15" s="46">
        <v>76</v>
      </c>
      <c r="R15" s="46">
        <v>69</v>
      </c>
      <c r="S15" s="46">
        <v>2</v>
      </c>
      <c r="T15" s="46">
        <v>37</v>
      </c>
      <c r="U15" s="46">
        <v>0</v>
      </c>
      <c r="V15" s="46">
        <v>9</v>
      </c>
      <c r="W15" s="46">
        <v>27</v>
      </c>
      <c r="X15" s="46">
        <v>21</v>
      </c>
      <c r="Y15" s="46">
        <v>6</v>
      </c>
      <c r="Z15" s="46">
        <v>0</v>
      </c>
      <c r="AA15" s="46">
        <v>28</v>
      </c>
      <c r="AB15" s="46">
        <v>1320</v>
      </c>
      <c r="AC15" s="46">
        <v>62</v>
      </c>
      <c r="AD15" s="46">
        <v>21</v>
      </c>
      <c r="AE15" s="46">
        <v>0</v>
      </c>
      <c r="AF15" s="46">
        <v>84</v>
      </c>
    </row>
    <row r="16" spans="1:32" s="29" customFormat="1" ht="22.5" customHeight="1">
      <c r="A16" s="124" t="s">
        <v>96</v>
      </c>
      <c r="B16" s="124"/>
      <c r="C16" s="124"/>
      <c r="D16" s="124"/>
      <c r="E16" s="124"/>
      <c r="F16" s="124"/>
      <c r="G16" s="124"/>
      <c r="H16" s="69"/>
      <c r="I16" s="48"/>
      <c r="J16" s="48"/>
      <c r="K16" s="48"/>
      <c r="L16" s="48"/>
      <c r="M16" s="48"/>
      <c r="N16" s="48"/>
      <c r="O16" s="48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</row>
    <row r="17" s="36" customFormat="1" ht="67.5" customHeight="1">
      <c r="A17" s="36" t="s">
        <v>97</v>
      </c>
    </row>
    <row r="18" spans="1:32" s="36" customFormat="1" ht="11.25" customHeight="1">
      <c r="A18" s="116" t="s">
        <v>336</v>
      </c>
      <c r="B18" s="95"/>
      <c r="C18" s="95"/>
      <c r="D18" s="95"/>
      <c r="E18" s="95"/>
      <c r="F18" s="95"/>
      <c r="G18" s="95"/>
      <c r="H18" s="68"/>
      <c r="I18" s="95" t="s">
        <v>265</v>
      </c>
      <c r="J18" s="95"/>
      <c r="K18" s="95"/>
      <c r="L18" s="95"/>
      <c r="M18" s="95"/>
      <c r="N18" s="95"/>
      <c r="O18" s="95" t="s">
        <v>337</v>
      </c>
      <c r="P18" s="95"/>
      <c r="Q18" s="95"/>
      <c r="R18" s="95"/>
      <c r="S18" s="95"/>
      <c r="T18" s="95"/>
      <c r="U18" s="95"/>
      <c r="V18" s="95"/>
      <c r="W18" s="95"/>
      <c r="X18" s="95" t="s">
        <v>266</v>
      </c>
      <c r="Y18" s="95"/>
      <c r="Z18" s="95"/>
      <c r="AA18" s="95"/>
      <c r="AB18" s="95"/>
      <c r="AC18" s="95"/>
      <c r="AD18" s="95"/>
      <c r="AE18" s="95"/>
      <c r="AF18" s="95"/>
    </row>
  </sheetData>
  <mergeCells count="25">
    <mergeCell ref="X1:Z1"/>
    <mergeCell ref="AE3:AE4"/>
    <mergeCell ref="AD3:AD4"/>
    <mergeCell ref="AF3:AF4"/>
    <mergeCell ref="X18:AF18"/>
    <mergeCell ref="A16:G16"/>
    <mergeCell ref="AA3:AA4"/>
    <mergeCell ref="AB3:AB4"/>
    <mergeCell ref="AC3:AC4"/>
    <mergeCell ref="O3:O4"/>
    <mergeCell ref="P3:W3"/>
    <mergeCell ref="A18:G18"/>
    <mergeCell ref="I18:N18"/>
    <mergeCell ref="H3:N3"/>
    <mergeCell ref="O18:W18"/>
    <mergeCell ref="A3:A4"/>
    <mergeCell ref="B3:B4"/>
    <mergeCell ref="C3:C4"/>
    <mergeCell ref="D3:G3"/>
    <mergeCell ref="O1:W1"/>
    <mergeCell ref="A2:G2"/>
    <mergeCell ref="O2:W2"/>
    <mergeCell ref="A1:G1"/>
    <mergeCell ref="H1:N1"/>
    <mergeCell ref="H2:M2"/>
  </mergeCells>
  <dataValidations count="1">
    <dataValidation type="whole" allowBlank="1" showInputMessage="1" showErrorMessage="1" errorTitle="嘿嘿！你粉混喔" error="數字必須素整數而且不得小於 0 也應該不會大於 50000000 吧" sqref="P7:AF15 E7:N15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9"/>
  <sheetViews>
    <sheetView workbookViewId="0" topLeftCell="A1">
      <selection activeCell="A1" sqref="A1:G1"/>
    </sheetView>
  </sheetViews>
  <sheetFormatPr defaultColWidth="9.00390625" defaultRowHeight="16.5"/>
  <cols>
    <col min="1" max="1" width="18.625" style="44" customWidth="1"/>
    <col min="2" max="2" width="9.125" style="44" customWidth="1"/>
    <col min="3" max="4" width="8.875" style="44" customWidth="1"/>
    <col min="5" max="7" width="11.125" style="44" customWidth="1"/>
    <col min="8" max="14" width="11.50390625" style="44" customWidth="1"/>
    <col min="15" max="15" width="18.625" style="44" customWidth="1"/>
    <col min="16" max="16" width="7.625" style="44" customWidth="1"/>
    <col min="17" max="23" width="7.375" style="44" customWidth="1"/>
    <col min="24" max="32" width="8.625" style="44" customWidth="1"/>
    <col min="33" max="16384" width="9.00390625" style="44" customWidth="1"/>
  </cols>
  <sheetData>
    <row r="1" spans="1:32" s="26" customFormat="1" ht="48" customHeight="1">
      <c r="A1" s="86" t="s">
        <v>139</v>
      </c>
      <c r="B1" s="86"/>
      <c r="C1" s="86"/>
      <c r="D1" s="86"/>
      <c r="E1" s="86"/>
      <c r="F1" s="86"/>
      <c r="G1" s="86"/>
      <c r="H1" s="96" t="s">
        <v>60</v>
      </c>
      <c r="I1" s="96"/>
      <c r="J1" s="96"/>
      <c r="K1" s="96"/>
      <c r="L1" s="96"/>
      <c r="M1" s="96"/>
      <c r="N1" s="96"/>
      <c r="O1" s="86" t="s">
        <v>139</v>
      </c>
      <c r="P1" s="86"/>
      <c r="Q1" s="86"/>
      <c r="R1" s="86"/>
      <c r="S1" s="86"/>
      <c r="T1" s="86"/>
      <c r="U1" s="86"/>
      <c r="V1" s="86"/>
      <c r="W1" s="86"/>
      <c r="X1" s="96" t="s">
        <v>61</v>
      </c>
      <c r="Y1" s="96"/>
      <c r="Z1" s="96"/>
      <c r="AA1" s="1"/>
      <c r="AB1" s="1"/>
      <c r="AC1" s="1"/>
      <c r="AD1" s="1"/>
      <c r="AE1" s="1"/>
      <c r="AF1" s="1"/>
    </row>
    <row r="2" spans="1:32" s="29" customFormat="1" ht="12.75" customHeight="1" thickBot="1">
      <c r="A2" s="121" t="s">
        <v>13</v>
      </c>
      <c r="B2" s="121"/>
      <c r="C2" s="121"/>
      <c r="D2" s="121"/>
      <c r="E2" s="121"/>
      <c r="F2" s="121"/>
      <c r="G2" s="121"/>
      <c r="H2" s="120" t="s">
        <v>346</v>
      </c>
      <c r="I2" s="120"/>
      <c r="J2" s="120"/>
      <c r="K2" s="120"/>
      <c r="L2" s="120"/>
      <c r="M2" s="120"/>
      <c r="N2" s="27" t="s">
        <v>0</v>
      </c>
      <c r="O2" s="121" t="s">
        <v>13</v>
      </c>
      <c r="P2" s="121"/>
      <c r="Q2" s="121"/>
      <c r="R2" s="121"/>
      <c r="S2" s="121"/>
      <c r="T2" s="121"/>
      <c r="U2" s="121"/>
      <c r="V2" s="121"/>
      <c r="W2" s="121"/>
      <c r="X2" s="45" t="s">
        <v>346</v>
      </c>
      <c r="Y2" s="45"/>
      <c r="Z2" s="45"/>
      <c r="AA2" s="45"/>
      <c r="AB2" s="45"/>
      <c r="AC2" s="45"/>
      <c r="AD2" s="45"/>
      <c r="AE2" s="45"/>
      <c r="AF2" s="27" t="s">
        <v>0</v>
      </c>
    </row>
    <row r="3" spans="1:32" s="30" customFormat="1" ht="24" customHeight="1">
      <c r="A3" s="90" t="s">
        <v>62</v>
      </c>
      <c r="B3" s="122" t="s">
        <v>63</v>
      </c>
      <c r="C3" s="111" t="s">
        <v>64</v>
      </c>
      <c r="D3" s="117" t="s">
        <v>140</v>
      </c>
      <c r="E3" s="118"/>
      <c r="F3" s="118"/>
      <c r="G3" s="118"/>
      <c r="H3" s="113" t="s">
        <v>141</v>
      </c>
      <c r="I3" s="113"/>
      <c r="J3" s="113"/>
      <c r="K3" s="113"/>
      <c r="L3" s="113"/>
      <c r="M3" s="113"/>
      <c r="N3" s="113"/>
      <c r="O3" s="90" t="s">
        <v>66</v>
      </c>
      <c r="P3" s="92" t="s">
        <v>142</v>
      </c>
      <c r="Q3" s="93"/>
      <c r="R3" s="93"/>
      <c r="S3" s="93"/>
      <c r="T3" s="93"/>
      <c r="U3" s="93"/>
      <c r="V3" s="93"/>
      <c r="W3" s="93"/>
      <c r="X3" s="118" t="s">
        <v>143</v>
      </c>
      <c r="Y3" s="118"/>
      <c r="Z3" s="119"/>
      <c r="AA3" s="129" t="s">
        <v>360</v>
      </c>
      <c r="AB3" s="129" t="s">
        <v>359</v>
      </c>
      <c r="AC3" s="111" t="s">
        <v>69</v>
      </c>
      <c r="AD3" s="111" t="s">
        <v>70</v>
      </c>
      <c r="AE3" s="129" t="s">
        <v>167</v>
      </c>
      <c r="AF3" s="114" t="s">
        <v>71</v>
      </c>
    </row>
    <row r="4" spans="1:32" s="30" customFormat="1" ht="48" customHeight="1" thickBot="1">
      <c r="A4" s="91"/>
      <c r="B4" s="110"/>
      <c r="C4" s="123"/>
      <c r="D4" s="31" t="s">
        <v>3</v>
      </c>
      <c r="E4" s="32" t="s">
        <v>357</v>
      </c>
      <c r="F4" s="32" t="s">
        <v>375</v>
      </c>
      <c r="G4" s="32" t="s">
        <v>376</v>
      </c>
      <c r="H4" s="32" t="s">
        <v>358</v>
      </c>
      <c r="I4" s="32" t="s">
        <v>72</v>
      </c>
      <c r="J4" s="32" t="s">
        <v>73</v>
      </c>
      <c r="K4" s="32" t="s">
        <v>74</v>
      </c>
      <c r="L4" s="31" t="s">
        <v>75</v>
      </c>
      <c r="M4" s="32" t="s">
        <v>76</v>
      </c>
      <c r="N4" s="32" t="s">
        <v>77</v>
      </c>
      <c r="O4" s="91"/>
      <c r="P4" s="31" t="s">
        <v>356</v>
      </c>
      <c r="Q4" s="32" t="s">
        <v>79</v>
      </c>
      <c r="R4" s="32" t="s">
        <v>80</v>
      </c>
      <c r="S4" s="32" t="s">
        <v>377</v>
      </c>
      <c r="T4" s="32" t="s">
        <v>81</v>
      </c>
      <c r="U4" s="32" t="s">
        <v>82</v>
      </c>
      <c r="V4" s="32" t="s">
        <v>83</v>
      </c>
      <c r="W4" s="32" t="s">
        <v>84</v>
      </c>
      <c r="X4" s="31" t="s">
        <v>374</v>
      </c>
      <c r="Y4" s="33" t="s">
        <v>86</v>
      </c>
      <c r="Z4" s="33" t="s">
        <v>87</v>
      </c>
      <c r="AA4" s="130"/>
      <c r="AB4" s="130"/>
      <c r="AC4" s="123"/>
      <c r="AD4" s="123"/>
      <c r="AE4" s="130"/>
      <c r="AF4" s="115"/>
    </row>
    <row r="5" spans="1:32" s="36" customFormat="1" ht="38.25" customHeight="1">
      <c r="A5" s="34" t="s">
        <v>88</v>
      </c>
      <c r="B5" s="46">
        <f>SUM(B7:B16)</f>
        <v>26243</v>
      </c>
      <c r="C5" s="56"/>
      <c r="D5" s="46">
        <f aca="true" t="shared" si="0" ref="D5:N5">SUM(D7:D16)</f>
        <v>20760</v>
      </c>
      <c r="E5" s="46">
        <f t="shared" si="0"/>
        <v>619</v>
      </c>
      <c r="F5" s="46">
        <f t="shared" si="0"/>
        <v>1104</v>
      </c>
      <c r="G5" s="46">
        <f t="shared" si="0"/>
        <v>1632</v>
      </c>
      <c r="H5" s="46">
        <f>SUM(H7:H16)</f>
        <v>5297</v>
      </c>
      <c r="I5" s="46">
        <f t="shared" si="0"/>
        <v>204</v>
      </c>
      <c r="J5" s="46">
        <f t="shared" si="0"/>
        <v>2909</v>
      </c>
      <c r="K5" s="46">
        <f t="shared" si="0"/>
        <v>456</v>
      </c>
      <c r="L5" s="46">
        <f t="shared" si="0"/>
        <v>1002</v>
      </c>
      <c r="M5" s="46">
        <f t="shared" si="0"/>
        <v>463</v>
      </c>
      <c r="N5" s="46">
        <f t="shared" si="0"/>
        <v>131</v>
      </c>
      <c r="O5" s="34" t="s">
        <v>88</v>
      </c>
      <c r="P5" s="46">
        <f aca="true" t="shared" si="1" ref="P5:AF5">SUM(P7:P16)</f>
        <v>6101</v>
      </c>
      <c r="Q5" s="46">
        <f>SUM(Q7:Q16)</f>
        <v>327</v>
      </c>
      <c r="R5" s="46">
        <f t="shared" si="1"/>
        <v>220</v>
      </c>
      <c r="S5" s="46">
        <f t="shared" si="1"/>
        <v>14</v>
      </c>
      <c r="T5" s="46">
        <f t="shared" si="1"/>
        <v>64</v>
      </c>
      <c r="U5" s="46">
        <f t="shared" si="1"/>
        <v>6</v>
      </c>
      <c r="V5" s="46">
        <f t="shared" si="1"/>
        <v>39</v>
      </c>
      <c r="W5" s="46">
        <f t="shared" si="1"/>
        <v>113</v>
      </c>
      <c r="X5" s="46">
        <f t="shared" si="1"/>
        <v>50</v>
      </c>
      <c r="Y5" s="46">
        <f t="shared" si="1"/>
        <v>9</v>
      </c>
      <c r="Z5" s="46">
        <f t="shared" si="1"/>
        <v>0</v>
      </c>
      <c r="AA5" s="46">
        <f t="shared" si="1"/>
        <v>107</v>
      </c>
      <c r="AB5" s="46">
        <f t="shared" si="1"/>
        <v>3859</v>
      </c>
      <c r="AC5" s="46">
        <f t="shared" si="1"/>
        <v>347</v>
      </c>
      <c r="AD5" s="46">
        <f t="shared" si="1"/>
        <v>558</v>
      </c>
      <c r="AE5" s="46">
        <f>SUM(AE7:AE16)</f>
        <v>226</v>
      </c>
      <c r="AF5" s="46">
        <f t="shared" si="1"/>
        <v>386</v>
      </c>
    </row>
    <row r="6" spans="1:32" s="36" customFormat="1" ht="39" customHeight="1">
      <c r="A6" s="34" t="s">
        <v>89</v>
      </c>
      <c r="B6" s="54"/>
      <c r="C6" s="21">
        <f>SUM(C7:C16)</f>
        <v>100</v>
      </c>
      <c r="D6" s="21">
        <f>IF(D5&gt;$B$5,999,IF($B$5=0,0,D5/$B$5*100))</f>
        <v>79.10680943489693</v>
      </c>
      <c r="E6" s="21">
        <f aca="true" t="shared" si="2" ref="E6:N6">IF(E5&gt;$B$5,999,IF($B$5=0,0,E5/$B$5*100))</f>
        <v>2.3587242312235643</v>
      </c>
      <c r="F6" s="21">
        <f t="shared" si="2"/>
        <v>4.206836108676599</v>
      </c>
      <c r="G6" s="21">
        <f t="shared" si="2"/>
        <v>6.218801204130625</v>
      </c>
      <c r="H6" s="21">
        <f t="shared" si="2"/>
        <v>20.184430133749952</v>
      </c>
      <c r="I6" s="21">
        <f t="shared" si="2"/>
        <v>0.7773501505163282</v>
      </c>
      <c r="J6" s="21">
        <f t="shared" si="2"/>
        <v>11.084860724764699</v>
      </c>
      <c r="K6" s="21">
        <f t="shared" si="2"/>
        <v>1.737606218801204</v>
      </c>
      <c r="L6" s="21">
        <f t="shared" si="2"/>
        <v>3.818161033418435</v>
      </c>
      <c r="M6" s="21">
        <f t="shared" si="2"/>
        <v>1.7642799984757842</v>
      </c>
      <c r="N6" s="21">
        <f t="shared" si="2"/>
        <v>0.49918073390999507</v>
      </c>
      <c r="O6" s="34" t="s">
        <v>89</v>
      </c>
      <c r="P6" s="21">
        <f aca="true" t="shared" si="3" ref="P6:AF6">IF(P5&gt;$B$5,999,IF($B$5=0,0,P5/$B$5*100))</f>
        <v>23.24810425637313</v>
      </c>
      <c r="Q6" s="21">
        <f t="shared" si="3"/>
        <v>1.246046564798232</v>
      </c>
      <c r="R6" s="21">
        <f t="shared" si="3"/>
        <v>0.8383187897725108</v>
      </c>
      <c r="S6" s="21">
        <f t="shared" si="3"/>
        <v>0.05334755934915977</v>
      </c>
      <c r="T6" s="21">
        <f t="shared" si="3"/>
        <v>0.24387455702473043</v>
      </c>
      <c r="U6" s="21">
        <f t="shared" si="3"/>
        <v>0.022863239721068473</v>
      </c>
      <c r="V6" s="21">
        <f t="shared" si="3"/>
        <v>0.1486110581869451</v>
      </c>
      <c r="W6" s="21">
        <f t="shared" si="3"/>
        <v>0.4305910147467896</v>
      </c>
      <c r="X6" s="21">
        <f t="shared" si="3"/>
        <v>0.19052699767557063</v>
      </c>
      <c r="Y6" s="21">
        <f t="shared" si="3"/>
        <v>0.034294859581602714</v>
      </c>
      <c r="Z6" s="21">
        <f t="shared" si="3"/>
        <v>0</v>
      </c>
      <c r="AA6" s="21">
        <f t="shared" si="3"/>
        <v>0.4077277750257211</v>
      </c>
      <c r="AB6" s="21">
        <f t="shared" si="3"/>
        <v>14.704873680600542</v>
      </c>
      <c r="AC6" s="21">
        <f t="shared" si="3"/>
        <v>1.32225736386846</v>
      </c>
      <c r="AD6" s="21">
        <f t="shared" si="3"/>
        <v>2.126281294059368</v>
      </c>
      <c r="AE6" s="21">
        <f t="shared" si="3"/>
        <v>0.8611820294935792</v>
      </c>
      <c r="AF6" s="21">
        <f t="shared" si="3"/>
        <v>1.4708684220554051</v>
      </c>
    </row>
    <row r="7" spans="1:32" s="36" customFormat="1" ht="34.5" customHeight="1">
      <c r="A7" s="37" t="s">
        <v>144</v>
      </c>
      <c r="B7" s="46">
        <f aca="true" t="shared" si="4" ref="B7:B16">SUM(D7,AA7:AF7)</f>
        <v>965</v>
      </c>
      <c r="C7" s="21">
        <f>B7/$B$5*100</f>
        <v>3.6771710551385133</v>
      </c>
      <c r="D7" s="46">
        <f aca="true" t="shared" si="5" ref="D7:D16">SUM(E7:N7,P7:Z7)</f>
        <v>773</v>
      </c>
      <c r="E7" s="46">
        <v>7</v>
      </c>
      <c r="F7" s="46">
        <v>16</v>
      </c>
      <c r="G7" s="46">
        <v>83</v>
      </c>
      <c r="H7" s="46">
        <v>248</v>
      </c>
      <c r="I7" s="46">
        <v>4</v>
      </c>
      <c r="J7" s="46">
        <v>89</v>
      </c>
      <c r="K7" s="46">
        <v>5</v>
      </c>
      <c r="L7" s="46">
        <v>27</v>
      </c>
      <c r="M7" s="46">
        <v>1</v>
      </c>
      <c r="N7" s="46">
        <v>0</v>
      </c>
      <c r="O7" s="37" t="s">
        <v>144</v>
      </c>
      <c r="P7" s="46">
        <v>286</v>
      </c>
      <c r="Q7" s="46">
        <v>6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1</v>
      </c>
      <c r="Y7" s="46">
        <v>0</v>
      </c>
      <c r="Z7" s="46">
        <v>0</v>
      </c>
      <c r="AA7" s="46">
        <v>0</v>
      </c>
      <c r="AB7" s="46">
        <v>151</v>
      </c>
      <c r="AC7" s="46">
        <v>18</v>
      </c>
      <c r="AD7" s="46">
        <v>18</v>
      </c>
      <c r="AE7" s="46">
        <v>4</v>
      </c>
      <c r="AF7" s="46">
        <v>1</v>
      </c>
    </row>
    <row r="8" spans="1:32" s="36" customFormat="1" ht="38.25" customHeight="1">
      <c r="A8" s="34" t="s">
        <v>145</v>
      </c>
      <c r="B8" s="46">
        <f t="shared" si="4"/>
        <v>6327</v>
      </c>
      <c r="C8" s="21">
        <f aca="true" t="shared" si="6" ref="C8:C16">B8/$B$5*100</f>
        <v>24.10928628586671</v>
      </c>
      <c r="D8" s="46">
        <f t="shared" si="5"/>
        <v>4836</v>
      </c>
      <c r="E8" s="46">
        <v>34</v>
      </c>
      <c r="F8" s="46">
        <v>281</v>
      </c>
      <c r="G8" s="46">
        <v>280</v>
      </c>
      <c r="H8" s="46">
        <v>1187</v>
      </c>
      <c r="I8" s="46">
        <v>35</v>
      </c>
      <c r="J8" s="46">
        <v>517</v>
      </c>
      <c r="K8" s="46">
        <v>121</v>
      </c>
      <c r="L8" s="46">
        <v>249</v>
      </c>
      <c r="M8" s="46">
        <v>89</v>
      </c>
      <c r="N8" s="46">
        <v>26</v>
      </c>
      <c r="O8" s="34" t="s">
        <v>145</v>
      </c>
      <c r="P8" s="46">
        <v>1875</v>
      </c>
      <c r="Q8" s="46">
        <v>80</v>
      </c>
      <c r="R8" s="46">
        <v>13</v>
      </c>
      <c r="S8" s="46">
        <v>0</v>
      </c>
      <c r="T8" s="46">
        <v>1</v>
      </c>
      <c r="U8" s="46">
        <v>0</v>
      </c>
      <c r="V8" s="46">
        <v>2</v>
      </c>
      <c r="W8" s="46">
        <v>25</v>
      </c>
      <c r="X8" s="46">
        <v>21</v>
      </c>
      <c r="Y8" s="46">
        <v>0</v>
      </c>
      <c r="Z8" s="46">
        <v>0</v>
      </c>
      <c r="AA8" s="46">
        <v>1</v>
      </c>
      <c r="AB8" s="46">
        <v>1063</v>
      </c>
      <c r="AC8" s="46">
        <v>85</v>
      </c>
      <c r="AD8" s="46">
        <v>165</v>
      </c>
      <c r="AE8" s="46">
        <v>104</v>
      </c>
      <c r="AF8" s="46">
        <v>73</v>
      </c>
    </row>
    <row r="9" spans="1:32" s="36" customFormat="1" ht="34.5" customHeight="1">
      <c r="A9" s="34" t="s">
        <v>146</v>
      </c>
      <c r="B9" s="46">
        <f t="shared" si="4"/>
        <v>1439</v>
      </c>
      <c r="C9" s="21">
        <f t="shared" si="6"/>
        <v>5.483366993102923</v>
      </c>
      <c r="D9" s="46">
        <f t="shared" si="5"/>
        <v>1311</v>
      </c>
      <c r="E9" s="46">
        <v>1</v>
      </c>
      <c r="F9" s="46">
        <v>7</v>
      </c>
      <c r="G9" s="46">
        <v>157</v>
      </c>
      <c r="H9" s="46">
        <v>664</v>
      </c>
      <c r="I9" s="46">
        <v>11</v>
      </c>
      <c r="J9" s="46">
        <v>100</v>
      </c>
      <c r="K9" s="46">
        <v>24</v>
      </c>
      <c r="L9" s="46">
        <v>42</v>
      </c>
      <c r="M9" s="46">
        <v>7</v>
      </c>
      <c r="N9" s="46">
        <v>0</v>
      </c>
      <c r="O9" s="34" t="s">
        <v>146</v>
      </c>
      <c r="P9" s="46">
        <v>241</v>
      </c>
      <c r="Q9" s="46">
        <v>38</v>
      </c>
      <c r="R9" s="46">
        <v>9</v>
      </c>
      <c r="S9" s="46">
        <v>0</v>
      </c>
      <c r="T9" s="46">
        <v>0</v>
      </c>
      <c r="U9" s="46">
        <v>0</v>
      </c>
      <c r="V9" s="46">
        <v>0</v>
      </c>
      <c r="W9" s="46">
        <v>8</v>
      </c>
      <c r="X9" s="46">
        <v>2</v>
      </c>
      <c r="Y9" s="46">
        <v>0</v>
      </c>
      <c r="Z9" s="46">
        <v>0</v>
      </c>
      <c r="AA9" s="46">
        <v>0</v>
      </c>
      <c r="AB9" s="46">
        <v>76</v>
      </c>
      <c r="AC9" s="46">
        <v>4</v>
      </c>
      <c r="AD9" s="46">
        <v>0</v>
      </c>
      <c r="AE9" s="46">
        <v>0</v>
      </c>
      <c r="AF9" s="46">
        <v>48</v>
      </c>
    </row>
    <row r="10" spans="1:32" s="36" customFormat="1" ht="34.5" customHeight="1">
      <c r="A10" s="34" t="s">
        <v>147</v>
      </c>
      <c r="B10" s="46">
        <f t="shared" si="4"/>
        <v>2417</v>
      </c>
      <c r="C10" s="21">
        <f t="shared" si="6"/>
        <v>9.210075067637085</v>
      </c>
      <c r="D10" s="46">
        <f t="shared" si="5"/>
        <v>1752</v>
      </c>
      <c r="E10" s="46">
        <v>9</v>
      </c>
      <c r="F10" s="46">
        <v>42</v>
      </c>
      <c r="G10" s="46">
        <v>270</v>
      </c>
      <c r="H10" s="46">
        <v>448</v>
      </c>
      <c r="I10" s="46">
        <v>11</v>
      </c>
      <c r="J10" s="46">
        <v>112</v>
      </c>
      <c r="K10" s="46">
        <v>1</v>
      </c>
      <c r="L10" s="46">
        <v>47</v>
      </c>
      <c r="M10" s="46">
        <v>8</v>
      </c>
      <c r="N10" s="46">
        <v>5</v>
      </c>
      <c r="O10" s="34" t="s">
        <v>147</v>
      </c>
      <c r="P10" s="46">
        <v>771</v>
      </c>
      <c r="Q10" s="46">
        <v>16</v>
      </c>
      <c r="R10" s="46">
        <v>9</v>
      </c>
      <c r="S10" s="46">
        <v>0</v>
      </c>
      <c r="T10" s="46">
        <v>0</v>
      </c>
      <c r="U10" s="46">
        <v>0</v>
      </c>
      <c r="V10" s="46">
        <v>2</v>
      </c>
      <c r="W10" s="46">
        <v>0</v>
      </c>
      <c r="X10" s="46">
        <v>1</v>
      </c>
      <c r="Y10" s="46">
        <v>0</v>
      </c>
      <c r="Z10" s="46">
        <v>0</v>
      </c>
      <c r="AA10" s="46">
        <v>0</v>
      </c>
      <c r="AB10" s="46">
        <v>644</v>
      </c>
      <c r="AC10" s="46">
        <v>7</v>
      </c>
      <c r="AD10" s="46">
        <v>5</v>
      </c>
      <c r="AE10" s="46">
        <v>1</v>
      </c>
      <c r="AF10" s="46">
        <v>8</v>
      </c>
    </row>
    <row r="11" spans="1:32" s="36" customFormat="1" ht="34.5" customHeight="1">
      <c r="A11" s="34" t="s">
        <v>148</v>
      </c>
      <c r="B11" s="46">
        <f t="shared" si="4"/>
        <v>313</v>
      </c>
      <c r="C11" s="21">
        <f t="shared" si="6"/>
        <v>1.192699005449072</v>
      </c>
      <c r="D11" s="46">
        <f t="shared" si="5"/>
        <v>311</v>
      </c>
      <c r="E11" s="46">
        <v>0</v>
      </c>
      <c r="F11" s="46">
        <v>2</v>
      </c>
      <c r="G11" s="46">
        <v>32</v>
      </c>
      <c r="H11" s="46">
        <v>6</v>
      </c>
      <c r="I11" s="46">
        <v>0</v>
      </c>
      <c r="J11" s="46">
        <v>5</v>
      </c>
      <c r="K11" s="46">
        <v>1</v>
      </c>
      <c r="L11" s="46">
        <v>1</v>
      </c>
      <c r="M11" s="46">
        <v>5</v>
      </c>
      <c r="N11" s="46">
        <v>0</v>
      </c>
      <c r="O11" s="34" t="s">
        <v>148</v>
      </c>
      <c r="P11" s="46">
        <v>259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1</v>
      </c>
      <c r="AC11" s="46">
        <v>0</v>
      </c>
      <c r="AD11" s="46">
        <v>0</v>
      </c>
      <c r="AE11" s="46">
        <v>1</v>
      </c>
      <c r="AF11" s="46">
        <v>0</v>
      </c>
    </row>
    <row r="12" spans="1:32" s="36" customFormat="1" ht="34.5" customHeight="1">
      <c r="A12" s="37" t="s">
        <v>149</v>
      </c>
      <c r="B12" s="46">
        <f t="shared" si="4"/>
        <v>402</v>
      </c>
      <c r="C12" s="21">
        <f t="shared" si="6"/>
        <v>1.531837061311588</v>
      </c>
      <c r="D12" s="46">
        <f t="shared" si="5"/>
        <v>230</v>
      </c>
      <c r="E12" s="46">
        <v>5</v>
      </c>
      <c r="F12" s="46">
        <v>11</v>
      </c>
      <c r="G12" s="46">
        <v>9</v>
      </c>
      <c r="H12" s="46">
        <v>99</v>
      </c>
      <c r="I12" s="46">
        <v>0</v>
      </c>
      <c r="J12" s="46">
        <v>23</v>
      </c>
      <c r="K12" s="46">
        <v>0</v>
      </c>
      <c r="L12" s="46">
        <v>36</v>
      </c>
      <c r="M12" s="46">
        <v>2</v>
      </c>
      <c r="N12" s="46">
        <v>8</v>
      </c>
      <c r="O12" s="37" t="s">
        <v>149</v>
      </c>
      <c r="P12" s="46">
        <v>28</v>
      </c>
      <c r="Q12" s="46">
        <v>3</v>
      </c>
      <c r="R12" s="46">
        <v>2</v>
      </c>
      <c r="S12" s="46">
        <v>1</v>
      </c>
      <c r="T12" s="46">
        <v>0</v>
      </c>
      <c r="U12" s="46">
        <v>0</v>
      </c>
      <c r="V12" s="46">
        <v>0</v>
      </c>
      <c r="W12" s="46">
        <v>3</v>
      </c>
      <c r="X12" s="46">
        <v>0</v>
      </c>
      <c r="Y12" s="46">
        <v>0</v>
      </c>
      <c r="Z12" s="46">
        <v>0</v>
      </c>
      <c r="AA12" s="46">
        <v>7</v>
      </c>
      <c r="AB12" s="46">
        <v>154</v>
      </c>
      <c r="AC12" s="46">
        <v>11</v>
      </c>
      <c r="AD12" s="46">
        <v>0</v>
      </c>
      <c r="AE12" s="46">
        <v>0</v>
      </c>
      <c r="AF12" s="46">
        <v>0</v>
      </c>
    </row>
    <row r="13" spans="1:32" s="36" customFormat="1" ht="34.5" customHeight="1">
      <c r="A13" s="37" t="s">
        <v>150</v>
      </c>
      <c r="B13" s="46">
        <f t="shared" si="4"/>
        <v>65</v>
      </c>
      <c r="C13" s="21">
        <f t="shared" si="6"/>
        <v>0.24768509697824181</v>
      </c>
      <c r="D13" s="46">
        <f t="shared" si="5"/>
        <v>58</v>
      </c>
      <c r="E13" s="46">
        <v>6</v>
      </c>
      <c r="F13" s="46">
        <v>7</v>
      </c>
      <c r="G13" s="46">
        <v>2</v>
      </c>
      <c r="H13" s="46">
        <v>20</v>
      </c>
      <c r="I13" s="46">
        <v>0</v>
      </c>
      <c r="J13" s="46">
        <v>5</v>
      </c>
      <c r="K13" s="46">
        <v>0</v>
      </c>
      <c r="L13" s="46">
        <v>1</v>
      </c>
      <c r="M13" s="46">
        <v>1</v>
      </c>
      <c r="N13" s="46">
        <v>0</v>
      </c>
      <c r="O13" s="37" t="s">
        <v>150</v>
      </c>
      <c r="P13" s="46">
        <v>16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3</v>
      </c>
      <c r="AC13" s="46">
        <v>0</v>
      </c>
      <c r="AD13" s="46">
        <v>2</v>
      </c>
      <c r="AE13" s="46">
        <v>1</v>
      </c>
      <c r="AF13" s="46">
        <v>1</v>
      </c>
    </row>
    <row r="14" spans="1:32" s="36" customFormat="1" ht="34.5" customHeight="1">
      <c r="A14" s="37" t="s">
        <v>151</v>
      </c>
      <c r="B14" s="46">
        <f t="shared" si="4"/>
        <v>3445</v>
      </c>
      <c r="C14" s="21">
        <f t="shared" si="6"/>
        <v>13.127310139846815</v>
      </c>
      <c r="D14" s="46">
        <f t="shared" si="5"/>
        <v>2769</v>
      </c>
      <c r="E14" s="46">
        <v>219</v>
      </c>
      <c r="F14" s="46">
        <v>345</v>
      </c>
      <c r="G14" s="46">
        <v>261</v>
      </c>
      <c r="H14" s="46">
        <v>310</v>
      </c>
      <c r="I14" s="46">
        <v>48</v>
      </c>
      <c r="J14" s="46">
        <v>549</v>
      </c>
      <c r="K14" s="46">
        <v>138</v>
      </c>
      <c r="L14" s="46">
        <v>109</v>
      </c>
      <c r="M14" s="46">
        <v>139</v>
      </c>
      <c r="N14" s="46">
        <v>31</v>
      </c>
      <c r="O14" s="37" t="s">
        <v>151</v>
      </c>
      <c r="P14" s="46">
        <v>431</v>
      </c>
      <c r="Q14" s="46">
        <v>45</v>
      </c>
      <c r="R14" s="46">
        <v>56</v>
      </c>
      <c r="S14" s="46">
        <v>4</v>
      </c>
      <c r="T14" s="46">
        <v>20</v>
      </c>
      <c r="U14" s="46">
        <v>0</v>
      </c>
      <c r="V14" s="46">
        <v>12</v>
      </c>
      <c r="W14" s="46">
        <v>38</v>
      </c>
      <c r="X14" s="46">
        <v>14</v>
      </c>
      <c r="Y14" s="46">
        <v>0</v>
      </c>
      <c r="Z14" s="46">
        <v>0</v>
      </c>
      <c r="AA14" s="46">
        <v>28</v>
      </c>
      <c r="AB14" s="46">
        <v>226</v>
      </c>
      <c r="AC14" s="46">
        <v>72</v>
      </c>
      <c r="AD14" s="46">
        <v>195</v>
      </c>
      <c r="AE14" s="46">
        <v>66</v>
      </c>
      <c r="AF14" s="46">
        <v>89</v>
      </c>
    </row>
    <row r="15" spans="1:32" s="36" customFormat="1" ht="34.5" customHeight="1">
      <c r="A15" s="37" t="s">
        <v>152</v>
      </c>
      <c r="B15" s="46">
        <f t="shared" si="4"/>
        <v>2678</v>
      </c>
      <c r="C15" s="21">
        <f t="shared" si="6"/>
        <v>10.204625995503564</v>
      </c>
      <c r="D15" s="46">
        <f t="shared" si="5"/>
        <v>2272</v>
      </c>
      <c r="E15" s="46">
        <v>144</v>
      </c>
      <c r="F15" s="46">
        <v>194</v>
      </c>
      <c r="G15" s="46">
        <v>192</v>
      </c>
      <c r="H15" s="46">
        <v>264</v>
      </c>
      <c r="I15" s="46">
        <v>45</v>
      </c>
      <c r="J15" s="46">
        <v>453</v>
      </c>
      <c r="K15" s="46">
        <v>79</v>
      </c>
      <c r="L15" s="46">
        <v>93</v>
      </c>
      <c r="M15" s="46">
        <v>116</v>
      </c>
      <c r="N15" s="46">
        <v>22</v>
      </c>
      <c r="O15" s="37" t="s">
        <v>152</v>
      </c>
      <c r="P15" s="46">
        <v>434</v>
      </c>
      <c r="Q15" s="46">
        <v>64</v>
      </c>
      <c r="R15" s="46">
        <v>71</v>
      </c>
      <c r="S15" s="46">
        <v>7</v>
      </c>
      <c r="T15" s="46">
        <v>29</v>
      </c>
      <c r="U15" s="46">
        <v>5</v>
      </c>
      <c r="V15" s="46">
        <v>22</v>
      </c>
      <c r="W15" s="46">
        <v>23</v>
      </c>
      <c r="X15" s="46">
        <v>6</v>
      </c>
      <c r="Y15" s="46">
        <v>9</v>
      </c>
      <c r="Z15" s="46">
        <v>0</v>
      </c>
      <c r="AA15" s="46">
        <v>41</v>
      </c>
      <c r="AB15" s="46">
        <v>299</v>
      </c>
      <c r="AC15" s="46">
        <v>17</v>
      </c>
      <c r="AD15" s="46">
        <v>29</v>
      </c>
      <c r="AE15" s="46">
        <v>11</v>
      </c>
      <c r="AF15" s="46">
        <v>9</v>
      </c>
    </row>
    <row r="16" spans="1:32" s="36" customFormat="1" ht="34.5" customHeight="1" thickBot="1">
      <c r="A16" s="37" t="s">
        <v>153</v>
      </c>
      <c r="B16" s="46">
        <f t="shared" si="4"/>
        <v>8192</v>
      </c>
      <c r="C16" s="21">
        <f t="shared" si="6"/>
        <v>31.215943299165495</v>
      </c>
      <c r="D16" s="46">
        <f t="shared" si="5"/>
        <v>6448</v>
      </c>
      <c r="E16" s="46">
        <v>194</v>
      </c>
      <c r="F16" s="46">
        <v>199</v>
      </c>
      <c r="G16" s="46">
        <v>346</v>
      </c>
      <c r="H16" s="46">
        <v>2051</v>
      </c>
      <c r="I16" s="46">
        <v>50</v>
      </c>
      <c r="J16" s="46">
        <v>1056</v>
      </c>
      <c r="K16" s="46">
        <v>87</v>
      </c>
      <c r="L16" s="46">
        <v>397</v>
      </c>
      <c r="M16" s="46">
        <v>95</v>
      </c>
      <c r="N16" s="46">
        <v>39</v>
      </c>
      <c r="O16" s="37" t="s">
        <v>153</v>
      </c>
      <c r="P16" s="46">
        <v>1760</v>
      </c>
      <c r="Q16" s="46">
        <v>75</v>
      </c>
      <c r="R16" s="46">
        <v>60</v>
      </c>
      <c r="S16" s="46">
        <v>2</v>
      </c>
      <c r="T16" s="46">
        <v>14</v>
      </c>
      <c r="U16" s="46">
        <v>1</v>
      </c>
      <c r="V16" s="46">
        <v>1</v>
      </c>
      <c r="W16" s="46">
        <v>16</v>
      </c>
      <c r="X16" s="46">
        <v>5</v>
      </c>
      <c r="Y16" s="46">
        <v>0</v>
      </c>
      <c r="Z16" s="46">
        <v>0</v>
      </c>
      <c r="AA16" s="46">
        <v>30</v>
      </c>
      <c r="AB16" s="46">
        <v>1242</v>
      </c>
      <c r="AC16" s="46">
        <v>133</v>
      </c>
      <c r="AD16" s="46">
        <v>144</v>
      </c>
      <c r="AE16" s="46">
        <v>38</v>
      </c>
      <c r="AF16" s="46">
        <v>157</v>
      </c>
    </row>
    <row r="17" spans="1:32" s="29" customFormat="1" ht="22.5" customHeight="1">
      <c r="A17" s="124" t="s">
        <v>96</v>
      </c>
      <c r="B17" s="124"/>
      <c r="C17" s="124"/>
      <c r="D17" s="124"/>
      <c r="E17" s="124"/>
      <c r="F17" s="124"/>
      <c r="G17" s="124"/>
      <c r="H17" s="69"/>
      <c r="I17" s="48"/>
      <c r="J17" s="48"/>
      <c r="K17" s="48"/>
      <c r="L17" s="48"/>
      <c r="M17" s="48"/>
      <c r="N17" s="48"/>
      <c r="O17" s="48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="36" customFormat="1" ht="103.5" customHeight="1">
      <c r="A18" s="36" t="s">
        <v>97</v>
      </c>
    </row>
    <row r="19" spans="1:32" s="36" customFormat="1" ht="11.25" customHeight="1">
      <c r="A19" s="116" t="s">
        <v>338</v>
      </c>
      <c r="B19" s="95"/>
      <c r="C19" s="95"/>
      <c r="D19" s="95"/>
      <c r="E19" s="95"/>
      <c r="F19" s="95"/>
      <c r="G19" s="95"/>
      <c r="H19" s="68"/>
      <c r="I19" s="95" t="s">
        <v>267</v>
      </c>
      <c r="J19" s="95"/>
      <c r="K19" s="95"/>
      <c r="L19" s="95"/>
      <c r="M19" s="95"/>
      <c r="N19" s="95"/>
      <c r="O19" s="95" t="s">
        <v>339</v>
      </c>
      <c r="P19" s="95"/>
      <c r="Q19" s="95"/>
      <c r="R19" s="95"/>
      <c r="S19" s="95"/>
      <c r="T19" s="95"/>
      <c r="U19" s="95"/>
      <c r="V19" s="95"/>
      <c r="W19" s="95"/>
      <c r="X19" s="95" t="s">
        <v>340</v>
      </c>
      <c r="Y19" s="95"/>
      <c r="Z19" s="95"/>
      <c r="AA19" s="95"/>
      <c r="AB19" s="95"/>
      <c r="AC19" s="95"/>
      <c r="AD19" s="95"/>
      <c r="AE19" s="95"/>
      <c r="AF19" s="95"/>
    </row>
  </sheetData>
  <mergeCells count="26">
    <mergeCell ref="A17:G17"/>
    <mergeCell ref="AA3:AA4"/>
    <mergeCell ref="AB3:AB4"/>
    <mergeCell ref="AC3:AC4"/>
    <mergeCell ref="C3:C4"/>
    <mergeCell ref="O3:O4"/>
    <mergeCell ref="D3:G3"/>
    <mergeCell ref="H3:N3"/>
    <mergeCell ref="X1:Z1"/>
    <mergeCell ref="X3:Z3"/>
    <mergeCell ref="A19:G19"/>
    <mergeCell ref="I19:N19"/>
    <mergeCell ref="O19:W19"/>
    <mergeCell ref="X19:AF19"/>
    <mergeCell ref="AE3:AE4"/>
    <mergeCell ref="AD3:AD4"/>
    <mergeCell ref="AF3:AF4"/>
    <mergeCell ref="H1:N1"/>
    <mergeCell ref="O1:W1"/>
    <mergeCell ref="A2:G2"/>
    <mergeCell ref="O2:W2"/>
    <mergeCell ref="P3:W3"/>
    <mergeCell ref="H2:M2"/>
    <mergeCell ref="A3:A4"/>
    <mergeCell ref="B3:B4"/>
    <mergeCell ref="A1:G1"/>
  </mergeCells>
  <dataValidations count="1">
    <dataValidation type="whole" allowBlank="1" showInputMessage="1" showErrorMessage="1" errorTitle="嘿嘿！你粉混喔" error="數字必須素整數而且不得小於 0 也應該不會大於 50000000 吧" sqref="P7:AF16 E7:N16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行政院勞工委員會</dc:creator>
  <cp:keywords/>
  <dc:description/>
  <cp:lastModifiedBy>claitmis2</cp:lastModifiedBy>
  <cp:lastPrinted>2012-06-06T06:36:32Z</cp:lastPrinted>
  <dcterms:created xsi:type="dcterms:W3CDTF">2006-12-07T07:18:34Z</dcterms:created>
  <dcterms:modified xsi:type="dcterms:W3CDTF">2012-06-06T06:36:37Z</dcterms:modified>
  <cp:category/>
  <cp:version/>
  <cp:contentType/>
  <cp:contentStatus/>
</cp:coreProperties>
</file>