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 defaultThemeVersion="124226"/>
  <mc:AlternateContent xmlns:mc="http://schemas.openxmlformats.org/markup-compatibility/2006">
    <mc:Choice Requires="x15">
      <x15ac:absPath xmlns:x15ac="http://schemas.microsoft.com/office/spreadsheetml/2010/11/ac" url="P:\第二科\★★勞動檢查統計年報\115年(新)\06.上傳檔案\114年_01_職安署官網PDF檔\ods檔\"/>
    </mc:Choice>
  </mc:AlternateContent>
  <xr:revisionPtr revIDLastSave="0" documentId="14_{C8D1CD8A-FFBE-4C64-87C4-EA033B31BFD1}" xr6:coauthVersionLast="36" xr6:coauthVersionMax="36" xr10:uidLastSave="{00000000-0000-0000-0000-000000000000}"/>
  <bookViews>
    <workbookView xWindow="0" yWindow="0" windowWidth="23040" windowHeight="8880" tabRatio="601" xr2:uid="{00000000-000D-0000-FFFF-FFFF00000000}"/>
  </bookViews>
  <sheets>
    <sheet name="M062(9-9)-完成" sheetId="11" r:id="rId1"/>
    <sheet name="M063(9-10)-完成" sheetId="12" r:id="rId2"/>
    <sheet name="M064(9-11)-完成" sheetId="13" r:id="rId3"/>
    <sheet name="M065(9-12)-完成" sheetId="14" r:id="rId4"/>
    <sheet name="M066(9-13)-完成" sheetId="16" r:id="rId5"/>
  </sheets>
  <definedNames>
    <definedName name="_xlnm.Print_Area" localSheetId="1">'M063(9-10)-完成'!$A$1:$K$20</definedName>
    <definedName name="_xlnm.Print_Area" localSheetId="2">'M064(9-11)-完成'!$A$1:$K$20</definedName>
    <definedName name="_xlnm.Print_Area" localSheetId="3">'M065(9-12)-完成'!$A$1:$K$20</definedName>
  </definedNames>
  <calcPr calcId="191029"/>
</workbook>
</file>

<file path=xl/calcChain.xml><?xml version="1.0" encoding="utf-8"?>
<calcChain xmlns="http://schemas.openxmlformats.org/spreadsheetml/2006/main">
  <c r="I17" i="16" l="1"/>
  <c r="H17" i="16"/>
  <c r="B17" i="16" s="1"/>
  <c r="G17" i="16"/>
  <c r="C17" i="16" s="1"/>
  <c r="F17" i="16"/>
  <c r="I17" i="11"/>
  <c r="I17" i="14"/>
  <c r="C17" i="14" s="1"/>
  <c r="H17" i="14"/>
  <c r="B17" i="14"/>
  <c r="G17" i="14"/>
  <c r="F17" i="14"/>
  <c r="F17" i="13"/>
  <c r="C17" i="13"/>
  <c r="B17" i="13"/>
  <c r="D17" i="13"/>
  <c r="I17" i="12"/>
  <c r="H17" i="12"/>
  <c r="G17" i="12"/>
  <c r="F17" i="12"/>
  <c r="H17" i="11"/>
  <c r="B17" i="11" s="1"/>
  <c r="G17" i="11"/>
  <c r="C17" i="11" s="1"/>
  <c r="F17" i="11"/>
  <c r="C17" i="12"/>
  <c r="B17" i="12"/>
  <c r="E17" i="12"/>
  <c r="D17" i="12"/>
  <c r="C16" i="16" l="1"/>
  <c r="B16" i="16"/>
  <c r="C16" i="14"/>
  <c r="B16" i="14"/>
  <c r="C16" i="13"/>
  <c r="B16" i="13"/>
  <c r="C16" i="12"/>
  <c r="B16" i="12"/>
  <c r="C16" i="11"/>
  <c r="B16" i="11"/>
  <c r="C14" i="16" l="1"/>
  <c r="B14" i="16"/>
  <c r="C14" i="14"/>
  <c r="B14" i="14"/>
  <c r="C14" i="13"/>
  <c r="B14" i="13"/>
  <c r="C14" i="12"/>
  <c r="B14" i="12"/>
  <c r="B14" i="11" l="1"/>
  <c r="K14" i="11"/>
  <c r="C14" i="11" s="1"/>
  <c r="C15" i="11" l="1"/>
  <c r="B15" i="11"/>
  <c r="C15" i="16"/>
  <c r="B15" i="16"/>
  <c r="C15" i="14"/>
  <c r="B15" i="14"/>
  <c r="C15" i="13"/>
  <c r="B15" i="13"/>
  <c r="C15" i="12"/>
  <c r="B15" i="12"/>
</calcChain>
</file>

<file path=xl/sharedStrings.xml><?xml version="1.0" encoding="utf-8"?>
<sst xmlns="http://schemas.openxmlformats.org/spreadsheetml/2006/main" count="180" uniqueCount="44">
  <si>
    <t>因工災害保險給付件數及金額</t>
  </si>
  <si>
    <t>表 9-9 歷年來全產業勞工</t>
    <phoneticPr fontId="0" type="noConversion"/>
  </si>
  <si>
    <t>民國  102  年</t>
    <phoneticPr fontId="0" type="noConversion"/>
  </si>
  <si>
    <t>民國  103  年</t>
    <phoneticPr fontId="0" type="noConversion"/>
  </si>
  <si>
    <t>民國  104  年</t>
    <phoneticPr fontId="0" type="noConversion"/>
  </si>
  <si>
    <t>民國  105  年</t>
    <phoneticPr fontId="0" type="noConversion"/>
  </si>
  <si>
    <t>民國  106  年</t>
    <phoneticPr fontId="0" type="noConversion"/>
  </si>
  <si>
    <t>民國  107  年</t>
    <phoneticPr fontId="0" type="noConversion"/>
  </si>
  <si>
    <t>民國  108  年</t>
    <phoneticPr fontId="0" type="noConversion"/>
  </si>
  <si>
    <t>民國  109  年</t>
    <phoneticPr fontId="0" type="noConversion"/>
  </si>
  <si>
    <t>民國  110  年</t>
    <phoneticPr fontId="0" type="noConversion"/>
  </si>
  <si>
    <t>因工災害保險給付件數及金額</t>
    <phoneticPr fontId="0" type="noConversion"/>
  </si>
  <si>
    <t>民國  111  年</t>
    <phoneticPr fontId="0" type="noConversion"/>
  </si>
  <si>
    <t>表 9-10 歷年來農、林、漁、牧業勞工</t>
    <phoneticPr fontId="0" type="noConversion"/>
  </si>
  <si>
    <t>表 9-12 歷年來製造業勞工</t>
    <phoneticPr fontId="0" type="noConversion"/>
  </si>
  <si>
    <t>民國  112  年</t>
    <phoneticPr fontId="0" type="noConversion"/>
  </si>
  <si>
    <t>民國  113  年</t>
    <phoneticPr fontId="0" type="noConversion"/>
  </si>
  <si>
    <t xml:space="preserve">   -306-</t>
    <phoneticPr fontId="0" type="noConversion"/>
  </si>
  <si>
    <t xml:space="preserve">   -307-</t>
    <phoneticPr fontId="0" type="noConversion"/>
  </si>
  <si>
    <t xml:space="preserve">    -308-</t>
    <phoneticPr fontId="0" type="noConversion"/>
  </si>
  <si>
    <t xml:space="preserve">   -309-</t>
    <phoneticPr fontId="0" type="noConversion"/>
  </si>
  <si>
    <t xml:space="preserve"> - 310-</t>
    <phoneticPr fontId="0" type="noConversion"/>
  </si>
  <si>
    <t xml:space="preserve">   -311-</t>
    <phoneticPr fontId="0" type="noConversion"/>
  </si>
  <si>
    <t xml:space="preserve">   -312-</t>
    <phoneticPr fontId="0" type="noConversion"/>
  </si>
  <si>
    <t xml:space="preserve">   -313-</t>
    <phoneticPr fontId="0" type="noConversion"/>
  </si>
  <si>
    <t xml:space="preserve">   -314-</t>
    <phoneticPr fontId="0" type="noConversion"/>
  </si>
  <si>
    <t xml:space="preserve">   -315-</t>
    <phoneticPr fontId="0" type="noConversion"/>
  </si>
  <si>
    <t>中華民國 102 年</t>
    <phoneticPr fontId="0" type="noConversion"/>
  </si>
  <si>
    <t xml:space="preserve"> 至 114年</t>
    <phoneticPr fontId="0" type="noConversion"/>
  </si>
  <si>
    <t>民國  114 年</t>
    <phoneticPr fontId="0" type="noConversion"/>
  </si>
  <si>
    <t>民國  114  年</t>
    <phoneticPr fontId="0" type="noConversion"/>
  </si>
  <si>
    <t>資料來源：勞工保險局。
說 明：自111年5月1日勞工職業災害保險及保護法施行後，預防職業病健檢已不納入醫療給付統計項目，爰醫療給付件次及金額下降。</t>
    <phoneticPr fontId="0" type="noConversion"/>
  </si>
  <si>
    <t>年別</t>
  </si>
  <si>
    <t>總計</t>
  </si>
  <si>
    <t>傷病給付</t>
  </si>
  <si>
    <t>失能給付</t>
  </si>
  <si>
    <t>死亡給付</t>
  </si>
  <si>
    <t>醫療給付</t>
  </si>
  <si>
    <t>件數</t>
  </si>
  <si>
    <t>金額</t>
  </si>
  <si>
    <t>勞工因工災害保險給付件數及金額</t>
    <phoneticPr fontId="0" type="noConversion"/>
  </si>
  <si>
    <t>表 9-11 歷年來礦業及土石採取業</t>
    <phoneticPr fontId="0" type="noConversion"/>
  </si>
  <si>
    <t>表 9-13 歷年來營建工程業勞工</t>
    <phoneticPr fontId="0" type="noConversion"/>
  </si>
  <si>
    <t xml:space="preserve">資料來源：勞工保險局。
說 明：自111年5月1日勞工職業災害保險及保護法施行後，預防職業病健檢已不納入醫療給付統計項目，爰醫療給付件次及金額下降。
           </t>
    <phoneticPr fontId="0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</si>
</sst>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76" formatCode="###,##0_-;\-###,##0_-;\ &quot;-&quot;_-;@_-"/>
  </numFmts>
  <fonts count="11" x14ac:knownFonts="1">
    <font>
      <sz val="12"/>
      <name val="新細明體"/>
      <family val="1"/>
      <charset val="136"/>
    </font>
    <font>
      <sz val="12"/>
      <name val="新細明體"/>
      <family val="1"/>
      <charset val="136"/>
    </font>
    <font>
      <sz val="14"/>
      <name val="新細明體"/>
      <family val="1"/>
      <charset val="136"/>
    </font>
    <font>
      <sz val="9"/>
      <name val="新細明體"/>
      <family val="1"/>
      <charset val="136"/>
    </font>
    <font>
      <sz val="9"/>
      <name val="Times New Roman"/>
      <family val="1"/>
    </font>
    <font>
      <sz val="8"/>
      <name val="新細明體"/>
      <family val="1"/>
      <charset val="136"/>
    </font>
    <font>
      <sz val="13"/>
      <name val="新細明體"/>
      <family val="1"/>
      <charset val="136"/>
    </font>
    <font>
      <sz val="9"/>
      <name val="新細明體"/>
      <family val="1"/>
      <charset val="136"/>
      <scheme val="major"/>
    </font>
    <font>
      <sz val="9"/>
      <color theme="1"/>
      <name val="新細明體"/>
      <family val="1"/>
      <charset val="136"/>
    </font>
    <font>
      <sz val="11"/>
      <name val="標楷體"/>
      <family val="4"/>
      <charset val="136"/>
    </font>
    <font>
      <sz val="12"/>
      <color theme="1"/>
      <name val="新細明體"/>
      <family val="1"/>
      <charset val="136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3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9" fillId="0" borderId="0" applyFont="0" applyFill="0" applyBorder="0" applyAlignment="0" applyProtection="0">
      <alignment vertical="center"/>
    </xf>
  </cellStyleXfs>
  <cellXfs count="52">
    <xf numFmtId="0" fontId="0" fillId="0" borderId="0" xfId="0"/>
    <xf numFmtId="0" fontId="2" fillId="0" borderId="0" xfId="0" applyFont="1"/>
    <xf numFmtId="0" fontId="3" fillId="0" borderId="0" xfId="0" applyFont="1"/>
    <xf numFmtId="0" fontId="3" fillId="0" borderId="0" xfId="0" applyFont="1" applyBorder="1"/>
    <xf numFmtId="0" fontId="5" fillId="0" borderId="0" xfId="0" applyFont="1"/>
    <xf numFmtId="0" fontId="1" fillId="0" borderId="0" xfId="0" applyFont="1" applyFill="1" applyAlignment="1">
      <alignment horizontal="left" vertical="top"/>
    </xf>
    <xf numFmtId="0" fontId="3" fillId="0" borderId="0" xfId="0" applyFont="1" applyFill="1"/>
    <xf numFmtId="0" fontId="2" fillId="0" borderId="0" xfId="0" applyFont="1" applyFill="1"/>
    <xf numFmtId="0" fontId="5" fillId="0" borderId="0" xfId="0" applyFont="1" applyFill="1"/>
    <xf numFmtId="0" fontId="5" fillId="0" borderId="0" xfId="0" applyFont="1" applyFill="1" applyAlignment="1">
      <alignment horizontal="center" vertical="center"/>
    </xf>
    <xf numFmtId="0" fontId="3" fillId="0" borderId="1" xfId="0" applyFont="1" applyFill="1" applyBorder="1"/>
    <xf numFmtId="0" fontId="0" fillId="0" borderId="0" xfId="0" applyFill="1"/>
    <xf numFmtId="0" fontId="0" fillId="0" borderId="2" xfId="0" applyFont="1" applyFill="1" applyBorder="1" applyAlignment="1">
      <alignment horizontal="center" vertical="center"/>
    </xf>
    <xf numFmtId="0" fontId="7" fillId="0" borderId="0" xfId="0" applyFont="1" applyFill="1"/>
    <xf numFmtId="0" fontId="8" fillId="2" borderId="0" xfId="0" applyFont="1" applyFill="1"/>
    <xf numFmtId="0" fontId="3" fillId="2" borderId="0" xfId="0" applyFont="1" applyFill="1"/>
    <xf numFmtId="0" fontId="0" fillId="2" borderId="0" xfId="0" applyFill="1"/>
    <xf numFmtId="176" fontId="0" fillId="0" borderId="0" xfId="0" applyNumberFormat="1" applyFont="1" applyFill="1" applyAlignment="1">
      <alignment horizontal="right" vertical="distributed"/>
    </xf>
    <xf numFmtId="176" fontId="10" fillId="0" borderId="0" xfId="0" applyNumberFormat="1" applyFont="1" applyFill="1" applyAlignment="1">
      <alignment horizontal="right" vertical="distributed"/>
    </xf>
    <xf numFmtId="176" fontId="3" fillId="0" borderId="0" xfId="0" applyNumberFormat="1" applyFont="1" applyFill="1"/>
    <xf numFmtId="0" fontId="5" fillId="0" borderId="1" xfId="0" applyFont="1" applyFill="1" applyBorder="1" applyAlignment="1">
      <alignment wrapText="1"/>
    </xf>
    <xf numFmtId="0" fontId="0" fillId="0" borderId="3" xfId="0" applyFont="1" applyFill="1" applyBorder="1" applyAlignment="1">
      <alignment horizontal="distributed" vertical="distributed" indent="1"/>
    </xf>
    <xf numFmtId="0" fontId="0" fillId="0" borderId="4" xfId="0" applyFont="1" applyFill="1" applyBorder="1" applyAlignment="1">
      <alignment horizontal="distributed" vertical="distributed" indent="1"/>
    </xf>
    <xf numFmtId="0" fontId="0" fillId="0" borderId="5" xfId="0" applyFont="1" applyFill="1" applyBorder="1" applyAlignment="1">
      <alignment horizontal="distributed" vertical="distributed" indent="1"/>
    </xf>
    <xf numFmtId="0" fontId="0" fillId="0" borderId="3" xfId="0" applyFont="1" applyBorder="1" applyAlignment="1">
      <alignment horizontal="distributed" vertical="distributed" indent="1"/>
    </xf>
    <xf numFmtId="0" fontId="0" fillId="0" borderId="4" xfId="0" applyFont="1" applyBorder="1" applyAlignment="1">
      <alignment horizontal="distributed" vertical="distributed" indent="1"/>
    </xf>
    <xf numFmtId="0" fontId="0" fillId="0" borderId="5" xfId="0" applyFont="1" applyBorder="1" applyAlignment="1">
      <alignment horizontal="distributed" vertical="distributed" indent="1"/>
    </xf>
    <xf numFmtId="0" fontId="2" fillId="0" borderId="0" xfId="0" applyFont="1" applyFill="1" applyAlignment="1">
      <alignment horizontal="left" vertical="top"/>
    </xf>
    <xf numFmtId="0" fontId="2" fillId="0" borderId="0" xfId="0" applyFont="1" applyFill="1" applyAlignment="1">
      <alignment horizontal="right" vertical="top"/>
    </xf>
    <xf numFmtId="0" fontId="3" fillId="0" borderId="0" xfId="0" applyFont="1" applyFill="1" applyAlignment="1">
      <alignment horizontal="center"/>
    </xf>
    <xf numFmtId="0" fontId="5" fillId="0" borderId="0" xfId="0" applyFont="1" applyFill="1" applyAlignment="1">
      <alignment vertical="center"/>
    </xf>
    <xf numFmtId="0" fontId="0" fillId="0" borderId="7" xfId="0" applyFont="1" applyFill="1" applyBorder="1" applyAlignment="1">
      <alignment horizontal="distributed" vertical="distributed" indent="1"/>
    </xf>
    <xf numFmtId="0" fontId="0" fillId="0" borderId="9" xfId="0" applyFont="1" applyFill="1" applyBorder="1" applyAlignment="1">
      <alignment horizontal="distributed" vertical="distributed" indent="1"/>
    </xf>
    <xf numFmtId="0" fontId="5" fillId="0" borderId="0" xfId="0" applyFont="1" applyFill="1" applyAlignment="1">
      <alignment horizontal="right" vertical="center"/>
    </xf>
    <xf numFmtId="0" fontId="6" fillId="0" borderId="10" xfId="0" applyFont="1" applyFill="1" applyBorder="1" applyAlignment="1">
      <alignment horizontal="distributed" vertical="distributed" indent="1"/>
    </xf>
    <xf numFmtId="0" fontId="6" fillId="0" borderId="11" xfId="0" applyFont="1" applyFill="1" applyBorder="1" applyAlignment="1">
      <alignment horizontal="distributed" vertical="distributed" indent="1"/>
    </xf>
    <xf numFmtId="0" fontId="0" fillId="0" borderId="12" xfId="0" applyFont="1" applyFill="1" applyBorder="1" applyAlignment="1">
      <alignment horizontal="distributed" vertical="distributed" indent="1"/>
    </xf>
    <xf numFmtId="0" fontId="0" fillId="0" borderId="6" xfId="0" applyFont="1" applyFill="1" applyBorder="1" applyAlignment="1">
      <alignment horizontal="distributed" vertical="distributed" indent="1"/>
    </xf>
    <xf numFmtId="0" fontId="0" fillId="0" borderId="8" xfId="0" applyFont="1" applyFill="1" applyBorder="1" applyAlignment="1">
      <alignment horizontal="distributed" vertical="distributed" indent="1"/>
    </xf>
    <xf numFmtId="0" fontId="5" fillId="0" borderId="1" xfId="0" applyFont="1" applyFill="1" applyBorder="1" applyAlignment="1">
      <alignment horizontal="left" wrapText="1"/>
    </xf>
    <xf numFmtId="0" fontId="0" fillId="0" borderId="12" xfId="0" applyFont="1" applyBorder="1" applyAlignment="1">
      <alignment horizontal="distributed" vertical="distributed" indent="1"/>
    </xf>
    <xf numFmtId="0" fontId="0" fillId="0" borderId="7" xfId="0" applyFont="1" applyBorder="1" applyAlignment="1">
      <alignment horizontal="distributed" vertical="distributed" indent="1"/>
    </xf>
    <xf numFmtId="0" fontId="0" fillId="0" borderId="9" xfId="0" applyFont="1" applyBorder="1" applyAlignment="1">
      <alignment horizontal="distributed" vertical="distributed" indent="1"/>
    </xf>
    <xf numFmtId="0" fontId="0" fillId="0" borderId="6" xfId="0" applyFont="1" applyBorder="1" applyAlignment="1">
      <alignment horizontal="distributed" vertical="distributed" indent="1"/>
    </xf>
    <xf numFmtId="0" fontId="0" fillId="0" borderId="8" xfId="0" applyFont="1" applyBorder="1" applyAlignment="1">
      <alignment horizontal="distributed" vertical="distributed" indent="1"/>
    </xf>
    <xf numFmtId="0" fontId="6" fillId="0" borderId="10" xfId="0" applyFont="1" applyBorder="1" applyAlignment="1">
      <alignment horizontal="distributed" vertical="distributed" indent="1"/>
    </xf>
    <xf numFmtId="0" fontId="6" fillId="0" borderId="11" xfId="0" applyFont="1" applyBorder="1" applyAlignment="1">
      <alignment horizontal="distributed" vertical="distributed" indent="1"/>
    </xf>
    <xf numFmtId="0" fontId="5" fillId="0" borderId="1" xfId="0" applyFont="1" applyFill="1" applyBorder="1" applyAlignment="1">
      <alignment horizontal="left" vertical="top" wrapText="1"/>
    </xf>
    <xf numFmtId="0" fontId="5" fillId="0" borderId="0" xfId="0" applyFont="1" applyFill="1" applyBorder="1" applyAlignment="1">
      <alignment horizontal="left" vertical="top" wrapText="1"/>
    </xf>
    <xf numFmtId="0" fontId="7" fillId="0" borderId="0" xfId="0" applyFont="1" applyFill="1" applyAlignment="1">
      <alignment horizontal="center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</cellXfs>
  <cellStyles count="2">
    <cellStyle name="一般" xfId="0" builtinId="0"/>
    <cellStyle name="千分位 3" xfId="1" xr:uid="{A7C5BE0B-D34E-45EC-A539-2AFB46C2DC6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L20"/>
  <sheetViews>
    <sheetView tabSelected="1" view="pageBreakPreview" zoomScale="110" zoomScaleNormal="110" zoomScaleSheetLayoutView="110" workbookViewId="0">
      <pane xSplit="1" ySplit="4" topLeftCell="B5" activePane="bottomRight" state="frozen"/>
      <selection activeCell="A22" sqref="A22"/>
      <selection pane="topRight" activeCell="A22" sqref="A22"/>
      <selection pane="bottomLeft" activeCell="A22" sqref="A22"/>
      <selection pane="bottomRight" activeCell="A22" sqref="A22"/>
    </sheetView>
  </sheetViews>
  <sheetFormatPr defaultColWidth="9" defaultRowHeight="16.2" x14ac:dyDescent="0.3"/>
  <cols>
    <col min="1" max="1" width="22.6640625" style="11" customWidth="1"/>
    <col min="2" max="2" width="15.88671875" style="11" customWidth="1"/>
    <col min="3" max="3" width="15.6640625" style="11" customWidth="1"/>
    <col min="4" max="4" width="14.21875" style="11" customWidth="1"/>
    <col min="5" max="5" width="14.88671875" style="16" customWidth="1"/>
    <col min="6" max="6" width="13.6640625" style="11" customWidth="1"/>
    <col min="7" max="7" width="13.88671875" style="16" customWidth="1"/>
    <col min="8" max="8" width="13.6640625" style="11" customWidth="1"/>
    <col min="9" max="9" width="13.6640625" style="16" customWidth="1"/>
    <col min="10" max="10" width="13.6640625" style="11" customWidth="1"/>
    <col min="11" max="11" width="15.44140625" style="16" customWidth="1"/>
    <col min="12" max="12" width="9.109375" style="11" bestFit="1" customWidth="1"/>
    <col min="13" max="16384" width="9" style="11"/>
  </cols>
  <sheetData>
    <row r="1" spans="1:12" s="7" customFormat="1" ht="48" customHeight="1" x14ac:dyDescent="0.4">
      <c r="A1" s="28" t="s">
        <v>1</v>
      </c>
      <c r="B1" s="28"/>
      <c r="C1" s="28"/>
      <c r="D1" s="28"/>
      <c r="E1" s="28"/>
      <c r="F1" s="27" t="s">
        <v>0</v>
      </c>
      <c r="G1" s="27"/>
      <c r="H1" s="27"/>
      <c r="I1" s="27"/>
      <c r="J1" s="27"/>
      <c r="K1" s="27"/>
    </row>
    <row r="2" spans="1:12" s="8" customFormat="1" ht="12.75" customHeight="1" thickBot="1" x14ac:dyDescent="0.3">
      <c r="A2" s="33" t="s">
        <v>27</v>
      </c>
      <c r="B2" s="33"/>
      <c r="C2" s="33"/>
      <c r="D2" s="33"/>
      <c r="E2" s="33"/>
      <c r="F2" s="30" t="s">
        <v>28</v>
      </c>
      <c r="G2" s="30"/>
      <c r="H2" s="30"/>
      <c r="I2" s="30"/>
      <c r="J2" s="30"/>
      <c r="K2" s="30"/>
    </row>
    <row r="3" spans="1:12" s="9" customFormat="1" ht="44.25" customHeight="1" x14ac:dyDescent="0.3">
      <c r="A3" s="34" t="s">
        <v>32</v>
      </c>
      <c r="B3" s="32" t="s">
        <v>33</v>
      </c>
      <c r="C3" s="36"/>
      <c r="D3" s="36" t="s">
        <v>34</v>
      </c>
      <c r="E3" s="36"/>
      <c r="F3" s="31" t="s">
        <v>35</v>
      </c>
      <c r="G3" s="32"/>
      <c r="H3" s="37" t="s">
        <v>36</v>
      </c>
      <c r="I3" s="37"/>
      <c r="J3" s="31" t="s">
        <v>37</v>
      </c>
      <c r="K3" s="38"/>
    </row>
    <row r="4" spans="1:12" s="9" customFormat="1" ht="35.25" customHeight="1" thickBot="1" x14ac:dyDescent="0.35">
      <c r="A4" s="35"/>
      <c r="B4" s="21" t="s">
        <v>38</v>
      </c>
      <c r="C4" s="22" t="s">
        <v>39</v>
      </c>
      <c r="D4" s="22" t="s">
        <v>38</v>
      </c>
      <c r="E4" s="22" t="s">
        <v>39</v>
      </c>
      <c r="F4" s="22" t="s">
        <v>38</v>
      </c>
      <c r="G4" s="22" t="s">
        <v>39</v>
      </c>
      <c r="H4" s="21" t="s">
        <v>38</v>
      </c>
      <c r="I4" s="22" t="s">
        <v>39</v>
      </c>
      <c r="J4" s="21" t="s">
        <v>38</v>
      </c>
      <c r="K4" s="23" t="s">
        <v>39</v>
      </c>
    </row>
    <row r="5" spans="1:12" s="6" customFormat="1" ht="36.9" customHeight="1" x14ac:dyDescent="0.25">
      <c r="A5" s="12" t="s">
        <v>2</v>
      </c>
      <c r="B5" s="17">
        <v>1255212</v>
      </c>
      <c r="C5" s="17">
        <v>6929259459</v>
      </c>
      <c r="D5" s="17">
        <v>54684</v>
      </c>
      <c r="E5" s="17">
        <v>2442778998</v>
      </c>
      <c r="F5" s="17">
        <v>3939</v>
      </c>
      <c r="G5" s="17">
        <v>1101832320</v>
      </c>
      <c r="H5" s="17">
        <v>1060</v>
      </c>
      <c r="I5" s="17">
        <v>697666852</v>
      </c>
      <c r="J5" s="17">
        <v>1195529</v>
      </c>
      <c r="K5" s="17">
        <v>2686981289</v>
      </c>
    </row>
    <row r="6" spans="1:12" s="6" customFormat="1" ht="36.9" customHeight="1" x14ac:dyDescent="0.25">
      <c r="A6" s="12" t="s">
        <v>3</v>
      </c>
      <c r="B6" s="17">
        <v>1513649</v>
      </c>
      <c r="C6" s="17">
        <v>7011556244</v>
      </c>
      <c r="D6" s="17">
        <v>53378</v>
      </c>
      <c r="E6" s="17">
        <v>2339364507</v>
      </c>
      <c r="F6" s="17">
        <v>3654</v>
      </c>
      <c r="G6" s="17">
        <v>1074710421</v>
      </c>
      <c r="H6" s="17">
        <v>1161</v>
      </c>
      <c r="I6" s="17">
        <v>687117185</v>
      </c>
      <c r="J6" s="17">
        <v>1455456</v>
      </c>
      <c r="K6" s="17">
        <v>2910364131</v>
      </c>
    </row>
    <row r="7" spans="1:12" s="6" customFormat="1" ht="36.9" customHeight="1" x14ac:dyDescent="0.25">
      <c r="A7" s="12" t="s">
        <v>4</v>
      </c>
      <c r="B7" s="17">
        <v>1556835</v>
      </c>
      <c r="C7" s="17">
        <v>6963299760</v>
      </c>
      <c r="D7" s="17">
        <v>51304</v>
      </c>
      <c r="E7" s="17">
        <v>2329142094</v>
      </c>
      <c r="F7" s="17">
        <v>3480</v>
      </c>
      <c r="G7" s="17">
        <v>914623329</v>
      </c>
      <c r="H7" s="17">
        <v>1295</v>
      </c>
      <c r="I7" s="17">
        <v>706938811</v>
      </c>
      <c r="J7" s="17">
        <v>1500756</v>
      </c>
      <c r="K7" s="17">
        <v>3012595526</v>
      </c>
    </row>
    <row r="8" spans="1:12" s="6" customFormat="1" ht="36.9" customHeight="1" x14ac:dyDescent="0.25">
      <c r="A8" s="12" t="s">
        <v>5</v>
      </c>
      <c r="B8" s="17">
        <v>1588109</v>
      </c>
      <c r="C8" s="17">
        <v>6598941437</v>
      </c>
      <c r="D8" s="17">
        <v>48900</v>
      </c>
      <c r="E8" s="17">
        <v>2274032334</v>
      </c>
      <c r="F8" s="17">
        <v>3006</v>
      </c>
      <c r="G8" s="17">
        <v>852295967</v>
      </c>
      <c r="H8" s="17">
        <v>1388</v>
      </c>
      <c r="I8" s="17">
        <v>696686445</v>
      </c>
      <c r="J8" s="17">
        <v>1534815</v>
      </c>
      <c r="K8" s="17">
        <v>2775926691</v>
      </c>
    </row>
    <row r="9" spans="1:12" s="6" customFormat="1" ht="36.9" customHeight="1" x14ac:dyDescent="0.25">
      <c r="A9" s="12" t="s">
        <v>6</v>
      </c>
      <c r="B9" s="17">
        <v>1677386</v>
      </c>
      <c r="C9" s="17">
        <v>6605765733</v>
      </c>
      <c r="D9" s="17">
        <v>47901</v>
      </c>
      <c r="E9" s="17">
        <v>2145190399</v>
      </c>
      <c r="F9" s="17">
        <v>2894</v>
      </c>
      <c r="G9" s="17">
        <v>817667235</v>
      </c>
      <c r="H9" s="17">
        <v>1506</v>
      </c>
      <c r="I9" s="17">
        <v>696648081</v>
      </c>
      <c r="J9" s="17">
        <v>1625085</v>
      </c>
      <c r="K9" s="17">
        <v>2946260018</v>
      </c>
    </row>
    <row r="10" spans="1:12" s="6" customFormat="1" ht="36.9" customHeight="1" x14ac:dyDescent="0.25">
      <c r="A10" s="12" t="s">
        <v>7</v>
      </c>
      <c r="B10" s="18">
        <v>1896490</v>
      </c>
      <c r="C10" s="18">
        <v>6792344109</v>
      </c>
      <c r="D10" s="18">
        <v>47372</v>
      </c>
      <c r="E10" s="18">
        <v>2037623974</v>
      </c>
      <c r="F10" s="18">
        <v>2917</v>
      </c>
      <c r="G10" s="18">
        <v>848576128</v>
      </c>
      <c r="H10" s="18">
        <v>1676</v>
      </c>
      <c r="I10" s="18">
        <v>743818673</v>
      </c>
      <c r="J10" s="18">
        <v>1844525</v>
      </c>
      <c r="K10" s="18">
        <v>3162325334</v>
      </c>
    </row>
    <row r="11" spans="1:12" s="6" customFormat="1" ht="36.9" customHeight="1" x14ac:dyDescent="0.25">
      <c r="A11" s="12" t="s">
        <v>8</v>
      </c>
      <c r="B11" s="18">
        <v>1995850</v>
      </c>
      <c r="C11" s="18">
        <v>6919377557</v>
      </c>
      <c r="D11" s="18">
        <v>47265</v>
      </c>
      <c r="E11" s="18">
        <v>2043240185</v>
      </c>
      <c r="F11" s="18">
        <v>2725</v>
      </c>
      <c r="G11" s="18">
        <v>788757905</v>
      </c>
      <c r="H11" s="18">
        <v>1729</v>
      </c>
      <c r="I11" s="18">
        <v>679921211</v>
      </c>
      <c r="J11" s="18">
        <v>1944131</v>
      </c>
      <c r="K11" s="18">
        <v>3407458256</v>
      </c>
    </row>
    <row r="12" spans="1:12" s="6" customFormat="1" ht="36.9" customHeight="1" x14ac:dyDescent="0.25">
      <c r="A12" s="12" t="s">
        <v>9</v>
      </c>
      <c r="B12" s="17">
        <v>2034785</v>
      </c>
      <c r="C12" s="17">
        <v>7352338889</v>
      </c>
      <c r="D12" s="17">
        <v>49272</v>
      </c>
      <c r="E12" s="17">
        <v>2195077512</v>
      </c>
      <c r="F12" s="17">
        <v>2799</v>
      </c>
      <c r="G12" s="17">
        <v>884686964</v>
      </c>
      <c r="H12" s="17">
        <v>1957</v>
      </c>
      <c r="I12" s="17">
        <v>739587925</v>
      </c>
      <c r="J12" s="18">
        <v>1980757</v>
      </c>
      <c r="K12" s="18">
        <v>3532986488</v>
      </c>
    </row>
    <row r="13" spans="1:12" s="6" customFormat="1" ht="36.9" customHeight="1" x14ac:dyDescent="0.25">
      <c r="A13" s="12" t="s">
        <v>10</v>
      </c>
      <c r="B13" s="17">
        <v>2063229</v>
      </c>
      <c r="C13" s="17">
        <v>7212003660</v>
      </c>
      <c r="D13" s="17">
        <v>48446</v>
      </c>
      <c r="E13" s="17">
        <v>2189861394</v>
      </c>
      <c r="F13" s="17">
        <v>2598</v>
      </c>
      <c r="G13" s="17">
        <v>822981949</v>
      </c>
      <c r="H13" s="17">
        <v>2027</v>
      </c>
      <c r="I13" s="17">
        <v>720371997</v>
      </c>
      <c r="J13" s="17">
        <v>2010158</v>
      </c>
      <c r="K13" s="17">
        <v>3478788320</v>
      </c>
    </row>
    <row r="14" spans="1:12" s="6" customFormat="1" ht="36.9" customHeight="1" x14ac:dyDescent="0.25">
      <c r="A14" s="12" t="s">
        <v>12</v>
      </c>
      <c r="B14" s="17">
        <f t="shared" ref="B14:C15" si="0">D14+F14+H14+J14</f>
        <v>1526529</v>
      </c>
      <c r="C14" s="17">
        <f t="shared" si="0"/>
        <v>6694804831</v>
      </c>
      <c r="D14" s="17">
        <v>64422</v>
      </c>
      <c r="E14" s="17">
        <v>2439829596</v>
      </c>
      <c r="F14" s="17">
        <v>2398</v>
      </c>
      <c r="G14" s="17">
        <v>714541866</v>
      </c>
      <c r="H14" s="17">
        <v>2265</v>
      </c>
      <c r="I14" s="17">
        <v>680371510</v>
      </c>
      <c r="J14" s="17">
        <v>1457444</v>
      </c>
      <c r="K14" s="17">
        <f>821768032+2038293827</f>
        <v>2860061859</v>
      </c>
    </row>
    <row r="15" spans="1:12" s="6" customFormat="1" ht="36.9" customHeight="1" x14ac:dyDescent="0.25">
      <c r="A15" s="12" t="s">
        <v>15</v>
      </c>
      <c r="B15" s="17">
        <f t="shared" si="0"/>
        <v>1527081</v>
      </c>
      <c r="C15" s="17">
        <f t="shared" si="0"/>
        <v>7357944908</v>
      </c>
      <c r="D15" s="17">
        <v>89381</v>
      </c>
      <c r="E15" s="17">
        <v>2983095888</v>
      </c>
      <c r="F15" s="17">
        <v>2441</v>
      </c>
      <c r="G15" s="17">
        <v>777284984</v>
      </c>
      <c r="H15" s="17">
        <v>2624</v>
      </c>
      <c r="I15" s="17">
        <v>874653354</v>
      </c>
      <c r="J15" s="17">
        <v>1432635</v>
      </c>
      <c r="K15" s="17">
        <v>2722910682</v>
      </c>
    </row>
    <row r="16" spans="1:12" s="14" customFormat="1" ht="36.9" customHeight="1" x14ac:dyDescent="0.25">
      <c r="A16" s="12" t="s">
        <v>16</v>
      </c>
      <c r="B16" s="17">
        <f t="shared" ref="B16" si="1">D16+F16+H16+J16</f>
        <v>1805577</v>
      </c>
      <c r="C16" s="17">
        <f t="shared" ref="C16" si="2">E16+G16+I16+K16</f>
        <v>8426009621</v>
      </c>
      <c r="D16" s="17">
        <v>52335</v>
      </c>
      <c r="E16" s="17">
        <v>3438574962</v>
      </c>
      <c r="F16" s="17">
        <v>2385</v>
      </c>
      <c r="G16" s="17">
        <v>753309718</v>
      </c>
      <c r="H16" s="17">
        <v>2836</v>
      </c>
      <c r="I16" s="17">
        <v>870476309</v>
      </c>
      <c r="J16" s="17">
        <v>1748021</v>
      </c>
      <c r="K16" s="17">
        <v>3363648632</v>
      </c>
      <c r="L16" s="6"/>
    </row>
    <row r="17" spans="1:12" s="14" customFormat="1" ht="36.9" customHeight="1" thickBot="1" x14ac:dyDescent="0.3">
      <c r="A17" s="12" t="s">
        <v>29</v>
      </c>
      <c r="B17" s="17">
        <f>SUM(D17+F17+H17+J17)</f>
        <v>2134368</v>
      </c>
      <c r="C17" s="17">
        <f>E17+G17+I17+K17</f>
        <v>8915318587</v>
      </c>
      <c r="D17" s="17">
        <v>49885</v>
      </c>
      <c r="E17" s="17">
        <v>3367198503</v>
      </c>
      <c r="F17" s="17">
        <f>1444+834</f>
        <v>2278</v>
      </c>
      <c r="G17" s="17">
        <f>559965399+167632454</f>
        <v>727597853</v>
      </c>
      <c r="H17" s="17">
        <f>593+2570</f>
        <v>3163</v>
      </c>
      <c r="I17" s="17">
        <f>527963225+468540068</f>
        <v>996503293</v>
      </c>
      <c r="J17" s="17">
        <v>2079042</v>
      </c>
      <c r="K17" s="17">
        <v>3824018938</v>
      </c>
      <c r="L17" s="6"/>
    </row>
    <row r="18" spans="1:12" s="6" customFormat="1" ht="24.9" customHeight="1" x14ac:dyDescent="0.25">
      <c r="A18" s="39" t="s">
        <v>31</v>
      </c>
      <c r="B18" s="39"/>
      <c r="C18" s="39"/>
      <c r="D18" s="39"/>
      <c r="E18" s="39"/>
      <c r="F18" s="39"/>
      <c r="G18" s="39"/>
      <c r="H18" s="39"/>
      <c r="I18" s="10"/>
      <c r="J18" s="10"/>
      <c r="K18" s="10"/>
    </row>
    <row r="19" spans="1:12" s="6" customFormat="1" ht="46.35" customHeight="1" x14ac:dyDescent="0.25">
      <c r="A19" s="19"/>
      <c r="B19" s="19"/>
    </row>
    <row r="20" spans="1:12" s="6" customFormat="1" ht="9.75" customHeight="1" x14ac:dyDescent="0.25">
      <c r="A20" s="29" t="s">
        <v>17</v>
      </c>
      <c r="B20" s="29"/>
      <c r="C20" s="29"/>
      <c r="D20" s="29"/>
      <c r="E20" s="29"/>
      <c r="F20" s="29" t="s">
        <v>18</v>
      </c>
      <c r="G20" s="29"/>
      <c r="H20" s="29"/>
      <c r="I20" s="29"/>
      <c r="J20" s="29"/>
      <c r="K20" s="29"/>
    </row>
  </sheetData>
  <mergeCells count="13">
    <mergeCell ref="F1:K1"/>
    <mergeCell ref="A1:E1"/>
    <mergeCell ref="A20:E20"/>
    <mergeCell ref="F20:K20"/>
    <mergeCell ref="F2:K2"/>
    <mergeCell ref="F3:G3"/>
    <mergeCell ref="A2:E2"/>
    <mergeCell ref="A3:A4"/>
    <mergeCell ref="B3:C3"/>
    <mergeCell ref="D3:E3"/>
    <mergeCell ref="H3:I3"/>
    <mergeCell ref="J3:K3"/>
    <mergeCell ref="A18:H18"/>
  </mergeCells>
  <phoneticPr fontId="0" type="noConversion"/>
  <printOptions horizontalCentered="1" verticalCentered="1"/>
  <pageMargins left="0.15748031496062992" right="0.15748031496062992" top="0.15748031496062992" bottom="0.15748031496062992" header="0.15748031496062992" footer="0.15748031496062992"/>
  <pageSetup paperSize="9" fitToWidth="0" orientation="portrait" r:id="rId1"/>
  <headerFooter alignWithMargins="0"/>
  <colBreaks count="1" manualBreakCount="1">
    <brk id="5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K20"/>
  <sheetViews>
    <sheetView view="pageBreakPreview" zoomScale="85" zoomScaleNormal="110" zoomScaleSheetLayoutView="85" workbookViewId="0">
      <pane xSplit="1" ySplit="4" topLeftCell="B5" activePane="bottomRight" state="frozen"/>
      <selection activeCell="A22" sqref="A22"/>
      <selection pane="topRight" activeCell="A22" sqref="A22"/>
      <selection pane="bottomLeft" activeCell="A22" sqref="A22"/>
      <selection pane="bottomRight" activeCell="A22" sqref="A22"/>
    </sheetView>
  </sheetViews>
  <sheetFormatPr defaultColWidth="9" defaultRowHeight="16.2" x14ac:dyDescent="0.3"/>
  <cols>
    <col min="1" max="1" width="23.33203125" style="11" customWidth="1"/>
    <col min="2" max="2" width="15.109375" style="11" customWidth="1"/>
    <col min="3" max="3" width="15" style="11" customWidth="1"/>
    <col min="4" max="4" width="13.6640625" style="11" customWidth="1"/>
    <col min="5" max="5" width="15.44140625" style="11" customWidth="1"/>
    <col min="6" max="6" width="13.88671875" style="11" customWidth="1"/>
    <col min="7" max="9" width="13.6640625" style="11" customWidth="1"/>
    <col min="10" max="10" width="13.88671875" style="11" customWidth="1"/>
    <col min="11" max="11" width="14.6640625" style="11" customWidth="1"/>
    <col min="12" max="16384" width="9" style="11"/>
  </cols>
  <sheetData>
    <row r="1" spans="1:11" s="7" customFormat="1" ht="48" customHeight="1" x14ac:dyDescent="0.4">
      <c r="A1" s="28" t="s">
        <v>13</v>
      </c>
      <c r="B1" s="28"/>
      <c r="C1" s="28"/>
      <c r="D1" s="28"/>
      <c r="E1" s="28"/>
      <c r="F1" s="27" t="s">
        <v>11</v>
      </c>
      <c r="G1" s="27"/>
      <c r="H1" s="27"/>
      <c r="I1" s="27"/>
      <c r="J1" s="27"/>
      <c r="K1" s="27"/>
    </row>
    <row r="2" spans="1:11" s="8" customFormat="1" ht="13.5" customHeight="1" thickBot="1" x14ac:dyDescent="0.3">
      <c r="A2" s="33" t="s">
        <v>27</v>
      </c>
      <c r="B2" s="33"/>
      <c r="C2" s="33"/>
      <c r="D2" s="33"/>
      <c r="E2" s="33"/>
      <c r="F2" s="30" t="s">
        <v>28</v>
      </c>
      <c r="G2" s="30"/>
      <c r="H2" s="30"/>
      <c r="I2" s="30"/>
      <c r="J2" s="30"/>
      <c r="K2" s="30"/>
    </row>
    <row r="3" spans="1:11" s="8" customFormat="1" ht="44.25" customHeight="1" x14ac:dyDescent="0.25">
      <c r="A3" s="45" t="s">
        <v>32</v>
      </c>
      <c r="B3" s="42" t="s">
        <v>33</v>
      </c>
      <c r="C3" s="40"/>
      <c r="D3" s="40" t="s">
        <v>34</v>
      </c>
      <c r="E3" s="40"/>
      <c r="F3" s="41" t="s">
        <v>35</v>
      </c>
      <c r="G3" s="42"/>
      <c r="H3" s="43" t="s">
        <v>36</v>
      </c>
      <c r="I3" s="43"/>
      <c r="J3" s="41" t="s">
        <v>37</v>
      </c>
      <c r="K3" s="44"/>
    </row>
    <row r="4" spans="1:11" s="8" customFormat="1" ht="35.25" customHeight="1" thickBot="1" x14ac:dyDescent="0.3">
      <c r="A4" s="46"/>
      <c r="B4" s="24" t="s">
        <v>38</v>
      </c>
      <c r="C4" s="25" t="s">
        <v>39</v>
      </c>
      <c r="D4" s="25" t="s">
        <v>38</v>
      </c>
      <c r="E4" s="25" t="s">
        <v>39</v>
      </c>
      <c r="F4" s="25" t="s">
        <v>38</v>
      </c>
      <c r="G4" s="25" t="s">
        <v>39</v>
      </c>
      <c r="H4" s="24" t="s">
        <v>38</v>
      </c>
      <c r="I4" s="25" t="s">
        <v>39</v>
      </c>
      <c r="J4" s="24" t="s">
        <v>38</v>
      </c>
      <c r="K4" s="26" t="s">
        <v>39</v>
      </c>
    </row>
    <row r="5" spans="1:11" s="6" customFormat="1" ht="36.9" customHeight="1" x14ac:dyDescent="0.25">
      <c r="A5" s="12" t="s">
        <v>2</v>
      </c>
      <c r="B5" s="17">
        <v>16967</v>
      </c>
      <c r="C5" s="17">
        <v>145485549</v>
      </c>
      <c r="D5" s="17">
        <v>516</v>
      </c>
      <c r="E5" s="17">
        <v>35526569</v>
      </c>
      <c r="F5" s="17">
        <v>76</v>
      </c>
      <c r="G5" s="17">
        <v>21720478</v>
      </c>
      <c r="H5" s="17">
        <v>60</v>
      </c>
      <c r="I5" s="17">
        <v>54806085</v>
      </c>
      <c r="J5" s="17">
        <v>16315</v>
      </c>
      <c r="K5" s="17">
        <v>33432417</v>
      </c>
    </row>
    <row r="6" spans="1:11" s="6" customFormat="1" ht="36.9" customHeight="1" x14ac:dyDescent="0.25">
      <c r="A6" s="12" t="s">
        <v>3</v>
      </c>
      <c r="B6" s="17">
        <v>22639</v>
      </c>
      <c r="C6" s="17">
        <v>119245596</v>
      </c>
      <c r="D6" s="17">
        <v>512</v>
      </c>
      <c r="E6" s="17">
        <v>33390744</v>
      </c>
      <c r="F6" s="17">
        <v>72</v>
      </c>
      <c r="G6" s="17">
        <v>21687778</v>
      </c>
      <c r="H6" s="17">
        <v>42</v>
      </c>
      <c r="I6" s="17">
        <v>29579650</v>
      </c>
      <c r="J6" s="17">
        <v>22013</v>
      </c>
      <c r="K6" s="17">
        <v>34587424</v>
      </c>
    </row>
    <row r="7" spans="1:11" s="6" customFormat="1" ht="36.9" customHeight="1" x14ac:dyDescent="0.25">
      <c r="A7" s="12" t="s">
        <v>4</v>
      </c>
      <c r="B7" s="17">
        <v>24087</v>
      </c>
      <c r="C7" s="17">
        <v>128725036</v>
      </c>
      <c r="D7" s="17">
        <v>454</v>
      </c>
      <c r="E7" s="17">
        <v>30005623</v>
      </c>
      <c r="F7" s="17">
        <v>51</v>
      </c>
      <c r="G7" s="17">
        <v>14038978</v>
      </c>
      <c r="H7" s="17">
        <v>69</v>
      </c>
      <c r="I7" s="17">
        <v>51247027</v>
      </c>
      <c r="J7" s="17">
        <v>23513</v>
      </c>
      <c r="K7" s="17">
        <v>33433408</v>
      </c>
    </row>
    <row r="8" spans="1:11" s="6" customFormat="1" ht="36.9" customHeight="1" x14ac:dyDescent="0.25">
      <c r="A8" s="12" t="s">
        <v>5</v>
      </c>
      <c r="B8" s="17">
        <v>24686</v>
      </c>
      <c r="C8" s="17">
        <v>119006867</v>
      </c>
      <c r="D8" s="17">
        <v>452</v>
      </c>
      <c r="E8" s="17">
        <v>29635524</v>
      </c>
      <c r="F8" s="17">
        <v>53</v>
      </c>
      <c r="G8" s="17">
        <v>16251457</v>
      </c>
      <c r="H8" s="17">
        <v>61</v>
      </c>
      <c r="I8" s="17">
        <v>38096308</v>
      </c>
      <c r="J8" s="17">
        <v>24120</v>
      </c>
      <c r="K8" s="17">
        <v>35023578</v>
      </c>
    </row>
    <row r="9" spans="1:11" s="6" customFormat="1" ht="36.9" customHeight="1" x14ac:dyDescent="0.25">
      <c r="A9" s="12" t="s">
        <v>6</v>
      </c>
      <c r="B9" s="17">
        <v>28153</v>
      </c>
      <c r="C9" s="17">
        <v>131203360</v>
      </c>
      <c r="D9" s="17">
        <v>422</v>
      </c>
      <c r="E9" s="17">
        <v>25457054</v>
      </c>
      <c r="F9" s="17">
        <v>55</v>
      </c>
      <c r="G9" s="17">
        <v>14093220</v>
      </c>
      <c r="H9" s="17">
        <v>80</v>
      </c>
      <c r="I9" s="17">
        <v>55041100</v>
      </c>
      <c r="J9" s="17">
        <v>27596</v>
      </c>
      <c r="K9" s="17">
        <v>36611986</v>
      </c>
    </row>
    <row r="10" spans="1:11" s="6" customFormat="1" ht="36.9" customHeight="1" x14ac:dyDescent="0.25">
      <c r="A10" s="12" t="s">
        <v>7</v>
      </c>
      <c r="B10" s="17">
        <v>33054</v>
      </c>
      <c r="C10" s="17">
        <v>120957052</v>
      </c>
      <c r="D10" s="17">
        <v>407</v>
      </c>
      <c r="E10" s="17">
        <v>23315982</v>
      </c>
      <c r="F10" s="17">
        <v>48</v>
      </c>
      <c r="G10" s="17">
        <v>11232285</v>
      </c>
      <c r="H10" s="17">
        <v>80</v>
      </c>
      <c r="I10" s="17">
        <v>45506976</v>
      </c>
      <c r="J10" s="17">
        <v>32519</v>
      </c>
      <c r="K10" s="17">
        <v>40901809</v>
      </c>
    </row>
    <row r="11" spans="1:11" s="6" customFormat="1" ht="36.9" customHeight="1" x14ac:dyDescent="0.25">
      <c r="A11" s="12" t="s">
        <v>8</v>
      </c>
      <c r="B11" s="17">
        <v>33314</v>
      </c>
      <c r="C11" s="17">
        <v>138171814</v>
      </c>
      <c r="D11" s="17">
        <v>429</v>
      </c>
      <c r="E11" s="17">
        <v>29077602</v>
      </c>
      <c r="F11" s="17">
        <v>39</v>
      </c>
      <c r="G11" s="17">
        <v>11292538</v>
      </c>
      <c r="H11" s="17">
        <v>88</v>
      </c>
      <c r="I11" s="17">
        <v>53158306</v>
      </c>
      <c r="J11" s="17">
        <v>32758</v>
      </c>
      <c r="K11" s="17">
        <v>44643368</v>
      </c>
    </row>
    <row r="12" spans="1:11" s="6" customFormat="1" ht="36.9" customHeight="1" x14ac:dyDescent="0.25">
      <c r="A12" s="12" t="s">
        <v>9</v>
      </c>
      <c r="B12" s="17">
        <v>34774</v>
      </c>
      <c r="C12" s="17">
        <v>126492816</v>
      </c>
      <c r="D12" s="17">
        <v>520</v>
      </c>
      <c r="E12" s="17">
        <v>26512684</v>
      </c>
      <c r="F12" s="17">
        <v>44</v>
      </c>
      <c r="G12" s="17">
        <v>11024277</v>
      </c>
      <c r="H12" s="17">
        <v>91</v>
      </c>
      <c r="I12" s="17">
        <v>38610659</v>
      </c>
      <c r="J12" s="17">
        <v>34119</v>
      </c>
      <c r="K12" s="17">
        <v>50345196</v>
      </c>
    </row>
    <row r="13" spans="1:11" s="6" customFormat="1" ht="36.9" customHeight="1" x14ac:dyDescent="0.25">
      <c r="A13" s="12" t="s">
        <v>10</v>
      </c>
      <c r="B13" s="17">
        <v>37876</v>
      </c>
      <c r="C13" s="17">
        <v>122753695</v>
      </c>
      <c r="D13" s="17">
        <v>449</v>
      </c>
      <c r="E13" s="17">
        <v>26001562</v>
      </c>
      <c r="F13" s="17">
        <v>45</v>
      </c>
      <c r="G13" s="17">
        <v>14061711</v>
      </c>
      <c r="H13" s="17">
        <v>79</v>
      </c>
      <c r="I13" s="17">
        <v>34979187</v>
      </c>
      <c r="J13" s="17">
        <v>37303</v>
      </c>
      <c r="K13" s="17">
        <v>47711235</v>
      </c>
    </row>
    <row r="14" spans="1:11" s="6" customFormat="1" ht="36.9" customHeight="1" x14ac:dyDescent="0.25">
      <c r="A14" s="12" t="s">
        <v>12</v>
      </c>
      <c r="B14" s="17">
        <f t="shared" ref="B14:C15" si="0">D14+F14+H14+J14</f>
        <v>31569</v>
      </c>
      <c r="C14" s="17">
        <f t="shared" si="0"/>
        <v>112302067</v>
      </c>
      <c r="D14" s="17">
        <v>448</v>
      </c>
      <c r="E14" s="17">
        <v>24146562</v>
      </c>
      <c r="F14" s="17">
        <v>47</v>
      </c>
      <c r="G14" s="17">
        <v>9405814</v>
      </c>
      <c r="H14" s="17">
        <v>92</v>
      </c>
      <c r="I14" s="17">
        <v>38877352</v>
      </c>
      <c r="J14" s="17">
        <v>30982</v>
      </c>
      <c r="K14" s="17">
        <v>39872339</v>
      </c>
    </row>
    <row r="15" spans="1:11" s="6" customFormat="1" ht="36.9" customHeight="1" x14ac:dyDescent="0.25">
      <c r="A15" s="12" t="s">
        <v>15</v>
      </c>
      <c r="B15" s="17">
        <f t="shared" si="0"/>
        <v>28614</v>
      </c>
      <c r="C15" s="17">
        <f t="shared" si="0"/>
        <v>110559250</v>
      </c>
      <c r="D15" s="17">
        <v>487</v>
      </c>
      <c r="E15" s="17">
        <v>30162884</v>
      </c>
      <c r="F15" s="17">
        <v>43</v>
      </c>
      <c r="G15" s="17">
        <v>12433448</v>
      </c>
      <c r="H15" s="17">
        <v>92</v>
      </c>
      <c r="I15" s="17">
        <v>31308243</v>
      </c>
      <c r="J15" s="17">
        <v>27992</v>
      </c>
      <c r="K15" s="17">
        <v>36654675</v>
      </c>
    </row>
    <row r="16" spans="1:11" s="14" customFormat="1" ht="36.9" customHeight="1" x14ac:dyDescent="0.25">
      <c r="A16" s="12" t="s">
        <v>16</v>
      </c>
      <c r="B16" s="17">
        <f t="shared" ref="B16" si="1">D16+F16+H16+J16</f>
        <v>32878</v>
      </c>
      <c r="C16" s="17">
        <f t="shared" ref="C16" si="2">E16+G16+I16+K16</f>
        <v>129772312</v>
      </c>
      <c r="D16" s="17">
        <v>503</v>
      </c>
      <c r="E16" s="17">
        <v>36338712</v>
      </c>
      <c r="F16" s="17">
        <v>49</v>
      </c>
      <c r="G16" s="17">
        <v>15976173</v>
      </c>
      <c r="H16" s="17">
        <v>98</v>
      </c>
      <c r="I16" s="17">
        <v>29808143</v>
      </c>
      <c r="J16" s="17">
        <v>32228</v>
      </c>
      <c r="K16" s="17">
        <v>47649284</v>
      </c>
    </row>
    <row r="17" spans="1:11" s="14" customFormat="1" ht="36.9" customHeight="1" thickBot="1" x14ac:dyDescent="0.3">
      <c r="A17" s="12" t="s">
        <v>30</v>
      </c>
      <c r="B17" s="17">
        <f>D17+F17+H17+J17</f>
        <v>36546</v>
      </c>
      <c r="C17" s="17">
        <f>E17+G17+I17+K17</f>
        <v>125117958</v>
      </c>
      <c r="D17" s="17">
        <f>482</f>
        <v>482</v>
      </c>
      <c r="E17" s="17">
        <f>35112226</f>
        <v>35112226</v>
      </c>
      <c r="F17" s="17">
        <f>20+16</f>
        <v>36</v>
      </c>
      <c r="G17" s="17">
        <f>6249114+2572776</f>
        <v>8821890</v>
      </c>
      <c r="H17" s="17">
        <f>20+89</f>
        <v>109</v>
      </c>
      <c r="I17" s="17">
        <f>13990625+17152734</f>
        <v>31143359</v>
      </c>
      <c r="J17" s="17">
        <v>35919</v>
      </c>
      <c r="K17" s="17">
        <v>50040483</v>
      </c>
    </row>
    <row r="18" spans="1:11" s="6" customFormat="1" ht="24.9" customHeight="1" x14ac:dyDescent="0.25">
      <c r="A18" s="47" t="s">
        <v>43</v>
      </c>
      <c r="B18" s="47"/>
      <c r="C18" s="47"/>
      <c r="D18" s="47"/>
      <c r="E18" s="47"/>
      <c r="F18" s="20"/>
      <c r="G18" s="20"/>
      <c r="H18" s="20"/>
      <c r="I18" s="10"/>
      <c r="J18" s="10"/>
      <c r="K18" s="10"/>
    </row>
    <row r="19" spans="1:11" s="6" customFormat="1" ht="46.35" customHeight="1" x14ac:dyDescent="0.25">
      <c r="A19" s="48"/>
      <c r="B19" s="48"/>
      <c r="C19" s="48"/>
      <c r="D19" s="48"/>
      <c r="E19" s="48"/>
    </row>
    <row r="20" spans="1:11" s="6" customFormat="1" ht="12.75" customHeight="1" x14ac:dyDescent="0.25">
      <c r="A20" s="29" t="s">
        <v>19</v>
      </c>
      <c r="B20" s="29"/>
      <c r="C20" s="29"/>
      <c r="D20" s="29"/>
      <c r="E20" s="29"/>
      <c r="F20" s="29" t="s">
        <v>20</v>
      </c>
      <c r="G20" s="29"/>
      <c r="H20" s="29"/>
      <c r="I20" s="29"/>
      <c r="J20" s="29"/>
      <c r="K20" s="29"/>
    </row>
  </sheetData>
  <mergeCells count="13">
    <mergeCell ref="A20:E20"/>
    <mergeCell ref="F20:K20"/>
    <mergeCell ref="H3:I3"/>
    <mergeCell ref="J3:K3"/>
    <mergeCell ref="A3:A4"/>
    <mergeCell ref="B3:C3"/>
    <mergeCell ref="A18:E19"/>
    <mergeCell ref="A1:E1"/>
    <mergeCell ref="A2:E2"/>
    <mergeCell ref="F2:K2"/>
    <mergeCell ref="D3:E3"/>
    <mergeCell ref="F3:G3"/>
    <mergeCell ref="F1:K1"/>
  </mergeCells>
  <phoneticPr fontId="0" type="noConversion"/>
  <printOptions horizontalCentered="1" verticalCentered="1"/>
  <pageMargins left="0.15748031496062992" right="0.15748031496062992" top="0.15748031496062992" bottom="0.15748031496062992" header="0.15748031496062992" footer="0.15748031496062992"/>
  <pageSetup paperSize="9" fitToWidth="0" orientation="portrait" r:id="rId1"/>
  <headerFooter alignWithMargins="0"/>
  <colBreaks count="1" manualBreakCount="1">
    <brk id="5" max="1048575" man="1"/>
  </col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K20"/>
  <sheetViews>
    <sheetView view="pageBreakPreview" zoomScale="85" zoomScaleNormal="110" zoomScaleSheetLayoutView="85" workbookViewId="0">
      <pane xSplit="1" ySplit="4" topLeftCell="B5" activePane="bottomRight" state="frozen"/>
      <selection activeCell="A22" sqref="A22"/>
      <selection pane="topRight" activeCell="A22" sqref="A22"/>
      <selection pane="bottomLeft" activeCell="A22" sqref="A22"/>
      <selection pane="bottomRight" activeCell="A22" sqref="A22"/>
    </sheetView>
  </sheetViews>
  <sheetFormatPr defaultColWidth="9" defaultRowHeight="16.2" x14ac:dyDescent="0.3"/>
  <cols>
    <col min="1" max="1" width="22.6640625" style="11" customWidth="1"/>
    <col min="2" max="3" width="16.6640625" style="11" customWidth="1"/>
    <col min="4" max="4" width="13.6640625" style="11" customWidth="1"/>
    <col min="5" max="6" width="14.21875" style="11" customWidth="1"/>
    <col min="7" max="7" width="13.6640625" style="11" customWidth="1"/>
    <col min="8" max="8" width="13.88671875" style="11" customWidth="1"/>
    <col min="9" max="9" width="13.6640625" style="11" customWidth="1"/>
    <col min="10" max="10" width="14.21875" style="11" customWidth="1"/>
    <col min="11" max="11" width="13.6640625" style="11" customWidth="1"/>
    <col min="12" max="16384" width="9" style="11"/>
  </cols>
  <sheetData>
    <row r="1" spans="1:11" s="7" customFormat="1" ht="48" customHeight="1" x14ac:dyDescent="0.4">
      <c r="A1" s="28" t="s">
        <v>41</v>
      </c>
      <c r="B1" s="28"/>
      <c r="C1" s="28"/>
      <c r="D1" s="28"/>
      <c r="E1" s="28"/>
      <c r="F1" s="27" t="s">
        <v>40</v>
      </c>
      <c r="G1" s="27"/>
      <c r="H1" s="27"/>
      <c r="I1" s="27"/>
      <c r="J1" s="27"/>
      <c r="K1" s="27"/>
    </row>
    <row r="2" spans="1:11" s="8" customFormat="1" ht="12.75" customHeight="1" thickBot="1" x14ac:dyDescent="0.3">
      <c r="A2" s="33" t="s">
        <v>27</v>
      </c>
      <c r="B2" s="33"/>
      <c r="C2" s="33"/>
      <c r="D2" s="33"/>
      <c r="E2" s="33"/>
      <c r="F2" s="30" t="s">
        <v>28</v>
      </c>
      <c r="G2" s="30"/>
      <c r="H2" s="30"/>
      <c r="I2" s="30"/>
      <c r="J2" s="30"/>
      <c r="K2" s="30"/>
    </row>
    <row r="3" spans="1:11" s="8" customFormat="1" ht="44.25" customHeight="1" x14ac:dyDescent="0.25">
      <c r="A3" s="45" t="s">
        <v>32</v>
      </c>
      <c r="B3" s="42" t="s">
        <v>33</v>
      </c>
      <c r="C3" s="40"/>
      <c r="D3" s="40" t="s">
        <v>34</v>
      </c>
      <c r="E3" s="40"/>
      <c r="F3" s="41" t="s">
        <v>35</v>
      </c>
      <c r="G3" s="42"/>
      <c r="H3" s="43" t="s">
        <v>36</v>
      </c>
      <c r="I3" s="43"/>
      <c r="J3" s="41" t="s">
        <v>37</v>
      </c>
      <c r="K3" s="44"/>
    </row>
    <row r="4" spans="1:11" s="8" customFormat="1" ht="35.25" customHeight="1" thickBot="1" x14ac:dyDescent="0.3">
      <c r="A4" s="46"/>
      <c r="B4" s="24" t="s">
        <v>38</v>
      </c>
      <c r="C4" s="25" t="s">
        <v>39</v>
      </c>
      <c r="D4" s="25" t="s">
        <v>38</v>
      </c>
      <c r="E4" s="25" t="s">
        <v>39</v>
      </c>
      <c r="F4" s="25" t="s">
        <v>38</v>
      </c>
      <c r="G4" s="25" t="s">
        <v>39</v>
      </c>
      <c r="H4" s="24" t="s">
        <v>38</v>
      </c>
      <c r="I4" s="25" t="s">
        <v>39</v>
      </c>
      <c r="J4" s="24" t="s">
        <v>38</v>
      </c>
      <c r="K4" s="26" t="s">
        <v>39</v>
      </c>
    </row>
    <row r="5" spans="1:11" s="6" customFormat="1" ht="36.9" customHeight="1" x14ac:dyDescent="0.25">
      <c r="A5" s="12" t="s">
        <v>2</v>
      </c>
      <c r="B5" s="17">
        <v>652</v>
      </c>
      <c r="C5" s="17">
        <v>7943074</v>
      </c>
      <c r="D5" s="17">
        <v>39</v>
      </c>
      <c r="E5" s="17">
        <v>2017787</v>
      </c>
      <c r="F5" s="17">
        <v>12</v>
      </c>
      <c r="G5" s="17">
        <v>3362721</v>
      </c>
      <c r="H5" s="17">
        <v>0</v>
      </c>
      <c r="I5" s="17">
        <v>0</v>
      </c>
      <c r="J5" s="17">
        <v>601</v>
      </c>
      <c r="K5" s="17">
        <v>2562566</v>
      </c>
    </row>
    <row r="6" spans="1:11" s="6" customFormat="1" ht="36.9" customHeight="1" x14ac:dyDescent="0.25">
      <c r="A6" s="12" t="s">
        <v>3</v>
      </c>
      <c r="B6" s="17">
        <v>682</v>
      </c>
      <c r="C6" s="17">
        <v>11779131</v>
      </c>
      <c r="D6" s="17">
        <v>23</v>
      </c>
      <c r="E6" s="17">
        <v>2041107</v>
      </c>
      <c r="F6" s="17">
        <v>13</v>
      </c>
      <c r="G6" s="17">
        <v>4376061</v>
      </c>
      <c r="H6" s="17">
        <v>4</v>
      </c>
      <c r="I6" s="17">
        <v>3534267</v>
      </c>
      <c r="J6" s="17">
        <v>642</v>
      </c>
      <c r="K6" s="17">
        <v>1827696</v>
      </c>
    </row>
    <row r="7" spans="1:11" s="6" customFormat="1" ht="36.9" customHeight="1" x14ac:dyDescent="0.25">
      <c r="A7" s="12" t="s">
        <v>4</v>
      </c>
      <c r="B7" s="17">
        <v>600</v>
      </c>
      <c r="C7" s="17">
        <v>11117180</v>
      </c>
      <c r="D7" s="17">
        <v>26</v>
      </c>
      <c r="E7" s="17">
        <v>1391182</v>
      </c>
      <c r="F7" s="17">
        <v>17</v>
      </c>
      <c r="G7" s="17">
        <v>4974510</v>
      </c>
      <c r="H7" s="17">
        <v>4</v>
      </c>
      <c r="I7" s="17">
        <v>3077946</v>
      </c>
      <c r="J7" s="17">
        <v>553</v>
      </c>
      <c r="K7" s="17">
        <v>1673542</v>
      </c>
    </row>
    <row r="8" spans="1:11" s="6" customFormat="1" ht="36.9" customHeight="1" x14ac:dyDescent="0.25">
      <c r="A8" s="12" t="s">
        <v>5</v>
      </c>
      <c r="B8" s="17">
        <v>645</v>
      </c>
      <c r="C8" s="17">
        <v>5801978</v>
      </c>
      <c r="D8" s="17">
        <v>16</v>
      </c>
      <c r="E8" s="17">
        <v>1151176</v>
      </c>
      <c r="F8" s="17">
        <v>8</v>
      </c>
      <c r="G8" s="17">
        <v>2353416</v>
      </c>
      <c r="H8" s="17">
        <v>4</v>
      </c>
      <c r="I8" s="17">
        <v>680076</v>
      </c>
      <c r="J8" s="17">
        <v>617</v>
      </c>
      <c r="K8" s="17">
        <v>1617310</v>
      </c>
    </row>
    <row r="9" spans="1:11" s="6" customFormat="1" ht="36.9" customHeight="1" x14ac:dyDescent="0.25">
      <c r="A9" s="12" t="s">
        <v>6</v>
      </c>
      <c r="B9" s="17">
        <v>565</v>
      </c>
      <c r="C9" s="17">
        <v>6106562</v>
      </c>
      <c r="D9" s="17">
        <v>17</v>
      </c>
      <c r="E9" s="17">
        <v>945085</v>
      </c>
      <c r="F9" s="17">
        <v>3</v>
      </c>
      <c r="G9" s="17">
        <v>733650</v>
      </c>
      <c r="H9" s="17">
        <v>4</v>
      </c>
      <c r="I9" s="17">
        <v>2798456</v>
      </c>
      <c r="J9" s="17">
        <v>541</v>
      </c>
      <c r="K9" s="17">
        <v>1629371</v>
      </c>
    </row>
    <row r="10" spans="1:11" s="6" customFormat="1" ht="36.9" customHeight="1" x14ac:dyDescent="0.25">
      <c r="A10" s="12" t="s">
        <v>7</v>
      </c>
      <c r="B10" s="17">
        <v>721</v>
      </c>
      <c r="C10" s="17">
        <v>7232780</v>
      </c>
      <c r="D10" s="17">
        <v>30</v>
      </c>
      <c r="E10" s="17">
        <v>1852352</v>
      </c>
      <c r="F10" s="17">
        <v>7</v>
      </c>
      <c r="G10" s="17">
        <v>1755663</v>
      </c>
      <c r="H10" s="17">
        <v>4</v>
      </c>
      <c r="I10" s="17">
        <v>2457456</v>
      </c>
      <c r="J10" s="17">
        <v>680</v>
      </c>
      <c r="K10" s="17">
        <v>1167309</v>
      </c>
    </row>
    <row r="11" spans="1:11" s="6" customFormat="1" ht="36.9" customHeight="1" x14ac:dyDescent="0.25">
      <c r="A11" s="12" t="s">
        <v>8</v>
      </c>
      <c r="B11" s="17">
        <v>985</v>
      </c>
      <c r="C11" s="17">
        <v>11145831</v>
      </c>
      <c r="D11" s="17">
        <v>28</v>
      </c>
      <c r="E11" s="17">
        <v>2300216</v>
      </c>
      <c r="F11" s="17">
        <v>6</v>
      </c>
      <c r="G11" s="17">
        <v>2860827</v>
      </c>
      <c r="H11" s="17">
        <v>5</v>
      </c>
      <c r="I11" s="17">
        <v>2647956</v>
      </c>
      <c r="J11" s="17">
        <v>946</v>
      </c>
      <c r="K11" s="17">
        <v>3336832</v>
      </c>
    </row>
    <row r="12" spans="1:11" s="6" customFormat="1" ht="36.9" customHeight="1" x14ac:dyDescent="0.25">
      <c r="A12" s="12" t="s">
        <v>9</v>
      </c>
      <c r="B12" s="17">
        <v>788</v>
      </c>
      <c r="C12" s="17">
        <v>7491534</v>
      </c>
      <c r="D12" s="17">
        <v>20</v>
      </c>
      <c r="E12" s="17">
        <v>2143478</v>
      </c>
      <c r="F12" s="17">
        <v>3</v>
      </c>
      <c r="G12" s="17">
        <v>572607</v>
      </c>
      <c r="H12" s="17">
        <v>3</v>
      </c>
      <c r="I12" s="17">
        <v>1845456</v>
      </c>
      <c r="J12" s="17">
        <v>762</v>
      </c>
      <c r="K12" s="17">
        <v>2929993</v>
      </c>
    </row>
    <row r="13" spans="1:11" s="6" customFormat="1" ht="36.9" customHeight="1" x14ac:dyDescent="0.25">
      <c r="A13" s="12" t="s">
        <v>10</v>
      </c>
      <c r="B13" s="17">
        <v>828</v>
      </c>
      <c r="C13" s="17">
        <v>6723930</v>
      </c>
      <c r="D13" s="17">
        <v>18</v>
      </c>
      <c r="E13" s="17">
        <v>1193547</v>
      </c>
      <c r="F13" s="17">
        <v>2</v>
      </c>
      <c r="G13" s="17">
        <v>682803</v>
      </c>
      <c r="H13" s="17">
        <v>3</v>
      </c>
      <c r="I13" s="17">
        <v>1975956</v>
      </c>
      <c r="J13" s="17">
        <v>805</v>
      </c>
      <c r="K13" s="17">
        <v>2871624</v>
      </c>
    </row>
    <row r="14" spans="1:11" s="6" customFormat="1" ht="36.9" customHeight="1" x14ac:dyDescent="0.25">
      <c r="A14" s="12" t="s">
        <v>12</v>
      </c>
      <c r="B14" s="17">
        <f t="shared" ref="B14:C15" si="0">D14+F14+H14+J14</f>
        <v>443</v>
      </c>
      <c r="C14" s="17">
        <f t="shared" si="0"/>
        <v>6625481</v>
      </c>
      <c r="D14" s="17">
        <v>27</v>
      </c>
      <c r="E14" s="17">
        <v>2383855</v>
      </c>
      <c r="F14" s="17">
        <v>3</v>
      </c>
      <c r="G14" s="17">
        <v>2067362</v>
      </c>
      <c r="H14" s="17">
        <v>2</v>
      </c>
      <c r="I14" s="17">
        <v>346572</v>
      </c>
      <c r="J14" s="17">
        <v>411</v>
      </c>
      <c r="K14" s="17">
        <v>1827692</v>
      </c>
    </row>
    <row r="15" spans="1:11" s="6" customFormat="1" ht="36.9" customHeight="1" x14ac:dyDescent="0.25">
      <c r="A15" s="12" t="s">
        <v>15</v>
      </c>
      <c r="B15" s="17">
        <f t="shared" si="0"/>
        <v>531</v>
      </c>
      <c r="C15" s="17">
        <f t="shared" si="0"/>
        <v>5876123</v>
      </c>
      <c r="D15" s="17">
        <v>22</v>
      </c>
      <c r="E15" s="17">
        <v>1840849</v>
      </c>
      <c r="F15" s="17">
        <v>1</v>
      </c>
      <c r="G15" s="17">
        <v>559746</v>
      </c>
      <c r="H15" s="17">
        <v>4</v>
      </c>
      <c r="I15" s="17">
        <v>1637376</v>
      </c>
      <c r="J15" s="17">
        <v>504</v>
      </c>
      <c r="K15" s="17">
        <v>1838152</v>
      </c>
    </row>
    <row r="16" spans="1:11" s="14" customFormat="1" ht="36.9" customHeight="1" x14ac:dyDescent="0.25">
      <c r="A16" s="12" t="s">
        <v>16</v>
      </c>
      <c r="B16" s="17">
        <f t="shared" ref="B16" si="1">D16+F16+H16+J16</f>
        <v>500</v>
      </c>
      <c r="C16" s="17">
        <f t="shared" ref="C16" si="2">E16+G16+I16+K16</f>
        <v>3267236</v>
      </c>
      <c r="D16" s="17">
        <v>14</v>
      </c>
      <c r="E16" s="17">
        <v>998828</v>
      </c>
      <c r="F16" s="17">
        <v>1</v>
      </c>
      <c r="G16" s="17">
        <v>104400</v>
      </c>
      <c r="H16" s="17">
        <v>5</v>
      </c>
      <c r="I16" s="17">
        <v>744673</v>
      </c>
      <c r="J16" s="17">
        <v>480</v>
      </c>
      <c r="K16" s="17">
        <v>1419335</v>
      </c>
    </row>
    <row r="17" spans="1:11" s="14" customFormat="1" ht="36.9" customHeight="1" thickBot="1" x14ac:dyDescent="0.3">
      <c r="A17" s="12" t="s">
        <v>29</v>
      </c>
      <c r="B17" s="17">
        <f>D17+F17+H17+J17</f>
        <v>414</v>
      </c>
      <c r="C17" s="17">
        <f>E17+G17+I17+K17</f>
        <v>3484455</v>
      </c>
      <c r="D17" s="17">
        <f>13</f>
        <v>13</v>
      </c>
      <c r="E17" s="17">
        <v>1011759</v>
      </c>
      <c r="F17" s="17">
        <f>1</f>
        <v>1</v>
      </c>
      <c r="G17" s="17">
        <v>229005</v>
      </c>
      <c r="H17" s="17">
        <v>4</v>
      </c>
      <c r="I17" s="17">
        <v>613764</v>
      </c>
      <c r="J17" s="17">
        <v>396</v>
      </c>
      <c r="K17" s="17">
        <v>1629927</v>
      </c>
    </row>
    <row r="18" spans="1:11" s="6" customFormat="1" ht="24.9" customHeight="1" x14ac:dyDescent="0.25">
      <c r="A18" s="39" t="s">
        <v>31</v>
      </c>
      <c r="B18" s="39"/>
      <c r="C18" s="39"/>
      <c r="D18" s="39"/>
      <c r="E18" s="39"/>
      <c r="F18" s="39"/>
      <c r="G18" s="39"/>
      <c r="H18" s="39"/>
      <c r="I18" s="10"/>
      <c r="J18" s="10"/>
      <c r="K18" s="10"/>
    </row>
    <row r="19" spans="1:11" s="6" customFormat="1" ht="46.35" customHeight="1" x14ac:dyDescent="0.25">
      <c r="A19" s="19"/>
      <c r="B19" s="19"/>
    </row>
    <row r="20" spans="1:11" s="13" customFormat="1" ht="14.25" customHeight="1" x14ac:dyDescent="0.25">
      <c r="A20" s="49" t="s">
        <v>21</v>
      </c>
      <c r="B20" s="49"/>
      <c r="C20" s="49"/>
      <c r="D20" s="49"/>
      <c r="E20" s="49"/>
      <c r="F20" s="49" t="s">
        <v>22</v>
      </c>
      <c r="G20" s="49"/>
      <c r="H20" s="49"/>
      <c r="I20" s="49"/>
      <c r="J20" s="49"/>
      <c r="K20" s="49"/>
    </row>
  </sheetData>
  <mergeCells count="13">
    <mergeCell ref="A1:E1"/>
    <mergeCell ref="A2:E2"/>
    <mergeCell ref="F1:K1"/>
    <mergeCell ref="F2:K2"/>
    <mergeCell ref="A20:E20"/>
    <mergeCell ref="F20:K20"/>
    <mergeCell ref="H3:I3"/>
    <mergeCell ref="J3:K3"/>
    <mergeCell ref="A3:A4"/>
    <mergeCell ref="B3:C3"/>
    <mergeCell ref="D3:E3"/>
    <mergeCell ref="F3:G3"/>
    <mergeCell ref="A18:H18"/>
  </mergeCells>
  <phoneticPr fontId="0" type="noConversion"/>
  <printOptions horizontalCentered="1" verticalCentered="1"/>
  <pageMargins left="0.15748031496062992" right="0.15748031496062992" top="0.15748031496062992" bottom="0.15748031496062992" header="0.15748031496062992" footer="0.15748031496062992"/>
  <pageSetup paperSize="9" fitToWidth="0" orientation="portrait" r:id="rId1"/>
  <headerFooter alignWithMargins="0"/>
  <colBreaks count="1" manualBreakCount="1">
    <brk id="5" max="1048575" man="1"/>
  </col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K20"/>
  <sheetViews>
    <sheetView view="pageBreakPreview" zoomScale="85" zoomScaleNormal="110" zoomScaleSheetLayoutView="85" workbookViewId="0">
      <pane xSplit="1" ySplit="4" topLeftCell="B5" activePane="bottomRight" state="frozen"/>
      <selection activeCell="A22" sqref="A22"/>
      <selection pane="topRight" activeCell="A22" sqref="A22"/>
      <selection pane="bottomLeft" activeCell="A22" sqref="A22"/>
      <selection pane="bottomRight" activeCell="A22" sqref="A22"/>
    </sheetView>
  </sheetViews>
  <sheetFormatPr defaultColWidth="9" defaultRowHeight="16.2" x14ac:dyDescent="0.3"/>
  <cols>
    <col min="1" max="1" width="22.6640625" style="11" customWidth="1"/>
    <col min="2" max="3" width="16.6640625" style="11" customWidth="1"/>
    <col min="4" max="4" width="13.6640625" style="11" customWidth="1"/>
    <col min="5" max="5" width="14.33203125" style="11" customWidth="1"/>
    <col min="6" max="6" width="13.77734375" style="11" customWidth="1"/>
    <col min="7" max="7" width="13.6640625" style="11" customWidth="1"/>
    <col min="8" max="8" width="13.88671875" style="11" customWidth="1"/>
    <col min="9" max="9" width="13.6640625" style="11" customWidth="1"/>
    <col min="10" max="11" width="14.21875" style="11" customWidth="1"/>
    <col min="12" max="16384" width="9" style="11"/>
  </cols>
  <sheetData>
    <row r="1" spans="1:11" s="7" customFormat="1" ht="48" customHeight="1" x14ac:dyDescent="0.4">
      <c r="A1" s="28" t="s">
        <v>14</v>
      </c>
      <c r="B1" s="28"/>
      <c r="C1" s="28"/>
      <c r="D1" s="28"/>
      <c r="E1" s="28"/>
      <c r="F1" s="27" t="s">
        <v>11</v>
      </c>
      <c r="G1" s="27"/>
      <c r="H1" s="27"/>
      <c r="I1" s="27"/>
      <c r="J1" s="27"/>
      <c r="K1" s="5"/>
    </row>
    <row r="2" spans="1:11" s="8" customFormat="1" ht="12.75" customHeight="1" thickBot="1" x14ac:dyDescent="0.3">
      <c r="A2" s="33" t="s">
        <v>27</v>
      </c>
      <c r="B2" s="33"/>
      <c r="C2" s="33"/>
      <c r="D2" s="33"/>
      <c r="E2" s="33"/>
      <c r="F2" s="30" t="s">
        <v>28</v>
      </c>
      <c r="G2" s="30"/>
      <c r="H2" s="30"/>
      <c r="I2" s="30"/>
      <c r="J2" s="30"/>
      <c r="K2" s="30"/>
    </row>
    <row r="3" spans="1:11" s="8" customFormat="1" ht="44.25" customHeight="1" x14ac:dyDescent="0.25">
      <c r="A3" s="45" t="s">
        <v>32</v>
      </c>
      <c r="B3" s="42" t="s">
        <v>33</v>
      </c>
      <c r="C3" s="40"/>
      <c r="D3" s="40" t="s">
        <v>34</v>
      </c>
      <c r="E3" s="40"/>
      <c r="F3" s="41" t="s">
        <v>35</v>
      </c>
      <c r="G3" s="42"/>
      <c r="H3" s="43" t="s">
        <v>36</v>
      </c>
      <c r="I3" s="43"/>
      <c r="J3" s="41" t="s">
        <v>37</v>
      </c>
      <c r="K3" s="44"/>
    </row>
    <row r="4" spans="1:11" s="8" customFormat="1" ht="35.25" customHeight="1" thickBot="1" x14ac:dyDescent="0.3">
      <c r="A4" s="46"/>
      <c r="B4" s="24" t="s">
        <v>38</v>
      </c>
      <c r="C4" s="25" t="s">
        <v>39</v>
      </c>
      <c r="D4" s="25" t="s">
        <v>38</v>
      </c>
      <c r="E4" s="25" t="s">
        <v>39</v>
      </c>
      <c r="F4" s="25" t="s">
        <v>38</v>
      </c>
      <c r="G4" s="25" t="s">
        <v>39</v>
      </c>
      <c r="H4" s="24" t="s">
        <v>38</v>
      </c>
      <c r="I4" s="25" t="s">
        <v>39</v>
      </c>
      <c r="J4" s="24" t="s">
        <v>38</v>
      </c>
      <c r="K4" s="26" t="s">
        <v>39</v>
      </c>
    </row>
    <row r="5" spans="1:11" s="6" customFormat="1" ht="36.9" customHeight="1" x14ac:dyDescent="0.25">
      <c r="A5" s="12" t="s">
        <v>2</v>
      </c>
      <c r="B5" s="17">
        <v>558504</v>
      </c>
      <c r="C5" s="17">
        <v>2486968988</v>
      </c>
      <c r="D5" s="17">
        <v>18456</v>
      </c>
      <c r="E5" s="17">
        <v>757487678</v>
      </c>
      <c r="F5" s="17">
        <v>1760</v>
      </c>
      <c r="G5" s="17">
        <v>452840878</v>
      </c>
      <c r="H5" s="17">
        <v>330</v>
      </c>
      <c r="I5" s="17">
        <v>207077381</v>
      </c>
      <c r="J5" s="17">
        <v>537958</v>
      </c>
      <c r="K5" s="17">
        <v>1069563051</v>
      </c>
    </row>
    <row r="6" spans="1:11" s="6" customFormat="1" ht="36.9" customHeight="1" x14ac:dyDescent="0.25">
      <c r="A6" s="12" t="s">
        <v>3</v>
      </c>
      <c r="B6" s="17">
        <v>629968</v>
      </c>
      <c r="C6" s="17">
        <v>2443152324</v>
      </c>
      <c r="D6" s="17">
        <v>17509</v>
      </c>
      <c r="E6" s="17">
        <v>716919230</v>
      </c>
      <c r="F6" s="17">
        <v>1584</v>
      </c>
      <c r="G6" s="17">
        <v>425016442</v>
      </c>
      <c r="H6" s="17">
        <v>360</v>
      </c>
      <c r="I6" s="17">
        <v>198314531</v>
      </c>
      <c r="J6" s="17">
        <v>610515</v>
      </c>
      <c r="K6" s="17">
        <v>1102902121</v>
      </c>
    </row>
    <row r="7" spans="1:11" s="6" customFormat="1" ht="36.9" customHeight="1" x14ac:dyDescent="0.25">
      <c r="A7" s="12" t="s">
        <v>4</v>
      </c>
      <c r="B7" s="17">
        <v>637630</v>
      </c>
      <c r="C7" s="17">
        <v>2411106127</v>
      </c>
      <c r="D7" s="17">
        <v>16201</v>
      </c>
      <c r="E7" s="17">
        <v>691090834</v>
      </c>
      <c r="F7" s="17">
        <v>1524</v>
      </c>
      <c r="G7" s="17">
        <v>375938242</v>
      </c>
      <c r="H7" s="17">
        <v>391</v>
      </c>
      <c r="I7" s="17">
        <v>210546386</v>
      </c>
      <c r="J7" s="17">
        <v>619514</v>
      </c>
      <c r="K7" s="17">
        <v>1133530665</v>
      </c>
    </row>
    <row r="8" spans="1:11" s="6" customFormat="1" ht="36.9" customHeight="1" x14ac:dyDescent="0.25">
      <c r="A8" s="12" t="s">
        <v>5</v>
      </c>
      <c r="B8" s="17">
        <v>626613</v>
      </c>
      <c r="C8" s="17">
        <v>2229832571</v>
      </c>
      <c r="D8" s="17">
        <v>14749</v>
      </c>
      <c r="E8" s="17">
        <v>651414424</v>
      </c>
      <c r="F8" s="17">
        <v>1314</v>
      </c>
      <c r="G8" s="17">
        <v>341551202</v>
      </c>
      <c r="H8" s="17">
        <v>431</v>
      </c>
      <c r="I8" s="17">
        <v>215519970</v>
      </c>
      <c r="J8" s="17">
        <v>610119</v>
      </c>
      <c r="K8" s="17">
        <v>1021346975</v>
      </c>
    </row>
    <row r="9" spans="1:11" s="6" customFormat="1" ht="36.9" customHeight="1" x14ac:dyDescent="0.25">
      <c r="A9" s="12" t="s">
        <v>6</v>
      </c>
      <c r="B9" s="17">
        <v>668765</v>
      </c>
      <c r="C9" s="17">
        <v>2232606611</v>
      </c>
      <c r="D9" s="17">
        <v>13957</v>
      </c>
      <c r="E9" s="17">
        <v>621912297</v>
      </c>
      <c r="F9" s="17">
        <v>1253</v>
      </c>
      <c r="G9" s="17">
        <v>319551891</v>
      </c>
      <c r="H9" s="17">
        <v>454</v>
      </c>
      <c r="I9" s="17">
        <v>190479711</v>
      </c>
      <c r="J9" s="17">
        <v>653101</v>
      </c>
      <c r="K9" s="17">
        <v>1100662712</v>
      </c>
    </row>
    <row r="10" spans="1:11" s="6" customFormat="1" ht="36.9" customHeight="1" x14ac:dyDescent="0.25">
      <c r="A10" s="12" t="s">
        <v>7</v>
      </c>
      <c r="B10" s="17">
        <v>723680</v>
      </c>
      <c r="C10" s="17">
        <v>2301104220</v>
      </c>
      <c r="D10" s="17">
        <v>13691</v>
      </c>
      <c r="E10" s="17">
        <v>591201570</v>
      </c>
      <c r="F10" s="17">
        <v>1225</v>
      </c>
      <c r="G10" s="17">
        <v>350444063</v>
      </c>
      <c r="H10" s="17">
        <v>543</v>
      </c>
      <c r="I10" s="17">
        <v>240319677</v>
      </c>
      <c r="J10" s="17">
        <v>708221</v>
      </c>
      <c r="K10" s="17">
        <v>1119138910</v>
      </c>
    </row>
    <row r="11" spans="1:11" s="6" customFormat="1" ht="36.9" customHeight="1" x14ac:dyDescent="0.25">
      <c r="A11" s="12" t="s">
        <v>8</v>
      </c>
      <c r="B11" s="17">
        <v>773408</v>
      </c>
      <c r="C11" s="17">
        <v>2288151817</v>
      </c>
      <c r="D11" s="17">
        <v>13235</v>
      </c>
      <c r="E11" s="17">
        <v>563623623</v>
      </c>
      <c r="F11" s="17">
        <v>1083</v>
      </c>
      <c r="G11" s="17">
        <v>293361708</v>
      </c>
      <c r="H11" s="17">
        <v>539</v>
      </c>
      <c r="I11" s="17">
        <v>212575213</v>
      </c>
      <c r="J11" s="17">
        <v>758551</v>
      </c>
      <c r="K11" s="17">
        <v>1218591273</v>
      </c>
    </row>
    <row r="12" spans="1:11" s="6" customFormat="1" ht="36.9" customHeight="1" x14ac:dyDescent="0.25">
      <c r="A12" s="12" t="s">
        <v>9</v>
      </c>
      <c r="B12" s="17">
        <v>749600</v>
      </c>
      <c r="C12" s="17">
        <v>2390580934</v>
      </c>
      <c r="D12" s="17">
        <v>13554</v>
      </c>
      <c r="E12" s="17">
        <v>614520159</v>
      </c>
      <c r="F12" s="17">
        <v>1075</v>
      </c>
      <c r="G12" s="17">
        <v>333674592</v>
      </c>
      <c r="H12" s="17">
        <v>592</v>
      </c>
      <c r="I12" s="17">
        <v>225667042</v>
      </c>
      <c r="J12" s="17">
        <v>734379</v>
      </c>
      <c r="K12" s="17">
        <v>1216719141</v>
      </c>
    </row>
    <row r="13" spans="1:11" s="6" customFormat="1" ht="36.9" customHeight="1" x14ac:dyDescent="0.25">
      <c r="A13" s="12" t="s">
        <v>10</v>
      </c>
      <c r="B13" s="17">
        <v>767129</v>
      </c>
      <c r="C13" s="17">
        <v>2352805697</v>
      </c>
      <c r="D13" s="17">
        <v>13546</v>
      </c>
      <c r="E13" s="17">
        <v>608993804</v>
      </c>
      <c r="F13" s="17">
        <v>1036</v>
      </c>
      <c r="G13" s="17">
        <v>310512758</v>
      </c>
      <c r="H13" s="17">
        <v>625</v>
      </c>
      <c r="I13" s="17">
        <v>223526531</v>
      </c>
      <c r="J13" s="17">
        <v>751922</v>
      </c>
      <c r="K13" s="17">
        <v>1209772604</v>
      </c>
    </row>
    <row r="14" spans="1:11" s="6" customFormat="1" ht="36.9" customHeight="1" x14ac:dyDescent="0.25">
      <c r="A14" s="12" t="s">
        <v>12</v>
      </c>
      <c r="B14" s="17">
        <f t="shared" ref="B14:C15" si="0">D14+F14+H14+J14</f>
        <v>478679</v>
      </c>
      <c r="C14" s="17">
        <f t="shared" si="0"/>
        <v>2016648214</v>
      </c>
      <c r="D14" s="17">
        <v>15402</v>
      </c>
      <c r="E14" s="17">
        <v>648608050</v>
      </c>
      <c r="F14" s="17">
        <v>884</v>
      </c>
      <c r="G14" s="17">
        <v>262588422</v>
      </c>
      <c r="H14" s="17">
        <v>650</v>
      </c>
      <c r="I14" s="17">
        <v>188149579</v>
      </c>
      <c r="J14" s="17">
        <v>461743</v>
      </c>
      <c r="K14" s="17">
        <v>917302163</v>
      </c>
    </row>
    <row r="15" spans="1:11" s="6" customFormat="1" ht="36.9" customHeight="1" x14ac:dyDescent="0.25">
      <c r="A15" s="12" t="s">
        <v>15</v>
      </c>
      <c r="B15" s="17">
        <f t="shared" si="0"/>
        <v>475957</v>
      </c>
      <c r="C15" s="17">
        <f t="shared" si="0"/>
        <v>2160989228</v>
      </c>
      <c r="D15" s="17">
        <v>16597</v>
      </c>
      <c r="E15" s="17">
        <v>767752503</v>
      </c>
      <c r="F15" s="17">
        <v>893</v>
      </c>
      <c r="G15" s="17">
        <v>288129059</v>
      </c>
      <c r="H15" s="17">
        <v>745</v>
      </c>
      <c r="I15" s="17">
        <v>246587710</v>
      </c>
      <c r="J15" s="17">
        <v>457722</v>
      </c>
      <c r="K15" s="17">
        <v>858519956</v>
      </c>
    </row>
    <row r="16" spans="1:11" s="15" customFormat="1" ht="36.9" customHeight="1" x14ac:dyDescent="0.25">
      <c r="A16" s="12" t="s">
        <v>16</v>
      </c>
      <c r="B16" s="17">
        <f t="shared" ref="B16" si="1">D16+F16+H16+J16</f>
        <v>547301</v>
      </c>
      <c r="C16" s="17">
        <f t="shared" ref="C16" si="2">E16+G16+I16+K16</f>
        <v>2374961427</v>
      </c>
      <c r="D16" s="17">
        <v>12770</v>
      </c>
      <c r="E16" s="17">
        <v>883408474</v>
      </c>
      <c r="F16" s="17">
        <v>805</v>
      </c>
      <c r="G16" s="17">
        <v>269456342</v>
      </c>
      <c r="H16" s="17">
        <v>791</v>
      </c>
      <c r="I16" s="17">
        <v>228750007</v>
      </c>
      <c r="J16" s="17">
        <v>532935</v>
      </c>
      <c r="K16" s="17">
        <v>993346604</v>
      </c>
    </row>
    <row r="17" spans="1:11" s="15" customFormat="1" ht="36.9" customHeight="1" thickBot="1" x14ac:dyDescent="0.3">
      <c r="A17" s="12" t="s">
        <v>30</v>
      </c>
      <c r="B17" s="17">
        <f>D17+F17+H17+J17</f>
        <v>619596</v>
      </c>
      <c r="C17" s="17">
        <f>E17+G17+I17+K17</f>
        <v>2449423607</v>
      </c>
      <c r="D17" s="17">
        <v>11803</v>
      </c>
      <c r="E17" s="17">
        <v>823744778</v>
      </c>
      <c r="F17" s="17">
        <f>520+219</f>
        <v>739</v>
      </c>
      <c r="G17" s="17">
        <f>187675099+53447226</f>
        <v>241122325</v>
      </c>
      <c r="H17" s="17">
        <f>133+740</f>
        <v>873</v>
      </c>
      <c r="I17" s="17">
        <f>114739580+145500135</f>
        <v>260239715</v>
      </c>
      <c r="J17" s="17">
        <v>606181</v>
      </c>
      <c r="K17" s="17">
        <v>1124316789</v>
      </c>
    </row>
    <row r="18" spans="1:11" s="6" customFormat="1" ht="24.9" customHeight="1" x14ac:dyDescent="0.25">
      <c r="A18" s="47" t="s">
        <v>31</v>
      </c>
      <c r="B18" s="47"/>
      <c r="C18" s="47"/>
      <c r="D18" s="47"/>
      <c r="E18" s="47"/>
      <c r="F18" s="20"/>
      <c r="G18" s="20"/>
      <c r="H18" s="20"/>
      <c r="I18" s="10"/>
      <c r="J18" s="10"/>
      <c r="K18" s="10"/>
    </row>
    <row r="19" spans="1:11" s="6" customFormat="1" ht="46.35" customHeight="1" x14ac:dyDescent="0.25">
      <c r="A19" s="48"/>
      <c r="B19" s="48"/>
      <c r="C19" s="48"/>
      <c r="D19" s="48"/>
      <c r="E19" s="48"/>
    </row>
    <row r="20" spans="1:11" s="6" customFormat="1" ht="12" customHeight="1" x14ac:dyDescent="0.25">
      <c r="A20" s="29" t="s">
        <v>23</v>
      </c>
      <c r="B20" s="29"/>
      <c r="C20" s="29"/>
      <c r="D20" s="29"/>
      <c r="E20" s="29"/>
      <c r="F20" s="29" t="s">
        <v>24</v>
      </c>
      <c r="G20" s="29"/>
      <c r="H20" s="29"/>
      <c r="I20" s="29"/>
      <c r="J20" s="29"/>
      <c r="K20" s="29"/>
    </row>
  </sheetData>
  <mergeCells count="13">
    <mergeCell ref="A1:E1"/>
    <mergeCell ref="F1:J1"/>
    <mergeCell ref="A20:E20"/>
    <mergeCell ref="F20:K20"/>
    <mergeCell ref="A2:E2"/>
    <mergeCell ref="A3:A4"/>
    <mergeCell ref="F2:K2"/>
    <mergeCell ref="F3:G3"/>
    <mergeCell ref="H3:I3"/>
    <mergeCell ref="J3:K3"/>
    <mergeCell ref="B3:C3"/>
    <mergeCell ref="D3:E3"/>
    <mergeCell ref="A18:E19"/>
  </mergeCells>
  <phoneticPr fontId="0" type="noConversion"/>
  <printOptions horizontalCentered="1" verticalCentered="1"/>
  <pageMargins left="0.15748031496062992" right="0.15748031496062992" top="0.15748031496062992" bottom="0.15748031496062992" header="0.15748031496062992" footer="0.15748031496062992"/>
  <pageSetup paperSize="9" fitToWidth="0" orientation="portrait" r:id="rId1"/>
  <headerFooter alignWithMargins="0"/>
  <colBreaks count="1" manualBreakCount="1">
    <brk id="5" max="1048575" man="1"/>
  </col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L20"/>
  <sheetViews>
    <sheetView view="pageBreakPreview" zoomScale="110" zoomScaleNormal="110" zoomScaleSheetLayoutView="110" workbookViewId="0">
      <pane xSplit="1" ySplit="4" topLeftCell="B5" activePane="bottomRight" state="frozen"/>
      <selection activeCell="A22" sqref="A22"/>
      <selection pane="topRight" activeCell="A22" sqref="A22"/>
      <selection pane="bottomLeft" activeCell="A22" sqref="A22"/>
      <selection pane="bottomRight" activeCell="A22" sqref="A22"/>
    </sheetView>
  </sheetViews>
  <sheetFormatPr defaultRowHeight="16.2" x14ac:dyDescent="0.3"/>
  <cols>
    <col min="1" max="1" width="22.6640625" style="11" customWidth="1"/>
    <col min="2" max="3" width="16.6640625" customWidth="1"/>
    <col min="4" max="4" width="13.6640625" customWidth="1"/>
    <col min="5" max="5" width="14.44140625" customWidth="1"/>
    <col min="6" max="6" width="13.88671875" customWidth="1"/>
    <col min="7" max="8" width="13.6640625" customWidth="1"/>
    <col min="9" max="9" width="14" customWidth="1"/>
    <col min="10" max="10" width="13.77734375" customWidth="1"/>
    <col min="11" max="11" width="14.33203125" customWidth="1"/>
  </cols>
  <sheetData>
    <row r="1" spans="1:12" s="1" customFormat="1" ht="48" customHeight="1" x14ac:dyDescent="0.4">
      <c r="A1" s="28" t="s">
        <v>42</v>
      </c>
      <c r="B1" s="28"/>
      <c r="C1" s="28"/>
      <c r="D1" s="28"/>
      <c r="E1" s="28"/>
      <c r="F1" s="27" t="s">
        <v>11</v>
      </c>
      <c r="G1" s="27"/>
      <c r="H1" s="27"/>
      <c r="I1" s="27"/>
      <c r="J1" s="27"/>
      <c r="K1" s="27"/>
    </row>
    <row r="2" spans="1:12" s="4" customFormat="1" ht="12.75" customHeight="1" thickBot="1" x14ac:dyDescent="0.3">
      <c r="A2" s="33" t="s">
        <v>27</v>
      </c>
      <c r="B2" s="33"/>
      <c r="C2" s="33"/>
      <c r="D2" s="33"/>
      <c r="E2" s="33"/>
      <c r="F2" s="30" t="s">
        <v>28</v>
      </c>
      <c r="G2" s="30"/>
      <c r="H2" s="30"/>
      <c r="I2" s="30"/>
      <c r="J2" s="30"/>
      <c r="K2" s="30"/>
    </row>
    <row r="3" spans="1:12" s="4" customFormat="1" ht="44.25" customHeight="1" x14ac:dyDescent="0.25">
      <c r="A3" s="45" t="s">
        <v>32</v>
      </c>
      <c r="B3" s="42" t="s">
        <v>33</v>
      </c>
      <c r="C3" s="40"/>
      <c r="D3" s="40" t="s">
        <v>34</v>
      </c>
      <c r="E3" s="40"/>
      <c r="F3" s="41" t="s">
        <v>35</v>
      </c>
      <c r="G3" s="42"/>
      <c r="H3" s="43" t="s">
        <v>36</v>
      </c>
      <c r="I3" s="43"/>
      <c r="J3" s="41" t="s">
        <v>37</v>
      </c>
      <c r="K3" s="44"/>
    </row>
    <row r="4" spans="1:12" s="4" customFormat="1" ht="35.25" customHeight="1" thickBot="1" x14ac:dyDescent="0.3">
      <c r="A4" s="46"/>
      <c r="B4" s="24" t="s">
        <v>38</v>
      </c>
      <c r="C4" s="25" t="s">
        <v>39</v>
      </c>
      <c r="D4" s="25" t="s">
        <v>38</v>
      </c>
      <c r="E4" s="25" t="s">
        <v>39</v>
      </c>
      <c r="F4" s="25" t="s">
        <v>38</v>
      </c>
      <c r="G4" s="25" t="s">
        <v>39</v>
      </c>
      <c r="H4" s="24" t="s">
        <v>38</v>
      </c>
      <c r="I4" s="25" t="s">
        <v>39</v>
      </c>
      <c r="J4" s="24" t="s">
        <v>38</v>
      </c>
      <c r="K4" s="26" t="s">
        <v>39</v>
      </c>
    </row>
    <row r="5" spans="1:12" s="2" customFormat="1" ht="36.9" customHeight="1" x14ac:dyDescent="0.25">
      <c r="A5" s="12" t="s">
        <v>2</v>
      </c>
      <c r="B5" s="17">
        <v>122979</v>
      </c>
      <c r="C5" s="17">
        <v>1209895164</v>
      </c>
      <c r="D5" s="17">
        <v>9953</v>
      </c>
      <c r="E5" s="17">
        <v>532044296</v>
      </c>
      <c r="F5" s="17">
        <v>553</v>
      </c>
      <c r="G5" s="17">
        <v>168805694</v>
      </c>
      <c r="H5" s="17">
        <v>184</v>
      </c>
      <c r="I5" s="17">
        <v>125335722</v>
      </c>
      <c r="J5" s="17">
        <v>112289</v>
      </c>
      <c r="K5" s="17">
        <v>383709452</v>
      </c>
    </row>
    <row r="6" spans="1:12" s="2" customFormat="1" ht="36.9" customHeight="1" x14ac:dyDescent="0.25">
      <c r="A6" s="12" t="s">
        <v>3</v>
      </c>
      <c r="B6" s="17">
        <v>145324</v>
      </c>
      <c r="C6" s="17">
        <v>1220843244</v>
      </c>
      <c r="D6" s="17">
        <v>9471</v>
      </c>
      <c r="E6" s="17">
        <v>497380877</v>
      </c>
      <c r="F6" s="17">
        <v>585</v>
      </c>
      <c r="G6" s="17">
        <v>192547675</v>
      </c>
      <c r="H6" s="17">
        <v>213</v>
      </c>
      <c r="I6" s="17">
        <v>140402230</v>
      </c>
      <c r="J6" s="17">
        <v>135055</v>
      </c>
      <c r="K6" s="17">
        <v>390512462</v>
      </c>
    </row>
    <row r="7" spans="1:12" s="2" customFormat="1" ht="36.9" customHeight="1" x14ac:dyDescent="0.25">
      <c r="A7" s="12" t="s">
        <v>4</v>
      </c>
      <c r="B7" s="17">
        <v>144090</v>
      </c>
      <c r="C7" s="17">
        <v>1159240647</v>
      </c>
      <c r="D7" s="17">
        <v>9029</v>
      </c>
      <c r="E7" s="17">
        <v>495092308</v>
      </c>
      <c r="F7" s="17">
        <v>508</v>
      </c>
      <c r="G7" s="17">
        <v>141338145</v>
      </c>
      <c r="H7" s="17">
        <v>220</v>
      </c>
      <c r="I7" s="17">
        <v>123339256</v>
      </c>
      <c r="J7" s="17">
        <v>134333</v>
      </c>
      <c r="K7" s="17">
        <v>399470938</v>
      </c>
    </row>
    <row r="8" spans="1:12" s="2" customFormat="1" ht="36.9" customHeight="1" x14ac:dyDescent="0.25">
      <c r="A8" s="12" t="s">
        <v>5</v>
      </c>
      <c r="B8" s="17">
        <v>145157</v>
      </c>
      <c r="C8" s="17">
        <v>1090268997</v>
      </c>
      <c r="D8" s="17">
        <v>8474</v>
      </c>
      <c r="E8" s="17">
        <v>482951839</v>
      </c>
      <c r="F8" s="17">
        <v>473</v>
      </c>
      <c r="G8" s="17">
        <v>143825069</v>
      </c>
      <c r="H8" s="17">
        <v>216</v>
      </c>
      <c r="I8" s="17">
        <v>109313005</v>
      </c>
      <c r="J8" s="17">
        <v>135994</v>
      </c>
      <c r="K8" s="17">
        <v>354179084</v>
      </c>
    </row>
    <row r="9" spans="1:12" s="2" customFormat="1" ht="36.9" customHeight="1" x14ac:dyDescent="0.25">
      <c r="A9" s="12" t="s">
        <v>6</v>
      </c>
      <c r="B9" s="17">
        <v>143228</v>
      </c>
      <c r="C9" s="17">
        <v>1037862185</v>
      </c>
      <c r="D9" s="17">
        <v>7931</v>
      </c>
      <c r="E9" s="17">
        <v>423320812</v>
      </c>
      <c r="F9" s="17">
        <v>423</v>
      </c>
      <c r="G9" s="17">
        <v>136433807</v>
      </c>
      <c r="H9" s="17">
        <v>242</v>
      </c>
      <c r="I9" s="17">
        <v>114399701</v>
      </c>
      <c r="J9" s="17">
        <v>134632</v>
      </c>
      <c r="K9" s="17">
        <v>363707865</v>
      </c>
      <c r="L9" s="3"/>
    </row>
    <row r="10" spans="1:12" s="2" customFormat="1" ht="36.9" customHeight="1" x14ac:dyDescent="0.25">
      <c r="A10" s="12" t="s">
        <v>7</v>
      </c>
      <c r="B10" s="17">
        <v>152929</v>
      </c>
      <c r="C10" s="17">
        <v>994853366</v>
      </c>
      <c r="D10" s="17">
        <v>7544</v>
      </c>
      <c r="E10" s="17">
        <v>372064212</v>
      </c>
      <c r="F10" s="17">
        <v>435</v>
      </c>
      <c r="G10" s="17">
        <v>138239810</v>
      </c>
      <c r="H10" s="17">
        <v>265</v>
      </c>
      <c r="I10" s="17">
        <v>124400720</v>
      </c>
      <c r="J10" s="17">
        <v>144685</v>
      </c>
      <c r="K10" s="17">
        <v>360148624</v>
      </c>
      <c r="L10" s="3"/>
    </row>
    <row r="11" spans="1:12" s="2" customFormat="1" ht="36.9" customHeight="1" x14ac:dyDescent="0.25">
      <c r="A11" s="12" t="s">
        <v>8</v>
      </c>
      <c r="B11" s="17">
        <v>152766</v>
      </c>
      <c r="C11" s="17">
        <v>948995300</v>
      </c>
      <c r="D11" s="17">
        <v>7420</v>
      </c>
      <c r="E11" s="17">
        <v>359953347</v>
      </c>
      <c r="F11" s="17">
        <v>367</v>
      </c>
      <c r="G11" s="17">
        <v>102782774</v>
      </c>
      <c r="H11" s="17">
        <v>274</v>
      </c>
      <c r="I11" s="17">
        <v>111939616</v>
      </c>
      <c r="J11" s="17">
        <v>144705</v>
      </c>
      <c r="K11" s="17">
        <v>374319563</v>
      </c>
      <c r="L11" s="3"/>
    </row>
    <row r="12" spans="1:12" s="2" customFormat="1" ht="36.9" customHeight="1" x14ac:dyDescent="0.25">
      <c r="A12" s="12" t="s">
        <v>9</v>
      </c>
      <c r="B12" s="17">
        <v>153959</v>
      </c>
      <c r="C12" s="17">
        <v>1047315118</v>
      </c>
      <c r="D12" s="17">
        <v>7666</v>
      </c>
      <c r="E12" s="17">
        <v>384376827</v>
      </c>
      <c r="F12" s="17">
        <v>434</v>
      </c>
      <c r="G12" s="17">
        <v>147687120</v>
      </c>
      <c r="H12" s="17">
        <v>316</v>
      </c>
      <c r="I12" s="17">
        <v>134060467</v>
      </c>
      <c r="J12" s="17">
        <v>145543</v>
      </c>
      <c r="K12" s="17">
        <v>381190704</v>
      </c>
      <c r="L12" s="3"/>
    </row>
    <row r="13" spans="1:12" s="2" customFormat="1" ht="36.9" customHeight="1" x14ac:dyDescent="0.25">
      <c r="A13" s="12" t="s">
        <v>10</v>
      </c>
      <c r="B13" s="17">
        <v>152425</v>
      </c>
      <c r="C13" s="17">
        <v>983285182</v>
      </c>
      <c r="D13" s="17">
        <v>7406</v>
      </c>
      <c r="E13" s="17">
        <v>361691912</v>
      </c>
      <c r="F13" s="17">
        <v>361</v>
      </c>
      <c r="G13" s="17">
        <v>125749533</v>
      </c>
      <c r="H13" s="17">
        <v>329</v>
      </c>
      <c r="I13" s="17">
        <v>122048810</v>
      </c>
      <c r="J13" s="17">
        <v>144329</v>
      </c>
      <c r="K13" s="17">
        <v>373794927</v>
      </c>
    </row>
    <row r="14" spans="1:12" s="2" customFormat="1" ht="36.9" customHeight="1" x14ac:dyDescent="0.25">
      <c r="A14" s="12" t="s">
        <v>12</v>
      </c>
      <c r="B14" s="17">
        <f t="shared" ref="B14:C15" si="0">D14+F14+H14+J14</f>
        <v>123941</v>
      </c>
      <c r="C14" s="17">
        <f t="shared" si="0"/>
        <v>972814996</v>
      </c>
      <c r="D14" s="17">
        <v>7441</v>
      </c>
      <c r="E14" s="17">
        <v>401587936</v>
      </c>
      <c r="F14" s="17">
        <v>383</v>
      </c>
      <c r="G14" s="17">
        <v>123040059</v>
      </c>
      <c r="H14" s="17">
        <v>374</v>
      </c>
      <c r="I14" s="17">
        <v>108944724</v>
      </c>
      <c r="J14" s="17">
        <v>115743</v>
      </c>
      <c r="K14" s="17">
        <v>339242277</v>
      </c>
    </row>
    <row r="15" spans="1:12" s="2" customFormat="1" ht="36.9" customHeight="1" x14ac:dyDescent="0.25">
      <c r="A15" s="12" t="s">
        <v>15</v>
      </c>
      <c r="B15" s="17">
        <f t="shared" si="0"/>
        <v>127208</v>
      </c>
      <c r="C15" s="17">
        <f t="shared" si="0"/>
        <v>1048494022</v>
      </c>
      <c r="D15" s="17">
        <v>8101</v>
      </c>
      <c r="E15" s="17">
        <v>444286507</v>
      </c>
      <c r="F15" s="17">
        <v>360</v>
      </c>
      <c r="G15" s="17">
        <v>126614829</v>
      </c>
      <c r="H15" s="17">
        <v>470</v>
      </c>
      <c r="I15" s="17">
        <v>163891004</v>
      </c>
      <c r="J15" s="17">
        <v>118277</v>
      </c>
      <c r="K15" s="17">
        <v>313701682</v>
      </c>
    </row>
    <row r="16" spans="1:12" s="15" customFormat="1" ht="36.9" customHeight="1" x14ac:dyDescent="0.25">
      <c r="A16" s="12" t="s">
        <v>16</v>
      </c>
      <c r="B16" s="17">
        <f t="shared" ref="B16" si="1">D16+F16+H16+J16</f>
        <v>152746</v>
      </c>
      <c r="C16" s="17">
        <f t="shared" ref="C16" si="2">E16+G16+I16+K16</f>
        <v>1165635631</v>
      </c>
      <c r="D16" s="17">
        <v>7603</v>
      </c>
      <c r="E16" s="17">
        <v>529938288</v>
      </c>
      <c r="F16" s="17">
        <v>370</v>
      </c>
      <c r="G16" s="17">
        <v>111172350</v>
      </c>
      <c r="H16" s="17">
        <v>502</v>
      </c>
      <c r="I16" s="17">
        <v>154565866</v>
      </c>
      <c r="J16" s="17">
        <v>144271</v>
      </c>
      <c r="K16" s="17">
        <v>369959127</v>
      </c>
      <c r="L16" s="2"/>
    </row>
    <row r="17" spans="1:12" s="15" customFormat="1" ht="36.9" customHeight="1" thickBot="1" x14ac:dyDescent="0.3">
      <c r="A17" s="12" t="s">
        <v>30</v>
      </c>
      <c r="B17" s="17">
        <f>D17+F17+H17+J17</f>
        <v>179323</v>
      </c>
      <c r="C17" s="17">
        <f>E17+G17+I17+K17</f>
        <v>1229445720</v>
      </c>
      <c r="D17" s="17">
        <v>7050</v>
      </c>
      <c r="E17" s="17">
        <v>495897658</v>
      </c>
      <c r="F17" s="17">
        <f>222+148</f>
        <v>370</v>
      </c>
      <c r="G17" s="17">
        <f>93125955+29451736</f>
        <v>122577691</v>
      </c>
      <c r="H17" s="17">
        <f>134+457</f>
        <v>591</v>
      </c>
      <c r="I17" s="17">
        <f>118137025+81649561</f>
        <v>199786586</v>
      </c>
      <c r="J17" s="17">
        <v>171312</v>
      </c>
      <c r="K17" s="17">
        <v>411183785</v>
      </c>
      <c r="L17" s="2"/>
    </row>
    <row r="18" spans="1:12" s="6" customFormat="1" ht="24.9" customHeight="1" x14ac:dyDescent="0.25">
      <c r="A18" s="47" t="s">
        <v>31</v>
      </c>
      <c r="B18" s="47"/>
      <c r="C18" s="47"/>
      <c r="D18" s="47"/>
      <c r="E18" s="47"/>
      <c r="F18" s="20"/>
      <c r="G18" s="20"/>
      <c r="H18" s="20"/>
      <c r="I18" s="10"/>
      <c r="J18" s="10"/>
      <c r="K18" s="10"/>
    </row>
    <row r="19" spans="1:12" s="6" customFormat="1" ht="46.35" customHeight="1" x14ac:dyDescent="0.25">
      <c r="A19" s="48"/>
      <c r="B19" s="48"/>
      <c r="C19" s="48"/>
      <c r="D19" s="48"/>
      <c r="E19" s="48"/>
    </row>
    <row r="20" spans="1:12" s="2" customFormat="1" ht="12" customHeight="1" x14ac:dyDescent="0.25">
      <c r="A20" s="50" t="s">
        <v>25</v>
      </c>
      <c r="B20" s="50"/>
      <c r="C20" s="50"/>
      <c r="D20" s="50"/>
      <c r="E20" s="50"/>
      <c r="F20" s="51" t="s">
        <v>26</v>
      </c>
      <c r="G20" s="50"/>
      <c r="H20" s="50"/>
      <c r="I20" s="50"/>
      <c r="J20" s="50"/>
      <c r="K20" s="50"/>
    </row>
  </sheetData>
  <mergeCells count="13">
    <mergeCell ref="A1:E1"/>
    <mergeCell ref="F1:K1"/>
    <mergeCell ref="A20:E20"/>
    <mergeCell ref="F20:K20"/>
    <mergeCell ref="A2:E2"/>
    <mergeCell ref="A3:A4"/>
    <mergeCell ref="F2:K2"/>
    <mergeCell ref="F3:G3"/>
    <mergeCell ref="H3:I3"/>
    <mergeCell ref="J3:K3"/>
    <mergeCell ref="B3:C3"/>
    <mergeCell ref="D3:E3"/>
    <mergeCell ref="A18:E19"/>
  </mergeCells>
  <phoneticPr fontId="0" type="noConversion"/>
  <printOptions horizontalCentered="1" verticalCentered="1"/>
  <pageMargins left="0.15748031496062992" right="0.15748031496062992" top="0.15748031496062992" bottom="0.19685039370078741" header="0.15748031496062992" footer="0.15748031496062992"/>
  <pageSetup paperSize="9" fitToWidth="0" orientation="portrait" r:id="rId1"/>
  <headerFooter alignWithMargins="0"/>
  <colBreaks count="1" manualBreakCount="1">
    <brk id="5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5</vt:i4>
      </vt:variant>
      <vt:variant>
        <vt:lpstr>具名範圍</vt:lpstr>
      </vt:variant>
      <vt:variant>
        <vt:i4>3</vt:i4>
      </vt:variant>
    </vt:vector>
  </HeadingPairs>
  <TitlesOfParts>
    <vt:vector size="8" baseType="lpstr">
      <vt:lpstr>M062(9-9)-完成</vt:lpstr>
      <vt:lpstr>M063(9-10)-完成</vt:lpstr>
      <vt:lpstr>M064(9-11)-完成</vt:lpstr>
      <vt:lpstr>M065(9-12)-完成</vt:lpstr>
      <vt:lpstr>M066(9-13)-完成</vt:lpstr>
      <vt:lpstr>'M063(9-10)-完成'!Print_Area</vt:lpstr>
      <vt:lpstr>'M064(9-11)-完成'!Print_Area</vt:lpstr>
      <vt:lpstr>'M065(9-12)-完成'!Print_Area</vt:lpstr>
    </vt:vector>
  </TitlesOfParts>
  <Company>Unknown Organization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User</dc:creator>
  <cp:lastModifiedBy>蔡逸貞</cp:lastModifiedBy>
  <cp:lastPrinted>2026-07-03T03:10:22Z</cp:lastPrinted>
  <dcterms:created xsi:type="dcterms:W3CDTF">2000-07-04T10:24:13Z</dcterms:created>
  <dcterms:modified xsi:type="dcterms:W3CDTF">2026-07-30T23:50:45Z</dcterms:modified>
</cp:coreProperties>
</file>