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9"/>
  </bookViews>
  <sheets>
    <sheet name="M026(3-1)" sheetId="1" r:id="rId1"/>
    <sheet name="M027(3-2)" sheetId="2" r:id="rId2"/>
    <sheet name="M028(3-3)" sheetId="3" r:id="rId3"/>
    <sheet name="M029(3-4)" sheetId="4" r:id="rId4"/>
    <sheet name="M030(3-5)" sheetId="5" r:id="rId5"/>
    <sheet name="M031(3-6)" sheetId="6" r:id="rId6"/>
    <sheet name="M032(3-7)" sheetId="7" r:id="rId7"/>
    <sheet name="M033(3-8)" sheetId="8" r:id="rId8"/>
    <sheet name="M034(3-9)" sheetId="9" r:id="rId9"/>
    <sheet name="M035(3-10)" sheetId="10" r:id="rId10"/>
  </sheets>
  <definedNames>
    <definedName name="_xlnm.Print_Area" localSheetId="0">'M026(3-1)'!$A$1:$M$53</definedName>
    <definedName name="_xlnm.Print_Area" localSheetId="1">'M027(3-2)'!$A$1:$BP$24</definedName>
  </definedNames>
  <calcPr fullCalcOnLoad="1"/>
</workbook>
</file>

<file path=xl/sharedStrings.xml><?xml version="1.0" encoding="utf-8"?>
<sst xmlns="http://schemas.openxmlformats.org/spreadsheetml/2006/main" count="977" uniqueCount="410">
  <si>
    <t>單位：座次</t>
  </si>
  <si>
    <t>總    計</t>
  </si>
  <si>
    <t>計</t>
  </si>
  <si>
    <t>固定式起重機</t>
  </si>
  <si>
    <t>移動式起重機</t>
  </si>
  <si>
    <t>人字臂起重桿</t>
  </si>
  <si>
    <t>按合格、不合格與地區分</t>
  </si>
  <si>
    <t>中華民國</t>
  </si>
  <si>
    <t>單位：座次</t>
  </si>
  <si>
    <t>宜  蘭  縣</t>
  </si>
  <si>
    <t>新  竹  縣</t>
  </si>
  <si>
    <t>苗  栗  縣</t>
  </si>
  <si>
    <t>彰  化  縣</t>
  </si>
  <si>
    <t>南  投  縣</t>
  </si>
  <si>
    <t>雲  林  縣</t>
  </si>
  <si>
    <t>嘉  義  縣</t>
  </si>
  <si>
    <t>屏  東  縣</t>
  </si>
  <si>
    <t>花  蓮  縣</t>
  </si>
  <si>
    <t>澎  湖  縣</t>
  </si>
  <si>
    <t>基  隆  市</t>
  </si>
  <si>
    <t>新  竹  市</t>
  </si>
  <si>
    <t>金  門  縣</t>
  </si>
  <si>
    <t>連  江  縣</t>
  </si>
  <si>
    <r>
      <t>表 3-</t>
    </r>
    <r>
      <rPr>
        <sz val="12"/>
        <rFont val="新細明體"/>
        <family val="1"/>
      </rPr>
      <t xml:space="preserve">4 </t>
    </r>
    <r>
      <rPr>
        <sz val="12"/>
        <rFont val="新細明體"/>
        <family val="1"/>
      </rPr>
      <t>危險性機械設置數</t>
    </r>
  </si>
  <si>
    <t>統計表按型式與地區分</t>
  </si>
  <si>
    <t>宜  蘭  縣</t>
  </si>
  <si>
    <t>新  竹  縣</t>
  </si>
  <si>
    <t>苗  栗  縣</t>
  </si>
  <si>
    <t>彰  化  縣</t>
  </si>
  <si>
    <t>南  投  縣</t>
  </si>
  <si>
    <t>雲  林  縣</t>
  </si>
  <si>
    <t>嘉  義  縣</t>
  </si>
  <si>
    <t>屏  東  縣</t>
  </si>
  <si>
    <t>花  蓮  縣</t>
  </si>
  <si>
    <t>澎  湖  縣</t>
  </si>
  <si>
    <t>基  隆  市</t>
  </si>
  <si>
    <t>新  竹  市</t>
  </si>
  <si>
    <t>嘉  義  市</t>
  </si>
  <si>
    <t>金  門  縣</t>
  </si>
  <si>
    <t>連  江  縣</t>
  </si>
  <si>
    <t xml:space="preserve">           </t>
  </si>
  <si>
    <t>按型式與地區分</t>
  </si>
  <si>
    <t>各行業設置數</t>
  </si>
  <si>
    <t>表 3-5 危險性設備</t>
  </si>
  <si>
    <t>新  北  市</t>
  </si>
  <si>
    <t>嘉  義  市</t>
  </si>
  <si>
    <t>新  北  市</t>
  </si>
  <si>
    <t>臺  中  市</t>
  </si>
  <si>
    <t>臺  南  市</t>
  </si>
  <si>
    <t>臺  東  縣</t>
  </si>
  <si>
    <t>臺  中  市</t>
  </si>
  <si>
    <t>臺  南  市</t>
  </si>
  <si>
    <t>臺  東  縣</t>
  </si>
  <si>
    <t>桃  園  市</t>
  </si>
  <si>
    <t>桃  園  市</t>
  </si>
  <si>
    <t>表 3-2 起重升降</t>
  </si>
  <si>
    <t>機具檢查次數</t>
  </si>
  <si>
    <t>表 3-2 起重升降</t>
  </si>
  <si>
    <t>中華民國</t>
  </si>
  <si>
    <t>營建用提升機</t>
  </si>
  <si>
    <t>中華民國</t>
  </si>
  <si>
    <t>營建用升降機</t>
  </si>
  <si>
    <t xml:space="preserve"> -164-</t>
  </si>
  <si>
    <t xml:space="preserve"> -165-</t>
  </si>
  <si>
    <t xml:space="preserve"> -167-</t>
  </si>
  <si>
    <t xml:space="preserve"> -169-</t>
  </si>
  <si>
    <t xml:space="preserve"> -171-</t>
  </si>
  <si>
    <t xml:space="preserve"> -173-</t>
  </si>
  <si>
    <t xml:space="preserve"> -179-</t>
  </si>
  <si>
    <t xml:space="preserve"> -180-</t>
  </si>
  <si>
    <t xml:space="preserve"> -181-</t>
  </si>
  <si>
    <t xml:space="preserve"> -183-</t>
  </si>
  <si>
    <t xml:space="preserve"> -184-</t>
  </si>
  <si>
    <t xml:space="preserve"> -185-</t>
  </si>
  <si>
    <t xml:space="preserve"> -187-</t>
  </si>
  <si>
    <t xml:space="preserve"> -189-</t>
  </si>
  <si>
    <t xml:space="preserve"> -193-</t>
  </si>
  <si>
    <t xml:space="preserve"> -195-</t>
  </si>
  <si>
    <t xml:space="preserve"> -197-</t>
  </si>
  <si>
    <t xml:space="preserve"> -199-</t>
  </si>
  <si>
    <t xml:space="preserve"> -205-</t>
  </si>
  <si>
    <t xml:space="preserve">    飲料製造業</t>
  </si>
  <si>
    <t xml:space="preserve">    菸草製造業</t>
  </si>
  <si>
    <t xml:space="preserve">    紡織業</t>
  </si>
  <si>
    <t xml:space="preserve">    成衣及服飾品製造業</t>
  </si>
  <si>
    <t xml:space="preserve">    皮革、毛皮及其製品製造業</t>
  </si>
  <si>
    <t xml:space="preserve">    木竹製品製造業</t>
  </si>
  <si>
    <t xml:space="preserve">    紙漿、紙及紙製品製造業</t>
  </si>
  <si>
    <t xml:space="preserve">    印刷及資料儲存媒體複製業</t>
  </si>
  <si>
    <t xml:space="preserve">    石油及煤製品製造業</t>
  </si>
  <si>
    <t xml:space="preserve">    化學材料製造業</t>
  </si>
  <si>
    <t xml:space="preserve">    化學製品製造業</t>
  </si>
  <si>
    <t xml:space="preserve">    藥品製造業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</si>
  <si>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</si>
  <si>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</si>
  <si>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</si>
  <si>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基本金屬製造業</t>
  </si>
  <si>
    <t xml:space="preserve">    金屬製品製造業</t>
  </si>
  <si>
    <t xml:space="preserve">    電子零組件製造業</t>
  </si>
  <si>
    <t xml:space="preserve">    電腦、電子產品及光學製品製造業</t>
  </si>
  <si>
    <t xml:space="preserve">    電力設備製造業</t>
  </si>
  <si>
    <t xml:space="preserve">    機械設備製造業</t>
  </si>
  <si>
    <t xml:space="preserve">    汽車及其零件製造業</t>
  </si>
  <si>
    <t xml:space="preserve">    其他運輸工具製造業</t>
  </si>
  <si>
    <t xml:space="preserve">    家具製造業</t>
  </si>
  <si>
    <t xml:space="preserve">    其他製造業</t>
  </si>
  <si>
    <t xml:space="preserve">    產業用機械設備維修及安裝業</t>
  </si>
  <si>
    <t>-</t>
  </si>
  <si>
    <t>110年</t>
  </si>
  <si>
    <t>-</t>
  </si>
  <si>
    <t xml:space="preserve">
高雄市政府
勞   工   局
勞動檢查處
</t>
  </si>
  <si>
    <t>經   濟   部
加工出口區
管   理   處</t>
  </si>
  <si>
    <t>新       竹
科學園區
管  理  局</t>
  </si>
  <si>
    <t>經     濟     部
加 工 出 口 區
管     理     處</t>
  </si>
  <si>
    <t>新          竹
科 學 園 區
管   理   局</t>
  </si>
  <si>
    <t>中          部
科 學 園 區
管   理    局</t>
  </si>
  <si>
    <t>高 雄 市 政 府
勞     工     局
勞 動 檢 查 處</t>
  </si>
  <si>
    <t>高 雄 市 政 府
勞      工      局
勞 動 檢 查 處</t>
  </si>
  <si>
    <t xml:space="preserve">
高雄市政府
勞    工   局
勞動檢查處
</t>
  </si>
  <si>
    <t xml:space="preserve">
臺     北     市
勞 動 檢 查 處
</t>
  </si>
  <si>
    <t>臺     中     市
勞 動 檢 查 處</t>
  </si>
  <si>
    <t>高 雄 市 政 府
勞      工     局
勞 動 檢 查 處</t>
  </si>
  <si>
    <t>高 壓 氣 體 特 定 設 備</t>
  </si>
  <si>
    <t>中       部
科學園區
管  理  局</t>
  </si>
  <si>
    <t>南       部
科學園區
管  理  局</t>
  </si>
  <si>
    <t>經      濟     部
加 工 出 口 區
管     理     處</t>
  </si>
  <si>
    <t>高 雄 市 政 府
勞     工      局
勞 動 檢 查 處</t>
  </si>
  <si>
    <t>南          部
科 學 園 區
管   理   局</t>
  </si>
  <si>
    <t>南         部
科 學 園 區
管   理   局</t>
  </si>
  <si>
    <t>新          竹
科 學 園 區
管    理   局</t>
  </si>
  <si>
    <t>經      濟     部
加 工 出 口 區
管      理     處</t>
  </si>
  <si>
    <t>鍋               爐</t>
  </si>
  <si>
    <t>總             計</t>
  </si>
  <si>
    <t>總     計</t>
  </si>
  <si>
    <t>吊              籠</t>
  </si>
  <si>
    <t xml:space="preserve">
 說明：1.初查不合格者須再實施複查 。</t>
  </si>
  <si>
    <t xml:space="preserve">            2.複查率 ＝ 複查座次 ÷ 初查座次 × 100 。</t>
  </si>
  <si>
    <t xml:space="preserve">
高 雄 市 政 府
勞     工     局
勞 動 檢 查 處
</t>
  </si>
  <si>
    <t xml:space="preserve">定                                                    期                  </t>
  </si>
  <si>
    <t>檢                                                           查</t>
  </si>
  <si>
    <t>臺</t>
  </si>
  <si>
    <t>南          部
科 學 園 區
管    理   局</t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</si>
  <si>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 xml:space="preserve">合格率 ＝ 合格座數 </t>
    </r>
    <r>
      <rPr>
        <sz val="8"/>
        <rFont val="Times New Roman"/>
        <family val="1"/>
      </rPr>
      <t xml:space="preserve">÷ ( </t>
    </r>
    <r>
      <rPr>
        <sz val="8"/>
        <rFont val="新細明體"/>
        <family val="1"/>
      </rPr>
      <t xml:space="preserve">合格座數 ＋ 不合格座數 </t>
    </r>
    <r>
      <rPr>
        <sz val="8"/>
        <rFont val="Times New Roman"/>
        <family val="1"/>
      </rPr>
      <t>) × 100</t>
    </r>
    <r>
      <rPr>
        <sz val="8"/>
        <rFont val="新細明體"/>
        <family val="1"/>
      </rPr>
      <t xml:space="preserve">。
           2.不合格率 ＝ 不合格座數 </t>
    </r>
    <r>
      <rPr>
        <sz val="8"/>
        <rFont val="Times New Roman"/>
        <family val="1"/>
      </rPr>
      <t xml:space="preserve">÷ </t>
    </r>
    <r>
      <rPr>
        <sz val="8"/>
        <rFont val="新細明體"/>
        <family val="1"/>
      </rPr>
      <t xml:space="preserve">( 合格座數 ＋ 不合格座數 ) </t>
    </r>
    <r>
      <rPr>
        <sz val="8"/>
        <rFont val="Times New Roman"/>
        <family val="1"/>
      </rPr>
      <t xml:space="preserve">× </t>
    </r>
    <r>
      <rPr>
        <sz val="8"/>
        <rFont val="新細明體"/>
        <family val="1"/>
      </rPr>
      <t>100。</t>
    </r>
  </si>
  <si>
    <t>南          部
科 學  園 區
管    理    局</t>
  </si>
  <si>
    <t>新      竹
科學園區
管  理  局</t>
  </si>
  <si>
    <t>中      部
科學園區
管  理  局</t>
  </si>
  <si>
    <t>南      部
科學園區
管  理  局</t>
  </si>
  <si>
    <t>經     濟     部
加 工 出 口 區
管       理     處</t>
  </si>
  <si>
    <t>新          竹
科 學 園 區
管    理    局</t>
  </si>
  <si>
    <t>南          部
科 學 園 區
管    理    局</t>
  </si>
  <si>
    <r>
      <t xml:space="preserve">
說明：1.型式比率 ＝ 各型座次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總設置座次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100。
            2.地區比率＝ 各地區座次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總設置座次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100。
</t>
    </r>
  </si>
  <si>
    <t>高 壓 氣 體 容 器</t>
  </si>
  <si>
    <t>臺   北   市
勞動檢查處</t>
  </si>
  <si>
    <t>臺   中   市
勞動檢查處</t>
  </si>
  <si>
    <t>臺      閩
地      區</t>
  </si>
  <si>
    <t xml:space="preserve"> 定                              期                               檢                                查</t>
  </si>
  <si>
    <t xml:space="preserve"> 變                              更                               檢                                查</t>
  </si>
  <si>
    <t xml:space="preserve">  重                             新                               檢                                查</t>
  </si>
  <si>
    <t xml:space="preserve">  既                             有                               檢                                查</t>
  </si>
  <si>
    <t xml:space="preserve">  竣                             工                               檢                                查</t>
  </si>
  <si>
    <t xml:space="preserve">  構                             造                               檢                                查</t>
  </si>
  <si>
    <t xml:space="preserve">  熔                             接                               檢                                查</t>
  </si>
  <si>
    <t xml:space="preserve">  型                             式                               檢                                查</t>
  </si>
  <si>
    <t>中         部
科 學 園 區
管   理    局</t>
  </si>
  <si>
    <t>總         計</t>
  </si>
  <si>
    <t>型      別 
比     率
( ％ )</t>
  </si>
  <si>
    <r>
      <t xml:space="preserve">
說明：1.型式比率 ＝ 各型座次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總設置座次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100。
            2.地區比率 ＝ 各地區座次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總設置座次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100。</t>
    </r>
  </si>
  <si>
    <t xml:space="preserve">
說明：1. 型式比率 ＝ 各型座次 ÷ 總設置座次 × 100。
            2.地區比率 ＝ 各地區座次 ÷ 總設置座次 × 100。</t>
  </si>
  <si>
    <t>中          部
科 學 園 區
管    理    局</t>
  </si>
  <si>
    <t>臺  北  市
勞動檢查處</t>
  </si>
  <si>
    <t>臺    閩
地    區</t>
  </si>
  <si>
    <t>臺     閩
地     區</t>
  </si>
  <si>
    <t>臺    北    市
勞 動 檢 查 處</t>
  </si>
  <si>
    <t>臺    中     市
勞 動 檢 查 處</t>
  </si>
  <si>
    <t>臺  中  市
勞動檢查處</t>
  </si>
  <si>
    <t>南           部
科 學  園 區
管    理    局</t>
  </si>
  <si>
    <t>中           部
科 學  園 區
管    理    局</t>
  </si>
  <si>
    <t>新           竹
科 學  園 區
管    理    局</t>
  </si>
  <si>
    <t>臺    閩
地    區</t>
  </si>
  <si>
    <t>臺                閩  
 地                區</t>
  </si>
  <si>
    <t xml:space="preserve">
臺         北         市
勞   動   檢   查   處
</t>
  </si>
  <si>
    <t xml:space="preserve">
臺        中         市
勞   動   檢   查   處
</t>
  </si>
  <si>
    <t>臺      閩
地      區</t>
  </si>
  <si>
    <t>臺     北     市
勞 動 檢 查 處</t>
  </si>
  <si>
    <t>臺       閩
 地       區</t>
  </si>
  <si>
    <t xml:space="preserve">    臺</t>
  </si>
  <si>
    <t xml:space="preserve">             區</t>
  </si>
  <si>
    <t xml:space="preserve">                                           臺                                       閩                                          地                                </t>
  </si>
  <si>
    <t xml:space="preserve">臺  </t>
  </si>
  <si>
    <r>
      <t xml:space="preserve">
說明：1.型式比率 ＝ 各型座次 </t>
    </r>
    <r>
      <rPr>
        <sz val="8"/>
        <rFont val="Times New Roman"/>
        <family val="1"/>
      </rPr>
      <t xml:space="preserve">÷ </t>
    </r>
    <r>
      <rPr>
        <sz val="8"/>
        <rFont val="新細明體"/>
        <family val="1"/>
      </rPr>
      <t xml:space="preserve">總設置座次 </t>
    </r>
    <r>
      <rPr>
        <sz val="8"/>
        <rFont val="Times New Roman"/>
        <family val="1"/>
      </rPr>
      <t xml:space="preserve">× </t>
    </r>
    <r>
      <rPr>
        <sz val="8"/>
        <rFont val="新細明體"/>
        <family val="1"/>
      </rPr>
      <t xml:space="preserve">100。
            2.地區比率 ＝ 各地區座次 </t>
    </r>
    <r>
      <rPr>
        <sz val="8"/>
        <rFont val="Times New Roman"/>
        <family val="1"/>
      </rPr>
      <t xml:space="preserve">÷ </t>
    </r>
    <r>
      <rPr>
        <sz val="8"/>
        <rFont val="新細明體"/>
        <family val="1"/>
      </rPr>
      <t xml:space="preserve">總設置座次 </t>
    </r>
    <r>
      <rPr>
        <sz val="8"/>
        <rFont val="Times New Roman"/>
        <family val="1"/>
      </rPr>
      <t xml:space="preserve">× </t>
    </r>
    <r>
      <rPr>
        <sz val="8"/>
        <rFont val="新細明體"/>
        <family val="1"/>
      </rPr>
      <t>100。</t>
    </r>
  </si>
  <si>
    <t xml:space="preserve">
總       計
</t>
  </si>
  <si>
    <t xml:space="preserve">臺        </t>
  </si>
  <si>
    <t>型      別 
比      率
(  ％  )</t>
  </si>
  <si>
    <t xml:space="preserve">                   合    格    數</t>
  </si>
  <si>
    <t xml:space="preserve">                不   合   格    數</t>
  </si>
  <si>
    <t xml:space="preserve">                   合    格    率</t>
  </si>
  <si>
    <t xml:space="preserve">             固 定 式 起 重 機</t>
  </si>
  <si>
    <t xml:space="preserve">             移 動 式 起 重 機</t>
  </si>
  <si>
    <t xml:space="preserve">             人 字 臂 起 重 桿</t>
  </si>
  <si>
    <t xml:space="preserve">             營 建 用 升 降 機</t>
  </si>
  <si>
    <t xml:space="preserve">             營 建 用 提 升 機</t>
  </si>
  <si>
    <t xml:space="preserve">
總        計
</t>
  </si>
  <si>
    <t>區</t>
  </si>
  <si>
    <t xml:space="preserve"> 區</t>
  </si>
  <si>
    <t>型     別 
比     率
(  ％  )</t>
  </si>
  <si>
    <t xml:space="preserve">
總      計
</t>
  </si>
  <si>
    <t xml:space="preserve"> 地  區  比  率  ( ％ )</t>
  </si>
  <si>
    <t xml:space="preserve"> 農、林、漁、牧業</t>
  </si>
  <si>
    <t xml:space="preserve"> 礦業及土石採取業</t>
  </si>
  <si>
    <t xml:space="preserve"> 製      造      業</t>
  </si>
  <si>
    <t xml:space="preserve"> 電力及燃氣供應業</t>
  </si>
  <si>
    <t xml:space="preserve"> 用水供應及污染整治業</t>
  </si>
  <si>
    <t xml:space="preserve"> 批發及零售業</t>
  </si>
  <si>
    <t xml:space="preserve"> 運輸及倉儲業</t>
  </si>
  <si>
    <t xml:space="preserve"> 住宿及餐飲業</t>
  </si>
  <si>
    <t xml:space="preserve"> 資訊及通訊傳播業</t>
  </si>
  <si>
    <t xml:space="preserve"> 金融及保險業</t>
  </si>
  <si>
    <t xml:space="preserve"> 不動產業</t>
  </si>
  <si>
    <t xml:space="preserve"> 專業、科學及技術服務業</t>
  </si>
  <si>
    <t xml:space="preserve"> 支援服務業</t>
  </si>
  <si>
    <t xml:space="preserve"> 公共行政及國防；強制性社會安全</t>
  </si>
  <si>
    <t xml:space="preserve"> 教育服務業</t>
  </si>
  <si>
    <t xml:space="preserve"> 醫療保健及社會工作服務業</t>
  </si>
  <si>
    <t xml:space="preserve"> 藝術、娛樂及休閒服務業</t>
  </si>
  <si>
    <t xml:space="preserve"> 其他服務業</t>
  </si>
  <si>
    <t>經     濟     部
加 工 出 口 區
管     理     處</t>
  </si>
  <si>
    <t xml:space="preserve">
說明：1.初查不合格者須再實施複查。</t>
  </si>
  <si>
    <t>經     濟     部
加 工 出 口 區
管     理    處</t>
  </si>
  <si>
    <t>經   濟    部
加工出口區
管    理    處</t>
  </si>
  <si>
    <t>臺         閩
地         區</t>
  </si>
  <si>
    <t>臺          閩
地         區</t>
  </si>
  <si>
    <t>臺     閩
地     區</t>
  </si>
  <si>
    <t>高     雄     市     政     府
勞              工              局
勞     動     檢     查     處</t>
  </si>
  <si>
    <t xml:space="preserve"> 經            濟            部
加    工     出    口    區
管             理           處</t>
  </si>
  <si>
    <t>新                      竹
科    學       園    區
管         理         局</t>
  </si>
  <si>
    <t>中                      部
科    學       園    區
管         理         局</t>
  </si>
  <si>
    <t>南                      部
科    學       園    區
管         理         局</t>
  </si>
  <si>
    <t>說明：1.合格率 ＝ 合格座數 ÷ ( 合格座數 ＋ 不合格座數 ) × 100。
            2.不合格率 ＝ 不合格座數 ÷ ( 合格座數 ＋ 不合格座數 ) × 100。</t>
  </si>
  <si>
    <t>檢查次數</t>
  </si>
  <si>
    <t xml:space="preserve"> -162-</t>
  </si>
  <si>
    <t xml:space="preserve"> -163-</t>
  </si>
  <si>
    <t xml:space="preserve"> -166-</t>
  </si>
  <si>
    <t>-168-</t>
  </si>
  <si>
    <t xml:space="preserve"> -170-</t>
  </si>
  <si>
    <t xml:space="preserve"> -172-</t>
  </si>
  <si>
    <t xml:space="preserve"> -174-</t>
  </si>
  <si>
    <t xml:space="preserve"> -175-</t>
  </si>
  <si>
    <r>
      <t xml:space="preserve"> </t>
    </r>
    <r>
      <rPr>
        <sz val="9"/>
        <rFont val="新細明體"/>
        <family val="1"/>
      </rPr>
      <t>-176-</t>
    </r>
  </si>
  <si>
    <t xml:space="preserve"> -177-</t>
  </si>
  <si>
    <t xml:space="preserve"> -178-</t>
  </si>
  <si>
    <t xml:space="preserve"> -182-</t>
  </si>
  <si>
    <t xml:space="preserve"> -186-</t>
  </si>
  <si>
    <t xml:space="preserve"> -188-</t>
  </si>
  <si>
    <t xml:space="preserve"> -190-</t>
  </si>
  <si>
    <t xml:space="preserve"> -191-</t>
  </si>
  <si>
    <r>
      <t xml:space="preserve"> </t>
    </r>
    <r>
      <rPr>
        <sz val="9"/>
        <rFont val="新細明體"/>
        <family val="1"/>
      </rPr>
      <t>-192-</t>
    </r>
  </si>
  <si>
    <t xml:space="preserve"> -194-</t>
  </si>
  <si>
    <r>
      <t xml:space="preserve"> </t>
    </r>
    <r>
      <rPr>
        <sz val="9"/>
        <rFont val="新細明體"/>
        <family val="1"/>
      </rPr>
      <t>-196-</t>
    </r>
  </si>
  <si>
    <t xml:space="preserve"> -198-</t>
  </si>
  <si>
    <t xml:space="preserve"> -200-</t>
  </si>
  <si>
    <t xml:space="preserve"> -201-</t>
  </si>
  <si>
    <t xml:space="preserve"> -202-</t>
  </si>
  <si>
    <t xml:space="preserve"> -203-</t>
  </si>
  <si>
    <r>
      <t xml:space="preserve"> </t>
    </r>
    <r>
      <rPr>
        <sz val="9"/>
        <rFont val="新細明體"/>
        <family val="1"/>
      </rPr>
      <t>-204-</t>
    </r>
  </si>
  <si>
    <t xml:space="preserve"> -206-</t>
  </si>
  <si>
    <t xml:space="preserve"> -207-</t>
  </si>
  <si>
    <t>表 3-1  危險性機械及設備</t>
  </si>
  <si>
    <t xml:space="preserve"> 110 年                                                                                                                                                                                                                         單位  :  座次</t>
  </si>
  <si>
    <r>
      <t>吊</t>
    </r>
    <r>
      <rPr>
        <sz val="10"/>
        <rFont val="Times New Roman"/>
        <family val="1"/>
      </rPr>
      <t xml:space="preserve">            </t>
    </r>
    <r>
      <rPr>
        <sz val="10"/>
        <rFont val="新細明體"/>
        <family val="1"/>
      </rPr>
      <t>籠　　</t>
    </r>
  </si>
  <si>
    <t xml:space="preserve">危                     險                      性                         設                       備 </t>
  </si>
  <si>
    <t>機具檢查次數 ( 續三完 )</t>
  </si>
  <si>
    <t xml:space="preserve"> 110 年</t>
  </si>
  <si>
    <t xml:space="preserve"> 110  年</t>
  </si>
  <si>
    <t>機具檢查次數 ( 續二 )</t>
  </si>
  <si>
    <t xml:space="preserve">機具檢查次數 ( 續一 ) </t>
  </si>
  <si>
    <t>型                       式                        檢                           查</t>
  </si>
  <si>
    <t>使                                       用                                      檢                                          查</t>
  </si>
  <si>
    <t>種       類       別</t>
  </si>
  <si>
    <t>總                       計</t>
  </si>
  <si>
    <t>初                 查</t>
  </si>
  <si>
    <t>初                查</t>
  </si>
  <si>
    <t>複                查</t>
  </si>
  <si>
    <t xml:space="preserve">  複  查  率  ( ％ )</t>
  </si>
  <si>
    <t>竣                          工                           檢                              查</t>
  </si>
  <si>
    <t>既                                      有                                      檢                                          查</t>
  </si>
  <si>
    <t>重                             新                              檢                               查</t>
  </si>
  <si>
    <t>變                                     更                                    檢                                        查</t>
  </si>
  <si>
    <t xml:space="preserve">     械</t>
  </si>
  <si>
    <r>
      <t>危</t>
    </r>
    <r>
      <rPr>
        <sz val="11"/>
        <rFont val="Times New Roman"/>
        <family val="1"/>
      </rPr>
      <t xml:space="preserve">                   </t>
    </r>
    <r>
      <rPr>
        <sz val="11"/>
        <rFont val="新細明體"/>
        <family val="1"/>
      </rPr>
      <t>險</t>
    </r>
    <r>
      <rPr>
        <sz val="11"/>
        <rFont val="Times New Roman"/>
        <family val="1"/>
      </rPr>
      <t xml:space="preserve">                     </t>
    </r>
    <r>
      <rPr>
        <sz val="11"/>
        <rFont val="新細明體"/>
        <family val="1"/>
      </rPr>
      <t>性</t>
    </r>
    <r>
      <rPr>
        <sz val="11"/>
        <rFont val="Times New Roman"/>
        <family val="1"/>
      </rPr>
      <t xml:space="preserve">                     </t>
    </r>
    <r>
      <rPr>
        <sz val="11"/>
        <rFont val="新細明體"/>
        <family val="1"/>
      </rPr>
      <t xml:space="preserve">機                    </t>
    </r>
  </si>
  <si>
    <t>行            業             別</t>
  </si>
  <si>
    <t>總                               計</t>
  </si>
  <si>
    <t>固   定   式
起   重   機</t>
  </si>
  <si>
    <t>移   動   式
起   重   機</t>
  </si>
  <si>
    <t>人   字   臂
起   重   桿</t>
  </si>
  <si>
    <t>營   建   用
升   降   機</t>
  </si>
  <si>
    <t>營   建   用
提   升   機</t>
  </si>
  <si>
    <t>第      一         種 
壓    力    容    器</t>
  </si>
  <si>
    <t>高    壓    氣    體
特    定    設    備</t>
  </si>
  <si>
    <t>高    壓    氣    體
容                    器</t>
  </si>
  <si>
    <t>項      目      別</t>
  </si>
  <si>
    <t>總              計</t>
  </si>
  <si>
    <t>總                           計</t>
  </si>
  <si>
    <t xml:space="preserve">                 合    格    數</t>
  </si>
  <si>
    <t xml:space="preserve">               不   合   格    數</t>
  </si>
  <si>
    <t xml:space="preserve">         閩                                                        地                                                                       區</t>
  </si>
  <si>
    <t>按合格、不合格與地區分 ( 續完 )</t>
  </si>
  <si>
    <t xml:space="preserve">                                                                                表 3-3 危險性機械定期檢查統計表</t>
  </si>
  <si>
    <t xml:space="preserve"> 臺</t>
  </si>
  <si>
    <t xml:space="preserve">                 不   合   格    數</t>
  </si>
  <si>
    <t xml:space="preserve">               百    分    率    ( ％ )</t>
  </si>
  <si>
    <t xml:space="preserve">                 不   合   格    率</t>
  </si>
  <si>
    <t xml:space="preserve">                  合    格    數</t>
  </si>
  <si>
    <t xml:space="preserve">             吊                     籠</t>
  </si>
  <si>
    <t xml:space="preserve">  臺                                     閩                                     地</t>
  </si>
  <si>
    <t>表 3-4 危險性機械設置數</t>
  </si>
  <si>
    <t>項      目       別</t>
  </si>
  <si>
    <t xml:space="preserve">                                  閩                                  地                                  區</t>
  </si>
  <si>
    <t>110 年</t>
  </si>
  <si>
    <t>地  區  比  率  ( ％ )</t>
  </si>
  <si>
    <t>總                     計</t>
  </si>
  <si>
    <t>固  定  式  起  重  機</t>
  </si>
  <si>
    <t>移  動  式  起  重  機</t>
  </si>
  <si>
    <t>人  字  臂  起  重  桿</t>
  </si>
  <si>
    <t>營  建  用  升  降  機</t>
  </si>
  <si>
    <t>營  建  用  提  升  機</t>
  </si>
  <si>
    <t>吊                        籠</t>
  </si>
  <si>
    <r>
      <t>臺</t>
    </r>
    <r>
      <rPr>
        <sz val="12"/>
        <rFont val="Times New Roman"/>
        <family val="1"/>
      </rPr>
      <t xml:space="preserve">                                          </t>
    </r>
    <r>
      <rPr>
        <sz val="12"/>
        <rFont val="新細明體"/>
        <family val="1"/>
      </rPr>
      <t>閩</t>
    </r>
    <r>
      <rPr>
        <sz val="12"/>
        <rFont val="Times New Roman"/>
        <family val="1"/>
      </rPr>
      <t xml:space="preserve">                                         </t>
    </r>
    <r>
      <rPr>
        <sz val="12"/>
        <rFont val="新細明體"/>
        <family val="1"/>
      </rPr>
      <t>地</t>
    </r>
  </si>
  <si>
    <t>統計表按型式與地區分 ( 續完 )</t>
  </si>
  <si>
    <t>總                   計</t>
  </si>
  <si>
    <t>鍋               爐</t>
  </si>
  <si>
    <t>複                 查</t>
  </si>
  <si>
    <t>複  查  率  ( ％ )</t>
  </si>
  <si>
    <t>第 一 種 壓 力 容 器</t>
  </si>
  <si>
    <t>檢查次數 ( 續一 )</t>
  </si>
  <si>
    <t>檢查次數 ( 續二 )</t>
  </si>
  <si>
    <t>檢查次數  ( 續三完 )</t>
  </si>
  <si>
    <t>合    格    數</t>
  </si>
  <si>
    <t>不   合   格    數</t>
  </si>
  <si>
    <t>百    分    率    ( ％ )</t>
  </si>
  <si>
    <t>合    格    率</t>
  </si>
  <si>
    <t>不   合   格    率</t>
  </si>
  <si>
    <t>鍋                     爐</t>
  </si>
  <si>
    <t>高  壓  氣  體  容  器</t>
  </si>
  <si>
    <t>閩                                                    地                                                       區</t>
  </si>
  <si>
    <t>表 3-6 危險性設備定期檢查統計表</t>
  </si>
  <si>
    <t>表 3-6 危險性設備定期檢查統計表</t>
  </si>
  <si>
    <r>
      <t>地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 xml:space="preserve">區 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 xml:space="preserve">比 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 xml:space="preserve">率 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( ％ )</t>
    </r>
  </si>
  <si>
    <r>
      <t xml:space="preserve">豎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 xml:space="preserve">型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 xml:space="preserve">橫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 xml:space="preserve">管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式</t>
    </r>
  </si>
  <si>
    <r>
      <t>豎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型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 xml:space="preserve">煙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 xml:space="preserve">管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式</t>
    </r>
  </si>
  <si>
    <r>
      <t xml:space="preserve">臥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 xml:space="preserve">型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煙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管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式</t>
    </r>
  </si>
  <si>
    <r>
      <t>機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車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型</t>
    </r>
  </si>
  <si>
    <t>臥 型 爐 筒 煙 管 式</t>
  </si>
  <si>
    <t>拔 威 兩 式 型 水 管 式</t>
  </si>
  <si>
    <r>
      <t xml:space="preserve">雅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羅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 xml:space="preserve">型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式</t>
    </r>
  </si>
  <si>
    <t xml:space="preserve"> 雙 鼓 彎 曲  水 管 式</t>
  </si>
  <si>
    <t>其 他 各 種 水 管 式</t>
  </si>
  <si>
    <r>
      <t>熱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 xml:space="preserve">媒 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鍋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爐</t>
    </r>
  </si>
  <si>
    <r>
      <t>電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熱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 xml:space="preserve">鍋 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爐</t>
    </r>
  </si>
  <si>
    <r>
      <t>其</t>
    </r>
    <r>
      <rPr>
        <sz val="10"/>
        <rFont val="Times New Roman"/>
        <family val="1"/>
      </rPr>
      <t xml:space="preserve">                    </t>
    </r>
    <r>
      <rPr>
        <sz val="10"/>
        <rFont val="新細明體"/>
        <family val="1"/>
      </rPr>
      <t>他</t>
    </r>
  </si>
  <si>
    <t>表 3-7 鍋爐設置數統計表</t>
  </si>
  <si>
    <t>總                          計</t>
  </si>
  <si>
    <t>按型式與地區分 ( 續完 )</t>
  </si>
  <si>
    <t xml:space="preserve">                 臺                                    閩                                          地</t>
  </si>
  <si>
    <t>閩                                                   地                                                         區</t>
  </si>
  <si>
    <t>型    別 
比    率
(  ％  )</t>
  </si>
  <si>
    <t>項        目        別</t>
  </si>
  <si>
    <t>項       目        別</t>
  </si>
  <si>
    <t>總                      計</t>
  </si>
  <si>
    <r>
      <t>熱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交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換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器</t>
    </r>
  </si>
  <si>
    <r>
      <t>蒸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煮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鍋</t>
    </r>
  </si>
  <si>
    <r>
      <t>染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色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鍋</t>
    </r>
  </si>
  <si>
    <r>
      <t>殺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菌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鍋</t>
    </r>
  </si>
  <si>
    <r>
      <t>加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硫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鍋</t>
    </r>
  </si>
  <si>
    <r>
      <t>反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應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鍋</t>
    </r>
  </si>
  <si>
    <r>
      <t>蓄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熱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槽</t>
    </r>
  </si>
  <si>
    <r>
      <t>脫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氧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槽</t>
    </r>
  </si>
  <si>
    <r>
      <t>其</t>
    </r>
    <r>
      <rPr>
        <sz val="10"/>
        <rFont val="Times New Roman"/>
        <family val="1"/>
      </rPr>
      <t xml:space="preserve">            </t>
    </r>
    <r>
      <rPr>
        <sz val="10"/>
        <rFont val="新細明體"/>
        <family val="1"/>
      </rPr>
      <t>他</t>
    </r>
  </si>
  <si>
    <t xml:space="preserve">
總     計
</t>
  </si>
  <si>
    <t>表 3-8 壓力容器設置數統計表</t>
  </si>
  <si>
    <t>型   別 
比   率
(  ％  )</t>
  </si>
  <si>
    <t xml:space="preserve">                                        臺</t>
  </si>
  <si>
    <t xml:space="preserve"> 臺                                            閩                                            地</t>
  </si>
  <si>
    <t xml:space="preserve">     閩                                            地                                            區</t>
  </si>
  <si>
    <t>表 3-9 高壓氣體特定設備設置數</t>
  </si>
  <si>
    <t>塔</t>
  </si>
  <si>
    <t>熱    交    換    器</t>
  </si>
  <si>
    <t>反       應        鍋</t>
  </si>
  <si>
    <t xml:space="preserve"> 冷       凝        器</t>
  </si>
  <si>
    <t>加       熱        爐</t>
  </si>
  <si>
    <t>球    型    儲    槽</t>
  </si>
  <si>
    <t xml:space="preserve"> 平 底 圓 筒 型 儲 槽</t>
  </si>
  <si>
    <t>立 式 圓 筒 型 儲 槽</t>
  </si>
  <si>
    <t xml:space="preserve"> 臥 型 圓 筒 型 儲 槽</t>
  </si>
  <si>
    <t xml:space="preserve"> 其                 他</t>
  </si>
  <si>
    <t xml:space="preserve">  臺                            閩                             地</t>
  </si>
  <si>
    <t>閩                                              地                                                 區</t>
  </si>
  <si>
    <t>超  低  溫  槽  車</t>
  </si>
  <si>
    <t>其 他 型 式 之 槽 車</t>
  </si>
  <si>
    <t>無    縫    容    器</t>
  </si>
  <si>
    <t>超  低  溫  容   器</t>
  </si>
  <si>
    <t>低    溫    容    器</t>
  </si>
  <si>
    <t xml:space="preserve"> 氟  氯  碳  容   器</t>
  </si>
  <si>
    <t>半 導 體 氣 體 容 器</t>
  </si>
  <si>
    <t>複    合    容    器</t>
  </si>
  <si>
    <t>其                  他</t>
  </si>
  <si>
    <t>表 3-10 高壓氣體容器設置數</t>
  </si>
  <si>
    <t xml:space="preserve">    臺                                            閩                                        地</t>
  </si>
  <si>
    <t xml:space="preserve">                            閩                                               地                                                 區</t>
  </si>
  <si>
    <t xml:space="preserve"> 營建工程業</t>
  </si>
  <si>
    <t xml:space="preserve">    食品及飼品製造業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</si>
</sst>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_-;\-###,##0_-;\ &quot;-&quot;_-;@_-"/>
    <numFmt numFmtId="177" formatCode="###\ ##0_-;\-###\ ##0_-;\ &quot;-&quot;_-;@_-"/>
    <numFmt numFmtId="178" formatCode="#,##0.00_-;\-#,##0.00_-;\ &quot;-&quot;_-;@_-"/>
    <numFmt numFmtId="179" formatCode="[Red][&gt;100]0.00_-;[Black][=0]&quot;-&quot;_-;0.00_-;@_-"/>
    <numFmt numFmtId="180" formatCode="\ ##0.00_-;\-\ ##0.00_-;\ &quot;-&quot;_-;@_-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&quot;¥&quot;* #,##0.00_-;\-&quot;¥&quot;* #,##0.00_-;_-&quot;¥&quot;* &quot;-&quot;??_-;_-@_-"/>
    <numFmt numFmtId="187" formatCode="#,##0_ "/>
    <numFmt numFmtId="188" formatCode="#,##0_);[Red]\(#,##0\)"/>
    <numFmt numFmtId="189" formatCode="#,##0.00_ "/>
    <numFmt numFmtId="190" formatCode="###,##0_-;\-###,##0_-;\ &quot; - &quot;_-;@_-"/>
    <numFmt numFmtId="191" formatCode="m&quot;月&quot;d&quot;日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6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9"/>
      <name val="細明體"/>
      <family val="3"/>
    </font>
    <font>
      <sz val="8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3"/>
      <name val="Arial"/>
      <family val="2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name val="Cambria"/>
      <family val="1"/>
    </font>
    <font>
      <sz val="12"/>
      <color theme="1"/>
      <name val="新細明體"/>
      <family val="1"/>
    </font>
    <font>
      <sz val="12"/>
      <color rgb="FF212529"/>
      <name val="Arial"/>
      <family val="2"/>
    </font>
    <font>
      <sz val="9"/>
      <name val="Calibri"/>
      <family val="1"/>
    </font>
    <font>
      <sz val="10"/>
      <name val="Calibri"/>
      <family val="1"/>
    </font>
    <font>
      <sz val="10"/>
      <color theme="1"/>
      <name val="Calibri"/>
      <family val="1"/>
    </font>
    <font>
      <sz val="12"/>
      <name val="Calibri"/>
      <family val="1"/>
    </font>
    <font>
      <sz val="11"/>
      <color theme="1"/>
      <name val="新細明體"/>
      <family val="1"/>
    </font>
    <font>
      <sz val="11"/>
      <name val="Calibri"/>
      <family val="1"/>
    </font>
    <font>
      <sz val="11"/>
      <color theme="1"/>
      <name val="Calibri"/>
      <family val="1"/>
    </font>
    <font>
      <sz val="14"/>
      <name val="Calibri"/>
      <family val="1"/>
    </font>
    <font>
      <sz val="8"/>
      <name val="Calibri"/>
      <family val="1"/>
    </font>
    <font>
      <sz val="8.5"/>
      <name val="Calibri"/>
      <family val="1"/>
    </font>
    <font>
      <sz val="12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222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6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" fillId="0" borderId="0" xfId="0" applyFont="1" applyFill="1" applyAlignment="1">
      <alignment horizontal="left" vertical="distributed"/>
    </xf>
    <xf numFmtId="0" fontId="0" fillId="0" borderId="0" xfId="0" applyFill="1" applyAlignment="1">
      <alignment vertical="distributed"/>
    </xf>
    <xf numFmtId="0" fontId="1" fillId="0" borderId="0" xfId="0" applyFont="1" applyFill="1" applyBorder="1" applyAlignment="1">
      <alignment vertical="distributed"/>
    </xf>
    <xf numFmtId="0" fontId="1" fillId="0" borderId="0" xfId="0" applyFont="1" applyFill="1" applyBorder="1" applyAlignment="1">
      <alignment horizontal="center" vertical="distributed"/>
    </xf>
    <xf numFmtId="0" fontId="1" fillId="0" borderId="0" xfId="0" applyFont="1" applyFill="1" applyAlignment="1">
      <alignment horizontal="center" vertical="distributed"/>
    </xf>
    <xf numFmtId="0" fontId="0" fillId="0" borderId="0" xfId="0" applyFill="1" applyAlignment="1">
      <alignment horizontal="center" vertical="distributed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left"/>
    </xf>
    <xf numFmtId="176" fontId="56" fillId="0" borderId="0" xfId="0" applyNumberFormat="1" applyFont="1" applyFill="1" applyAlignment="1">
      <alignment horizontal="right" vertical="distributed"/>
    </xf>
    <xf numFmtId="176" fontId="56" fillId="0" borderId="14" xfId="0" applyNumberFormat="1" applyFont="1" applyFill="1" applyBorder="1" applyAlignment="1">
      <alignment horizontal="right" vertical="distributed"/>
    </xf>
    <xf numFmtId="176" fontId="56" fillId="0" borderId="0" xfId="0" applyNumberFormat="1" applyFont="1" applyFill="1" applyAlignment="1">
      <alignment vertical="distributed"/>
    </xf>
    <xf numFmtId="178" fontId="57" fillId="0" borderId="0" xfId="0" applyNumberFormat="1" applyFont="1" applyFill="1" applyBorder="1" applyAlignment="1">
      <alignment horizontal="right" vertical="distributed"/>
    </xf>
    <xf numFmtId="176" fontId="56" fillId="0" borderId="14" xfId="0" applyNumberFormat="1" applyFont="1" applyFill="1" applyBorder="1" applyAlignment="1">
      <alignment vertical="distributed"/>
    </xf>
    <xf numFmtId="176" fontId="56" fillId="0" borderId="10" xfId="0" applyNumberFormat="1" applyFont="1" applyFill="1" applyBorder="1" applyAlignment="1">
      <alignment horizontal="right" vertical="distributed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distributed"/>
    </xf>
    <xf numFmtId="0" fontId="55" fillId="0" borderId="0" xfId="0" applyFont="1" applyFill="1" applyAlignment="1">
      <alignment vertical="distributed"/>
    </xf>
    <xf numFmtId="0" fontId="58" fillId="0" borderId="0" xfId="0" applyFont="1" applyFill="1" applyAlignment="1">
      <alignment vertical="distributed"/>
    </xf>
    <xf numFmtId="0" fontId="56" fillId="0" borderId="11" xfId="0" applyFont="1" applyFill="1" applyBorder="1" applyAlignment="1">
      <alignment horizontal="center" vertical="distributed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6" fillId="0" borderId="11" xfId="0" applyFont="1" applyFill="1" applyBorder="1" applyAlignment="1">
      <alignment horizontal="center" vertical="distributed"/>
    </xf>
    <xf numFmtId="0" fontId="6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left" vertical="distributed"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56" fillId="0" borderId="0" xfId="0" applyFont="1" applyFill="1" applyAlignment="1">
      <alignment horizontal="left" vertical="center"/>
    </xf>
    <xf numFmtId="176" fontId="57" fillId="0" borderId="0" xfId="0" applyNumberFormat="1" applyFont="1" applyFill="1" applyAlignment="1">
      <alignment horizontal="right" vertical="distributed"/>
    </xf>
    <xf numFmtId="0" fontId="6" fillId="0" borderId="17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distributed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distributed"/>
    </xf>
    <xf numFmtId="0" fontId="6" fillId="0" borderId="19" xfId="0" applyFont="1" applyFill="1" applyBorder="1" applyAlignment="1">
      <alignment horizontal="center" vertical="distributed"/>
    </xf>
    <xf numFmtId="0" fontId="59" fillId="0" borderId="11" xfId="0" applyFont="1" applyFill="1" applyBorder="1" applyAlignment="1">
      <alignment horizontal="center" vertical="distributed"/>
    </xf>
    <xf numFmtId="0" fontId="11" fillId="0" borderId="20" xfId="0" applyFont="1" applyFill="1" applyBorder="1" applyAlignment="1">
      <alignment horizontal="left" vertical="center"/>
    </xf>
    <xf numFmtId="0" fontId="58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distributed"/>
    </xf>
    <xf numFmtId="0" fontId="11" fillId="0" borderId="15" xfId="0" applyFont="1" applyFill="1" applyBorder="1" applyAlignment="1">
      <alignment horizontal="center" vertical="distributed"/>
    </xf>
    <xf numFmtId="0" fontId="11" fillId="0" borderId="16" xfId="0" applyFont="1" applyFill="1" applyBorder="1" applyAlignment="1">
      <alignment horizontal="center" vertical="distributed"/>
    </xf>
    <xf numFmtId="0" fontId="6" fillId="0" borderId="12" xfId="0" applyFont="1" applyFill="1" applyBorder="1" applyAlignment="1">
      <alignment horizontal="center" vertical="distributed"/>
    </xf>
    <xf numFmtId="0" fontId="6" fillId="0" borderId="15" xfId="0" applyFont="1" applyFill="1" applyBorder="1" applyAlignment="1">
      <alignment horizontal="center" vertical="distributed"/>
    </xf>
    <xf numFmtId="0" fontId="6" fillId="0" borderId="16" xfId="0" applyFont="1" applyFill="1" applyBorder="1" applyAlignment="1">
      <alignment horizontal="center" vertical="distributed"/>
    </xf>
    <xf numFmtId="0" fontId="11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187" fontId="11" fillId="0" borderId="0" xfId="0" applyNumberFormat="1" applyFont="1" applyFill="1" applyAlignment="1">
      <alignment horizontal="right" vertical="distributed"/>
    </xf>
    <xf numFmtId="176" fontId="11" fillId="0" borderId="0" xfId="0" applyNumberFormat="1" applyFont="1" applyFill="1" applyAlignment="1">
      <alignment horizontal="right" vertical="distributed"/>
    </xf>
    <xf numFmtId="177" fontId="11" fillId="0" borderId="0" xfId="0" applyNumberFormat="1" applyFont="1" applyFill="1" applyAlignment="1">
      <alignment horizontal="right" vertical="distributed"/>
    </xf>
    <xf numFmtId="178" fontId="11" fillId="0" borderId="0" xfId="0" applyNumberFormat="1" applyFont="1" applyFill="1" applyBorder="1" applyAlignment="1">
      <alignment horizontal="right" vertical="distributed"/>
    </xf>
    <xf numFmtId="187" fontId="60" fillId="0" borderId="0" xfId="0" applyNumberFormat="1" applyFont="1" applyFill="1" applyAlignment="1">
      <alignment horizontal="right" vertical="distributed"/>
    </xf>
    <xf numFmtId="176" fontId="60" fillId="0" borderId="0" xfId="0" applyNumberFormat="1" applyFont="1" applyFill="1" applyAlignment="1">
      <alignment horizontal="right" vertical="distributed"/>
    </xf>
    <xf numFmtId="177" fontId="60" fillId="0" borderId="0" xfId="0" applyNumberFormat="1" applyFont="1" applyFill="1" applyAlignment="1">
      <alignment horizontal="right" vertical="distributed"/>
    </xf>
    <xf numFmtId="178" fontId="60" fillId="0" borderId="0" xfId="0" applyNumberFormat="1" applyFont="1" applyFill="1" applyBorder="1" applyAlignment="1">
      <alignment horizontal="right" vertical="distributed"/>
    </xf>
    <xf numFmtId="188" fontId="60" fillId="0" borderId="0" xfId="0" applyNumberFormat="1" applyFont="1" applyFill="1" applyAlignment="1">
      <alignment horizontal="right" vertical="distributed"/>
    </xf>
    <xf numFmtId="0" fontId="11" fillId="0" borderId="12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distributed"/>
    </xf>
    <xf numFmtId="0" fontId="60" fillId="0" borderId="11" xfId="0" applyFont="1" applyFill="1" applyBorder="1" applyAlignment="1">
      <alignment horizontal="center" vertical="distributed"/>
    </xf>
    <xf numFmtId="0" fontId="6" fillId="0" borderId="16" xfId="0" applyFont="1" applyFill="1" applyBorder="1" applyAlignment="1">
      <alignment horizontal="center" vertical="center"/>
    </xf>
    <xf numFmtId="180" fontId="11" fillId="0" borderId="0" xfId="0" applyNumberFormat="1" applyFont="1" applyFill="1" applyAlignment="1">
      <alignment horizontal="right" vertical="distributed"/>
    </xf>
    <xf numFmtId="178" fontId="59" fillId="0" borderId="0" xfId="0" applyNumberFormat="1" applyFont="1" applyFill="1" applyBorder="1" applyAlignment="1">
      <alignment horizontal="right" vertical="distributed"/>
    </xf>
    <xf numFmtId="0" fontId="61" fillId="0" borderId="11" xfId="0" applyFont="1" applyFill="1" applyBorder="1" applyAlignment="1">
      <alignment horizontal="center" vertical="distributed"/>
    </xf>
    <xf numFmtId="0" fontId="56" fillId="0" borderId="19" xfId="0" applyFont="1" applyFill="1" applyBorder="1" applyAlignment="1">
      <alignment horizontal="center" vertical="distributed"/>
    </xf>
    <xf numFmtId="189" fontId="60" fillId="0" borderId="0" xfId="0" applyNumberFormat="1" applyFont="1" applyFill="1" applyAlignment="1">
      <alignment horizontal="right" vertical="distributed"/>
    </xf>
    <xf numFmtId="176" fontId="60" fillId="0" borderId="14" xfId="0" applyNumberFormat="1" applyFont="1" applyFill="1" applyBorder="1" applyAlignment="1">
      <alignment horizontal="right" vertical="distributed"/>
    </xf>
    <xf numFmtId="176" fontId="11" fillId="0" borderId="0" xfId="0" applyNumberFormat="1" applyFont="1" applyFill="1" applyBorder="1" applyAlignment="1">
      <alignment horizontal="right" vertical="distributed"/>
    </xf>
    <xf numFmtId="176" fontId="11" fillId="0" borderId="14" xfId="0" applyNumberFormat="1" applyFont="1" applyFill="1" applyBorder="1" applyAlignment="1">
      <alignment horizontal="right" vertical="distributed"/>
    </xf>
    <xf numFmtId="0" fontId="2" fillId="0" borderId="17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179" fontId="60" fillId="0" borderId="0" xfId="0" applyNumberFormat="1" applyFont="1" applyFill="1" applyAlignment="1">
      <alignment horizontal="right" vertical="distributed"/>
    </xf>
    <xf numFmtId="0" fontId="60" fillId="0" borderId="12" xfId="0" applyFont="1" applyFill="1" applyBorder="1" applyAlignment="1">
      <alignment horizontal="center" vertical="center"/>
    </xf>
    <xf numFmtId="180" fontId="60" fillId="0" borderId="0" xfId="0" applyNumberFormat="1" applyFont="1" applyFill="1" applyAlignment="1">
      <alignment horizontal="right" vertical="distributed"/>
    </xf>
    <xf numFmtId="0" fontId="0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left" vertical="center"/>
    </xf>
    <xf numFmtId="0" fontId="60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right" vertical="center"/>
    </xf>
    <xf numFmtId="0" fontId="62" fillId="0" borderId="21" xfId="0" applyFont="1" applyFill="1" applyBorder="1" applyAlignment="1">
      <alignment horizontal="distributed" vertical="center"/>
    </xf>
    <xf numFmtId="0" fontId="62" fillId="0" borderId="19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distributed"/>
    </xf>
    <xf numFmtId="0" fontId="0" fillId="0" borderId="23" xfId="0" applyFont="1" applyFill="1" applyBorder="1" applyAlignment="1">
      <alignment horizontal="center" vertical="distributed"/>
    </xf>
    <xf numFmtId="0" fontId="0" fillId="0" borderId="20" xfId="0" applyFont="1" applyFill="1" applyBorder="1" applyAlignment="1">
      <alignment horizontal="center" vertical="distributed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distributed" vertical="distributed"/>
    </xf>
    <xf numFmtId="0" fontId="2" fillId="0" borderId="19" xfId="0" applyFont="1" applyFill="1" applyBorder="1" applyAlignment="1">
      <alignment horizontal="distributed" vertical="distributed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0" xfId="0" applyFont="1" applyFill="1" applyAlignment="1" quotePrefix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52" fillId="0" borderId="0" xfId="0" applyFont="1" applyFill="1" applyAlignment="1">
      <alignment horizontal="center"/>
    </xf>
    <xf numFmtId="0" fontId="0" fillId="0" borderId="23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3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58" fillId="0" borderId="23" xfId="0" applyFont="1" applyFill="1" applyBorder="1" applyAlignment="1">
      <alignment horizontal="center" vertical="distributed"/>
    </xf>
    <xf numFmtId="0" fontId="0" fillId="0" borderId="22" xfId="0" applyFont="1" applyFill="1" applyBorder="1" applyAlignment="1">
      <alignment horizontal="center" vertical="distributed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1" fillId="0" borderId="3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distributed"/>
    </xf>
    <xf numFmtId="0" fontId="62" fillId="0" borderId="19" xfId="0" applyFont="1" applyFill="1" applyBorder="1" applyAlignment="1">
      <alignment horizontal="center" vertical="distributed"/>
    </xf>
    <xf numFmtId="0" fontId="0" fillId="0" borderId="2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left" vertical="center"/>
    </xf>
    <xf numFmtId="0" fontId="58" fillId="0" borderId="23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42" fontId="1" fillId="0" borderId="0" xfId="4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8" fillId="0" borderId="22" xfId="0" applyFont="1" applyFill="1" applyBorder="1" applyAlignment="1">
      <alignment horizontal="center" vertical="distributed"/>
    </xf>
    <xf numFmtId="0" fontId="58" fillId="0" borderId="20" xfId="0" applyFont="1" applyFill="1" applyBorder="1" applyAlignment="1">
      <alignment horizontal="center" vertical="distributed"/>
    </xf>
    <xf numFmtId="0" fontId="58" fillId="0" borderId="24" xfId="0" applyFont="1" applyFill="1" applyBorder="1" applyAlignment="1">
      <alignment horizontal="center" vertical="distributed"/>
    </xf>
    <xf numFmtId="0" fontId="58" fillId="0" borderId="25" xfId="0" applyFont="1" applyFill="1" applyBorder="1" applyAlignment="1">
      <alignment horizontal="center" vertical="distributed"/>
    </xf>
    <xf numFmtId="0" fontId="3" fillId="0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left"/>
    </xf>
    <xf numFmtId="0" fontId="64" fillId="0" borderId="26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/>
    </xf>
    <xf numFmtId="0" fontId="64" fillId="0" borderId="28" xfId="0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/>
    </xf>
    <xf numFmtId="0" fontId="64" fillId="0" borderId="3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5" fillId="0" borderId="3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distributed" wrapText="1"/>
    </xf>
    <xf numFmtId="0" fontId="2" fillId="0" borderId="19" xfId="0" applyFont="1" applyFill="1" applyBorder="1" applyAlignment="1">
      <alignment horizontal="center" vertical="distributed" wrapText="1"/>
    </xf>
    <xf numFmtId="0" fontId="62" fillId="0" borderId="20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left" vertical="distributed"/>
    </xf>
    <xf numFmtId="0" fontId="58" fillId="0" borderId="23" xfId="0" applyFont="1" applyFill="1" applyBorder="1" applyAlignment="1">
      <alignment horizontal="left" vertical="distributed"/>
    </xf>
    <xf numFmtId="0" fontId="55" fillId="0" borderId="0" xfId="0" applyFont="1" applyFill="1" applyAlignment="1">
      <alignment horizontal="center"/>
    </xf>
    <xf numFmtId="0" fontId="56" fillId="0" borderId="22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distributed"/>
    </xf>
    <xf numFmtId="0" fontId="56" fillId="0" borderId="20" xfId="0" applyFont="1" applyFill="1" applyBorder="1" applyAlignment="1">
      <alignment horizontal="center" vertical="distributed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A9" sqref="A9"/>
    </sheetView>
  </sheetViews>
  <sheetFormatPr defaultColWidth="8.875" defaultRowHeight="16.5"/>
  <cols>
    <col min="1" max="1" width="26.625" style="7" customWidth="1"/>
    <col min="2" max="2" width="14.25390625" style="7" customWidth="1"/>
    <col min="3" max="3" width="9.875" style="7" customWidth="1"/>
    <col min="4" max="4" width="10.25390625" style="7" customWidth="1"/>
    <col min="5" max="5" width="9.125" style="7" customWidth="1"/>
    <col min="6" max="6" width="9.375" style="7" customWidth="1"/>
    <col min="7" max="7" width="10.375" style="7" customWidth="1"/>
    <col min="8" max="8" width="13.625" style="7" customWidth="1"/>
    <col min="9" max="9" width="15.875" style="7" customWidth="1"/>
    <col min="10" max="10" width="12.50390625" style="7" customWidth="1"/>
    <col min="11" max="11" width="16.00390625" style="7" customWidth="1"/>
    <col min="12" max="12" width="16.25390625" style="7" customWidth="1"/>
    <col min="13" max="13" width="16.00390625" style="7" customWidth="1"/>
    <col min="14" max="16384" width="8.875" style="7" customWidth="1"/>
  </cols>
  <sheetData>
    <row r="1" spans="1:13" ht="45" customHeight="1">
      <c r="A1" s="116" t="s">
        <v>266</v>
      </c>
      <c r="B1" s="116"/>
      <c r="C1" s="116"/>
      <c r="D1" s="116"/>
      <c r="E1" s="116"/>
      <c r="F1" s="116"/>
      <c r="G1" s="116"/>
      <c r="H1" s="117" t="s">
        <v>42</v>
      </c>
      <c r="I1" s="117"/>
      <c r="J1" s="117"/>
      <c r="K1" s="117"/>
      <c r="L1" s="117"/>
      <c r="M1" s="117"/>
    </row>
    <row r="2" spans="1:15" ht="15" customHeight="1" thickBot="1">
      <c r="A2" s="118" t="s">
        <v>7</v>
      </c>
      <c r="B2" s="118"/>
      <c r="C2" s="118"/>
      <c r="D2" s="118"/>
      <c r="E2" s="118"/>
      <c r="F2" s="118"/>
      <c r="G2" s="118"/>
      <c r="H2" s="126" t="s">
        <v>267</v>
      </c>
      <c r="I2" s="126"/>
      <c r="J2" s="126"/>
      <c r="K2" s="126"/>
      <c r="L2" s="125" t="s">
        <v>0</v>
      </c>
      <c r="M2" s="125"/>
      <c r="N2" s="16"/>
      <c r="O2" s="16"/>
    </row>
    <row r="3" spans="1:15" s="66" customFormat="1" ht="18.75" customHeight="1">
      <c r="A3" s="119" t="s">
        <v>289</v>
      </c>
      <c r="B3" s="121" t="s">
        <v>288</v>
      </c>
      <c r="C3" s="122"/>
      <c r="D3" s="122"/>
      <c r="E3" s="122"/>
      <c r="F3" s="122"/>
      <c r="G3" s="122"/>
      <c r="H3" s="73" t="s">
        <v>287</v>
      </c>
      <c r="I3" s="123" t="s">
        <v>269</v>
      </c>
      <c r="J3" s="122"/>
      <c r="K3" s="122"/>
      <c r="L3" s="122"/>
      <c r="M3" s="124"/>
      <c r="N3" s="65"/>
      <c r="O3" s="65"/>
    </row>
    <row r="4" spans="1:13" ht="56.25" customHeight="1" thickBot="1">
      <c r="A4" s="120"/>
      <c r="B4" s="104" t="s">
        <v>132</v>
      </c>
      <c r="C4" s="63" t="s">
        <v>291</v>
      </c>
      <c r="D4" s="41" t="s">
        <v>292</v>
      </c>
      <c r="E4" s="42" t="s">
        <v>293</v>
      </c>
      <c r="F4" s="41" t="s">
        <v>294</v>
      </c>
      <c r="G4" s="41" t="s">
        <v>295</v>
      </c>
      <c r="H4" s="41" t="s">
        <v>268</v>
      </c>
      <c r="I4" s="104" t="s">
        <v>132</v>
      </c>
      <c r="J4" s="58" t="s">
        <v>131</v>
      </c>
      <c r="K4" s="64" t="s">
        <v>296</v>
      </c>
      <c r="L4" s="63" t="s">
        <v>297</v>
      </c>
      <c r="M4" s="64" t="s">
        <v>298</v>
      </c>
    </row>
    <row r="5" spans="1:13" ht="17.25" customHeight="1">
      <c r="A5" s="74" t="s">
        <v>290</v>
      </c>
      <c r="B5" s="34">
        <v>47230</v>
      </c>
      <c r="C5" s="34">
        <v>32234</v>
      </c>
      <c r="D5" s="34">
        <v>13104</v>
      </c>
      <c r="E5" s="34">
        <v>4</v>
      </c>
      <c r="F5" s="57">
        <v>736</v>
      </c>
      <c r="G5" s="34">
        <v>0</v>
      </c>
      <c r="H5" s="34">
        <v>1152</v>
      </c>
      <c r="I5" s="34">
        <v>67625</v>
      </c>
      <c r="J5" s="34">
        <v>5496</v>
      </c>
      <c r="K5" s="34">
        <v>26401</v>
      </c>
      <c r="L5" s="34">
        <v>29456</v>
      </c>
      <c r="M5" s="34">
        <v>6272</v>
      </c>
    </row>
    <row r="6" spans="1:13" ht="13.5" customHeight="1">
      <c r="A6" s="13" t="s">
        <v>207</v>
      </c>
      <c r="B6" s="34">
        <v>22</v>
      </c>
      <c r="C6" s="34">
        <v>1</v>
      </c>
      <c r="D6" s="34">
        <v>21</v>
      </c>
      <c r="E6" s="34">
        <v>0</v>
      </c>
      <c r="F6" s="34">
        <v>0</v>
      </c>
      <c r="G6" s="34">
        <v>0</v>
      </c>
      <c r="H6" s="34">
        <v>0</v>
      </c>
      <c r="I6" s="34">
        <v>221</v>
      </c>
      <c r="J6" s="34">
        <v>52</v>
      </c>
      <c r="K6" s="34">
        <v>159</v>
      </c>
      <c r="L6" s="34">
        <v>10</v>
      </c>
      <c r="M6" s="34">
        <v>0</v>
      </c>
    </row>
    <row r="7" spans="1:13" ht="13.5" customHeight="1">
      <c r="A7" s="13" t="s">
        <v>208</v>
      </c>
      <c r="B7" s="34">
        <v>77</v>
      </c>
      <c r="C7" s="34">
        <v>61</v>
      </c>
      <c r="D7" s="34">
        <v>14</v>
      </c>
      <c r="E7" s="34">
        <v>0</v>
      </c>
      <c r="F7" s="34">
        <v>0</v>
      </c>
      <c r="G7" s="34">
        <v>0</v>
      </c>
      <c r="H7" s="34">
        <v>2</v>
      </c>
      <c r="I7" s="34">
        <v>132</v>
      </c>
      <c r="J7" s="34">
        <v>3</v>
      </c>
      <c r="K7" s="34">
        <v>59</v>
      </c>
      <c r="L7" s="34">
        <v>58</v>
      </c>
      <c r="M7" s="34">
        <v>12</v>
      </c>
    </row>
    <row r="8" spans="1:13" ht="13.5" customHeight="1">
      <c r="A8" s="13" t="s">
        <v>209</v>
      </c>
      <c r="B8" s="34">
        <v>27399</v>
      </c>
      <c r="C8" s="34">
        <v>26228</v>
      </c>
      <c r="D8" s="34">
        <v>854</v>
      </c>
      <c r="E8" s="34">
        <v>0</v>
      </c>
      <c r="F8" s="34">
        <v>188</v>
      </c>
      <c r="G8" s="34">
        <v>0</v>
      </c>
      <c r="H8" s="34">
        <v>129</v>
      </c>
      <c r="I8" s="34">
        <v>57352</v>
      </c>
      <c r="J8" s="34">
        <v>4628</v>
      </c>
      <c r="K8" s="34">
        <v>22702</v>
      </c>
      <c r="L8" s="34">
        <v>25866</v>
      </c>
      <c r="M8" s="34">
        <v>4156</v>
      </c>
    </row>
    <row r="9" spans="1:15" ht="12" customHeight="1">
      <c r="A9" s="13" t="s">
        <v>409</v>
      </c>
      <c r="B9" s="34">
        <v>63</v>
      </c>
      <c r="C9" s="34">
        <v>54</v>
      </c>
      <c r="D9" s="34">
        <v>3</v>
      </c>
      <c r="E9" s="34">
        <v>0</v>
      </c>
      <c r="F9" s="34">
        <v>0</v>
      </c>
      <c r="G9" s="34">
        <v>0</v>
      </c>
      <c r="H9" s="34">
        <v>6</v>
      </c>
      <c r="I9" s="34">
        <v>2224</v>
      </c>
      <c r="J9" s="34">
        <v>543</v>
      </c>
      <c r="K9" s="34">
        <v>1385</v>
      </c>
      <c r="L9" s="34">
        <v>296</v>
      </c>
      <c r="M9" s="34">
        <v>0</v>
      </c>
      <c r="N9" s="10"/>
      <c r="O9" s="10"/>
    </row>
    <row r="10" spans="1:15" ht="12" customHeight="1">
      <c r="A10" s="13" t="s">
        <v>81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519</v>
      </c>
      <c r="J10" s="34">
        <v>52</v>
      </c>
      <c r="K10" s="34">
        <v>337</v>
      </c>
      <c r="L10" s="34">
        <v>130</v>
      </c>
      <c r="M10" s="34">
        <v>0</v>
      </c>
      <c r="N10" s="10"/>
      <c r="O10" s="10"/>
    </row>
    <row r="11" spans="1:15" ht="12" customHeight="1">
      <c r="A11" s="13" t="s">
        <v>82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48</v>
      </c>
      <c r="J11" s="34">
        <v>12</v>
      </c>
      <c r="K11" s="34">
        <v>8</v>
      </c>
      <c r="L11" s="34">
        <v>28</v>
      </c>
      <c r="M11" s="34">
        <v>0</v>
      </c>
      <c r="N11" s="10"/>
      <c r="O11" s="10"/>
    </row>
    <row r="12" spans="1:15" ht="12" customHeight="1">
      <c r="A12" s="13" t="s">
        <v>83</v>
      </c>
      <c r="B12" s="34">
        <v>114</v>
      </c>
      <c r="C12" s="34">
        <v>110</v>
      </c>
      <c r="D12" s="34">
        <v>2</v>
      </c>
      <c r="E12" s="34">
        <v>0</v>
      </c>
      <c r="F12" s="34">
        <v>0</v>
      </c>
      <c r="G12" s="34">
        <v>0</v>
      </c>
      <c r="H12" s="34">
        <v>2</v>
      </c>
      <c r="I12" s="34">
        <v>8286</v>
      </c>
      <c r="J12" s="34">
        <v>1096</v>
      </c>
      <c r="K12" s="34">
        <v>6797</v>
      </c>
      <c r="L12" s="34">
        <v>393</v>
      </c>
      <c r="M12" s="34">
        <v>0</v>
      </c>
      <c r="N12" s="10"/>
      <c r="O12" s="10"/>
    </row>
    <row r="13" spans="1:15" ht="12" customHeight="1">
      <c r="A13" s="13" t="s">
        <v>84</v>
      </c>
      <c r="B13" s="34">
        <v>1</v>
      </c>
      <c r="C13" s="34">
        <v>0</v>
      </c>
      <c r="D13" s="34">
        <v>1</v>
      </c>
      <c r="E13" s="34">
        <v>0</v>
      </c>
      <c r="F13" s="34">
        <v>0</v>
      </c>
      <c r="G13" s="34">
        <v>0</v>
      </c>
      <c r="H13" s="34">
        <v>0</v>
      </c>
      <c r="I13" s="34">
        <v>42</v>
      </c>
      <c r="J13" s="34">
        <v>4</v>
      </c>
      <c r="K13" s="34">
        <v>34</v>
      </c>
      <c r="L13" s="34">
        <v>4</v>
      </c>
      <c r="M13" s="34">
        <v>0</v>
      </c>
      <c r="N13" s="10"/>
      <c r="O13" s="10"/>
    </row>
    <row r="14" spans="1:15" ht="12" customHeight="1">
      <c r="A14" s="13" t="s">
        <v>85</v>
      </c>
      <c r="B14" s="34">
        <v>8</v>
      </c>
      <c r="C14" s="34">
        <v>8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34</v>
      </c>
      <c r="J14" s="34">
        <v>21</v>
      </c>
      <c r="K14" s="34">
        <v>11</v>
      </c>
      <c r="L14" s="34">
        <v>2</v>
      </c>
      <c r="M14" s="34">
        <v>0</v>
      </c>
      <c r="N14" s="10"/>
      <c r="O14" s="10"/>
    </row>
    <row r="15" spans="1:15" ht="12" customHeight="1">
      <c r="A15" s="13" t="s">
        <v>86</v>
      </c>
      <c r="B15" s="34">
        <v>83</v>
      </c>
      <c r="C15" s="34">
        <v>71</v>
      </c>
      <c r="D15" s="34">
        <v>12</v>
      </c>
      <c r="E15" s="34">
        <v>0</v>
      </c>
      <c r="F15" s="34">
        <v>0</v>
      </c>
      <c r="G15" s="34">
        <v>0</v>
      </c>
      <c r="H15" s="34">
        <v>0</v>
      </c>
      <c r="I15" s="34">
        <v>68</v>
      </c>
      <c r="J15" s="34">
        <v>51</v>
      </c>
      <c r="K15" s="34">
        <v>10</v>
      </c>
      <c r="L15" s="34">
        <v>7</v>
      </c>
      <c r="M15" s="34">
        <v>0</v>
      </c>
      <c r="N15" s="10"/>
      <c r="O15" s="10"/>
    </row>
    <row r="16" spans="1:15" ht="12" customHeight="1">
      <c r="A16" s="13" t="s">
        <v>87</v>
      </c>
      <c r="B16" s="34">
        <v>345</v>
      </c>
      <c r="C16" s="34">
        <v>345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944</v>
      </c>
      <c r="J16" s="34">
        <v>240</v>
      </c>
      <c r="K16" s="34">
        <v>327</v>
      </c>
      <c r="L16" s="34">
        <v>81</v>
      </c>
      <c r="M16" s="34">
        <v>296</v>
      </c>
      <c r="N16" s="10"/>
      <c r="O16" s="10"/>
    </row>
    <row r="17" spans="1:15" ht="12" customHeight="1">
      <c r="A17" s="13" t="s">
        <v>88</v>
      </c>
      <c r="B17" s="34">
        <v>12</v>
      </c>
      <c r="C17" s="34">
        <v>12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18</v>
      </c>
      <c r="J17" s="34">
        <v>6</v>
      </c>
      <c r="K17" s="34">
        <v>2</v>
      </c>
      <c r="L17" s="34">
        <v>10</v>
      </c>
      <c r="M17" s="34">
        <v>0</v>
      </c>
      <c r="N17" s="10"/>
      <c r="O17" s="10"/>
    </row>
    <row r="18" spans="1:15" ht="12" customHeight="1">
      <c r="A18" s="13" t="s">
        <v>89</v>
      </c>
      <c r="B18" s="34">
        <v>358</v>
      </c>
      <c r="C18" s="34">
        <v>354</v>
      </c>
      <c r="D18" s="34">
        <v>3</v>
      </c>
      <c r="E18" s="34">
        <v>0</v>
      </c>
      <c r="F18" s="34">
        <v>0</v>
      </c>
      <c r="G18" s="34">
        <v>0</v>
      </c>
      <c r="H18" s="34">
        <v>1</v>
      </c>
      <c r="I18" s="34">
        <v>11086</v>
      </c>
      <c r="J18" s="34">
        <v>209</v>
      </c>
      <c r="K18" s="34">
        <v>4375</v>
      </c>
      <c r="L18" s="34">
        <v>6350</v>
      </c>
      <c r="M18" s="34">
        <v>152</v>
      </c>
      <c r="N18" s="10"/>
      <c r="O18" s="10"/>
    </row>
    <row r="19" spans="1:15" ht="12" customHeight="1">
      <c r="A19" s="13" t="s">
        <v>90</v>
      </c>
      <c r="B19" s="34">
        <v>310</v>
      </c>
      <c r="C19" s="34">
        <v>307</v>
      </c>
      <c r="D19" s="34">
        <v>3</v>
      </c>
      <c r="E19" s="34">
        <v>0</v>
      </c>
      <c r="F19" s="34">
        <v>0</v>
      </c>
      <c r="G19" s="34">
        <v>0</v>
      </c>
      <c r="H19" s="34">
        <v>0</v>
      </c>
      <c r="I19" s="34">
        <v>13814</v>
      </c>
      <c r="J19" s="34">
        <v>565</v>
      </c>
      <c r="K19" s="34">
        <v>4617</v>
      </c>
      <c r="L19" s="34">
        <v>6781</v>
      </c>
      <c r="M19" s="34">
        <v>1851</v>
      </c>
      <c r="N19" s="10"/>
      <c r="O19" s="10"/>
    </row>
    <row r="20" spans="1:15" ht="12" customHeight="1">
      <c r="A20" s="13" t="s">
        <v>91</v>
      </c>
      <c r="B20" s="34">
        <v>185</v>
      </c>
      <c r="C20" s="34">
        <v>176</v>
      </c>
      <c r="D20" s="34">
        <v>9</v>
      </c>
      <c r="E20" s="34">
        <v>0</v>
      </c>
      <c r="F20" s="34">
        <v>0</v>
      </c>
      <c r="G20" s="34">
        <v>0</v>
      </c>
      <c r="H20" s="34">
        <v>0</v>
      </c>
      <c r="I20" s="34">
        <v>9325</v>
      </c>
      <c r="J20" s="34">
        <v>562</v>
      </c>
      <c r="K20" s="34">
        <v>2403</v>
      </c>
      <c r="L20" s="34">
        <v>4656</v>
      </c>
      <c r="M20" s="34">
        <v>1704</v>
      </c>
      <c r="N20" s="10"/>
      <c r="O20" s="10"/>
    </row>
    <row r="21" spans="1:15" ht="12" customHeight="1">
      <c r="A21" s="13" t="s">
        <v>92</v>
      </c>
      <c r="B21" s="34">
        <v>4</v>
      </c>
      <c r="C21" s="34">
        <v>4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851</v>
      </c>
      <c r="J21" s="34">
        <v>78</v>
      </c>
      <c r="K21" s="34">
        <v>613</v>
      </c>
      <c r="L21" s="34">
        <v>160</v>
      </c>
      <c r="M21" s="34">
        <v>0</v>
      </c>
      <c r="N21" s="10"/>
      <c r="O21" s="10"/>
    </row>
    <row r="22" spans="1:15" ht="12" customHeight="1">
      <c r="A22" s="13" t="s">
        <v>93</v>
      </c>
      <c r="B22" s="34">
        <v>233</v>
      </c>
      <c r="C22" s="34">
        <v>233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493</v>
      </c>
      <c r="J22" s="34">
        <v>128</v>
      </c>
      <c r="K22" s="34">
        <v>288</v>
      </c>
      <c r="L22" s="34">
        <v>77</v>
      </c>
      <c r="M22" s="34">
        <v>0</v>
      </c>
      <c r="N22" s="10"/>
      <c r="O22" s="10"/>
    </row>
    <row r="23" spans="1:15" ht="12" customHeight="1">
      <c r="A23" s="13" t="s">
        <v>94</v>
      </c>
      <c r="B23" s="34">
        <v>861</v>
      </c>
      <c r="C23" s="34">
        <v>856</v>
      </c>
      <c r="D23" s="34">
        <v>5</v>
      </c>
      <c r="E23" s="34">
        <v>0</v>
      </c>
      <c r="F23" s="34">
        <v>0</v>
      </c>
      <c r="G23" s="34">
        <v>0</v>
      </c>
      <c r="H23" s="34">
        <v>0</v>
      </c>
      <c r="I23" s="34">
        <v>1086</v>
      </c>
      <c r="J23" s="34">
        <v>263</v>
      </c>
      <c r="K23" s="34">
        <v>491</v>
      </c>
      <c r="L23" s="34">
        <v>332</v>
      </c>
      <c r="M23" s="34">
        <v>0</v>
      </c>
      <c r="N23" s="10"/>
      <c r="O23" s="10"/>
    </row>
    <row r="24" spans="1:15" ht="12" customHeight="1">
      <c r="A24" s="13" t="s">
        <v>95</v>
      </c>
      <c r="B24" s="34">
        <v>1116</v>
      </c>
      <c r="C24" s="34">
        <v>1073</v>
      </c>
      <c r="D24" s="34">
        <v>43</v>
      </c>
      <c r="E24" s="34">
        <v>0</v>
      </c>
      <c r="F24" s="34">
        <v>0</v>
      </c>
      <c r="G24" s="34">
        <v>0</v>
      </c>
      <c r="H24" s="34">
        <v>0</v>
      </c>
      <c r="I24" s="34">
        <v>377</v>
      </c>
      <c r="J24" s="34">
        <v>91</v>
      </c>
      <c r="K24" s="34">
        <v>99</v>
      </c>
      <c r="L24" s="34">
        <v>187</v>
      </c>
      <c r="M24" s="34">
        <v>0</v>
      </c>
      <c r="N24" s="10"/>
      <c r="O24" s="10"/>
    </row>
    <row r="25" spans="1:15" ht="12" customHeight="1">
      <c r="A25" s="13" t="s">
        <v>96</v>
      </c>
      <c r="B25" s="34">
        <v>4728</v>
      </c>
      <c r="C25" s="34">
        <v>4667</v>
      </c>
      <c r="D25" s="34">
        <v>42</v>
      </c>
      <c r="E25" s="34">
        <v>0</v>
      </c>
      <c r="F25" s="34">
        <v>0</v>
      </c>
      <c r="G25" s="34">
        <v>0</v>
      </c>
      <c r="H25" s="34">
        <v>19</v>
      </c>
      <c r="I25" s="34">
        <v>1504</v>
      </c>
      <c r="J25" s="34">
        <v>71</v>
      </c>
      <c r="K25" s="34">
        <v>228</v>
      </c>
      <c r="L25" s="34">
        <v>1177</v>
      </c>
      <c r="M25" s="34">
        <v>28</v>
      </c>
      <c r="N25" s="10"/>
      <c r="O25" s="10"/>
    </row>
    <row r="26" spans="1:15" ht="12" customHeight="1">
      <c r="A26" s="13" t="s">
        <v>97</v>
      </c>
      <c r="B26" s="34">
        <v>7864</v>
      </c>
      <c r="C26" s="34">
        <v>7470</v>
      </c>
      <c r="D26" s="34">
        <v>216</v>
      </c>
      <c r="E26" s="34">
        <v>0</v>
      </c>
      <c r="F26" s="34">
        <v>177</v>
      </c>
      <c r="G26" s="34">
        <v>0</v>
      </c>
      <c r="H26" s="34">
        <v>1</v>
      </c>
      <c r="I26" s="34">
        <v>1873</v>
      </c>
      <c r="J26" s="34">
        <v>54</v>
      </c>
      <c r="K26" s="34">
        <v>123</v>
      </c>
      <c r="L26" s="34">
        <v>1677</v>
      </c>
      <c r="M26" s="34">
        <v>19</v>
      </c>
      <c r="N26" s="10"/>
      <c r="O26" s="10"/>
    </row>
    <row r="27" spans="1:15" ht="12" customHeight="1">
      <c r="A27" s="13" t="s">
        <v>98</v>
      </c>
      <c r="B27" s="34">
        <v>460</v>
      </c>
      <c r="C27" s="34">
        <v>454</v>
      </c>
      <c r="D27" s="34">
        <v>4</v>
      </c>
      <c r="E27" s="34">
        <v>0</v>
      </c>
      <c r="F27" s="34">
        <v>0</v>
      </c>
      <c r="G27" s="34">
        <v>0</v>
      </c>
      <c r="H27" s="34">
        <v>2</v>
      </c>
      <c r="I27" s="34">
        <v>2200</v>
      </c>
      <c r="J27" s="34">
        <v>330</v>
      </c>
      <c r="K27" s="34">
        <v>222</v>
      </c>
      <c r="L27" s="34">
        <v>1634</v>
      </c>
      <c r="M27" s="34">
        <v>14</v>
      </c>
      <c r="N27" s="10"/>
      <c r="O27" s="10"/>
    </row>
    <row r="28" spans="1:15" ht="12" customHeight="1">
      <c r="A28" s="13" t="s">
        <v>99</v>
      </c>
      <c r="B28" s="34">
        <v>346</v>
      </c>
      <c r="C28" s="34">
        <v>335</v>
      </c>
      <c r="D28" s="34">
        <v>9</v>
      </c>
      <c r="E28" s="34">
        <v>0</v>
      </c>
      <c r="F28" s="34">
        <v>0</v>
      </c>
      <c r="G28" s="34">
        <v>0</v>
      </c>
      <c r="H28" s="34">
        <v>2</v>
      </c>
      <c r="I28" s="34">
        <v>316</v>
      </c>
      <c r="J28" s="34">
        <v>43</v>
      </c>
      <c r="K28" s="34">
        <v>56</v>
      </c>
      <c r="L28" s="34">
        <v>217</v>
      </c>
      <c r="M28" s="34">
        <v>0</v>
      </c>
      <c r="N28" s="10"/>
      <c r="O28" s="10"/>
    </row>
    <row r="29" spans="1:15" ht="12" customHeight="1">
      <c r="A29" s="13" t="s">
        <v>100</v>
      </c>
      <c r="B29" s="34">
        <v>649</v>
      </c>
      <c r="C29" s="34">
        <v>545</v>
      </c>
      <c r="D29" s="34">
        <v>103</v>
      </c>
      <c r="E29" s="34">
        <v>0</v>
      </c>
      <c r="F29" s="34">
        <v>0</v>
      </c>
      <c r="G29" s="34">
        <v>0</v>
      </c>
      <c r="H29" s="34">
        <v>1</v>
      </c>
      <c r="I29" s="34">
        <v>287</v>
      </c>
      <c r="J29" s="34">
        <v>45</v>
      </c>
      <c r="K29" s="34">
        <v>20</v>
      </c>
      <c r="L29" s="34">
        <v>218</v>
      </c>
      <c r="M29" s="34">
        <v>4</v>
      </c>
      <c r="N29" s="10"/>
      <c r="O29" s="10"/>
    </row>
    <row r="30" spans="1:15" ht="12" customHeight="1">
      <c r="A30" s="13" t="s">
        <v>101</v>
      </c>
      <c r="B30" s="34">
        <v>6795</v>
      </c>
      <c r="C30" s="34">
        <v>6445</v>
      </c>
      <c r="D30" s="34">
        <v>252</v>
      </c>
      <c r="E30" s="34">
        <v>0</v>
      </c>
      <c r="F30" s="34">
        <v>9</v>
      </c>
      <c r="G30" s="34">
        <v>0</v>
      </c>
      <c r="H30" s="34">
        <v>89</v>
      </c>
      <c r="I30" s="34">
        <v>1012</v>
      </c>
      <c r="J30" s="34">
        <v>41</v>
      </c>
      <c r="K30" s="34">
        <v>32</v>
      </c>
      <c r="L30" s="34">
        <v>862</v>
      </c>
      <c r="M30" s="34">
        <v>77</v>
      </c>
      <c r="N30" s="10"/>
      <c r="O30" s="10"/>
    </row>
    <row r="31" spans="1:15" ht="12" customHeight="1">
      <c r="A31" s="13" t="s">
        <v>102</v>
      </c>
      <c r="B31" s="34">
        <v>749</v>
      </c>
      <c r="C31" s="34">
        <v>729</v>
      </c>
      <c r="D31" s="34">
        <v>19</v>
      </c>
      <c r="E31" s="34">
        <v>0</v>
      </c>
      <c r="F31" s="34">
        <v>0</v>
      </c>
      <c r="G31" s="34">
        <v>0</v>
      </c>
      <c r="H31" s="34">
        <v>1</v>
      </c>
      <c r="I31" s="34">
        <v>133</v>
      </c>
      <c r="J31" s="34">
        <v>18</v>
      </c>
      <c r="K31" s="34">
        <v>7</v>
      </c>
      <c r="L31" s="34">
        <v>105</v>
      </c>
      <c r="M31" s="34">
        <v>3</v>
      </c>
      <c r="N31" s="10"/>
      <c r="O31" s="10"/>
    </row>
    <row r="32" spans="1:15" ht="12" customHeight="1">
      <c r="A32" s="13" t="s">
        <v>103</v>
      </c>
      <c r="B32" s="34">
        <v>905</v>
      </c>
      <c r="C32" s="34">
        <v>858</v>
      </c>
      <c r="D32" s="34">
        <v>46</v>
      </c>
      <c r="E32" s="34">
        <v>0</v>
      </c>
      <c r="F32" s="34">
        <v>0</v>
      </c>
      <c r="G32" s="34">
        <v>0</v>
      </c>
      <c r="H32" s="34">
        <v>1</v>
      </c>
      <c r="I32" s="34">
        <v>192</v>
      </c>
      <c r="J32" s="34">
        <v>4</v>
      </c>
      <c r="K32" s="34">
        <v>5</v>
      </c>
      <c r="L32" s="34">
        <v>181</v>
      </c>
      <c r="M32" s="34">
        <v>2</v>
      </c>
      <c r="N32" s="10"/>
      <c r="O32" s="10"/>
    </row>
    <row r="33" spans="1:15" ht="12" customHeight="1">
      <c r="A33" s="13" t="s">
        <v>104</v>
      </c>
      <c r="B33" s="34">
        <v>139</v>
      </c>
      <c r="C33" s="34">
        <v>136</v>
      </c>
      <c r="D33" s="34">
        <v>3</v>
      </c>
      <c r="E33" s="34">
        <v>0</v>
      </c>
      <c r="F33" s="34">
        <v>0</v>
      </c>
      <c r="G33" s="34">
        <v>0</v>
      </c>
      <c r="H33" s="34">
        <v>0</v>
      </c>
      <c r="I33" s="34">
        <v>79</v>
      </c>
      <c r="J33" s="34">
        <v>6</v>
      </c>
      <c r="K33" s="34">
        <v>0</v>
      </c>
      <c r="L33" s="34">
        <v>73</v>
      </c>
      <c r="M33" s="34">
        <v>0</v>
      </c>
      <c r="N33" s="10"/>
      <c r="O33" s="10"/>
    </row>
    <row r="34" spans="1:15" ht="12" customHeight="1">
      <c r="A34" s="13" t="s">
        <v>105</v>
      </c>
      <c r="B34" s="34">
        <v>1071</v>
      </c>
      <c r="C34" s="34">
        <v>986</v>
      </c>
      <c r="D34" s="34">
        <v>79</v>
      </c>
      <c r="E34" s="34">
        <v>0</v>
      </c>
      <c r="F34" s="34">
        <v>2</v>
      </c>
      <c r="G34" s="34">
        <v>0</v>
      </c>
      <c r="H34" s="34">
        <v>4</v>
      </c>
      <c r="I34" s="34">
        <v>541</v>
      </c>
      <c r="J34" s="34">
        <v>95</v>
      </c>
      <c r="K34" s="34">
        <v>212</v>
      </c>
      <c r="L34" s="34">
        <v>228</v>
      </c>
      <c r="M34" s="34">
        <v>6</v>
      </c>
      <c r="N34" s="10"/>
      <c r="O34" s="10"/>
    </row>
    <row r="35" spans="1:15" ht="12" customHeight="1">
      <c r="A35" s="13" t="s">
        <v>106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10"/>
      <c r="O35" s="10"/>
    </row>
    <row r="36" spans="1:15" ht="13.5" customHeight="1">
      <c r="A36" s="13" t="s">
        <v>210</v>
      </c>
      <c r="B36" s="34">
        <v>1605</v>
      </c>
      <c r="C36" s="34">
        <v>1204</v>
      </c>
      <c r="D36" s="34">
        <v>394</v>
      </c>
      <c r="E36" s="34">
        <v>0</v>
      </c>
      <c r="F36" s="34">
        <v>2</v>
      </c>
      <c r="G36" s="34">
        <v>0</v>
      </c>
      <c r="H36" s="34">
        <v>5</v>
      </c>
      <c r="I36" s="34">
        <v>3844</v>
      </c>
      <c r="J36" s="34">
        <v>213</v>
      </c>
      <c r="K36" s="34">
        <v>642</v>
      </c>
      <c r="L36" s="34">
        <v>2210</v>
      </c>
      <c r="M36" s="34">
        <v>779</v>
      </c>
      <c r="N36" s="10"/>
      <c r="O36" s="10"/>
    </row>
    <row r="37" spans="1:15" ht="13.5" customHeight="1">
      <c r="A37" s="13" t="s">
        <v>211</v>
      </c>
      <c r="B37" s="34">
        <v>486</v>
      </c>
      <c r="C37" s="34">
        <v>276</v>
      </c>
      <c r="D37" s="34">
        <v>94</v>
      </c>
      <c r="E37" s="34">
        <v>0</v>
      </c>
      <c r="F37" s="34">
        <v>0</v>
      </c>
      <c r="G37" s="34">
        <v>0</v>
      </c>
      <c r="H37" s="34">
        <v>116</v>
      </c>
      <c r="I37" s="34">
        <v>202</v>
      </c>
      <c r="J37" s="34">
        <v>48</v>
      </c>
      <c r="K37" s="34">
        <v>132</v>
      </c>
      <c r="L37" s="34">
        <v>22</v>
      </c>
      <c r="M37" s="34">
        <v>0</v>
      </c>
      <c r="N37" s="10"/>
      <c r="O37" s="10"/>
    </row>
    <row r="38" spans="1:15" ht="13.5" customHeight="1">
      <c r="A38" s="13" t="s">
        <v>408</v>
      </c>
      <c r="B38" s="34">
        <v>4184</v>
      </c>
      <c r="C38" s="34">
        <v>632</v>
      </c>
      <c r="D38" s="34">
        <v>3288</v>
      </c>
      <c r="E38" s="34">
        <v>0</v>
      </c>
      <c r="F38" s="34">
        <v>153</v>
      </c>
      <c r="G38" s="34">
        <v>0</v>
      </c>
      <c r="H38" s="34">
        <v>111</v>
      </c>
      <c r="I38" s="34">
        <v>49</v>
      </c>
      <c r="J38" s="34">
        <v>1</v>
      </c>
      <c r="K38" s="34">
        <v>0</v>
      </c>
      <c r="L38" s="34">
        <v>27</v>
      </c>
      <c r="M38" s="34">
        <v>21</v>
      </c>
      <c r="N38" s="10"/>
      <c r="O38" s="10"/>
    </row>
    <row r="39" spans="1:15" ht="13.5" customHeight="1">
      <c r="A39" s="13" t="s">
        <v>212</v>
      </c>
      <c r="B39" s="34">
        <v>2677</v>
      </c>
      <c r="C39" s="34">
        <v>1265</v>
      </c>
      <c r="D39" s="34">
        <v>1320</v>
      </c>
      <c r="E39" s="34">
        <v>0</v>
      </c>
      <c r="F39" s="34">
        <v>3</v>
      </c>
      <c r="G39" s="34">
        <v>0</v>
      </c>
      <c r="H39" s="34">
        <v>89</v>
      </c>
      <c r="I39" s="34">
        <v>1510</v>
      </c>
      <c r="J39" s="34">
        <v>88</v>
      </c>
      <c r="K39" s="34">
        <v>360</v>
      </c>
      <c r="L39" s="34">
        <v>443</v>
      </c>
      <c r="M39" s="34">
        <v>619</v>
      </c>
      <c r="N39" s="10"/>
      <c r="O39" s="10"/>
    </row>
    <row r="40" spans="1:15" ht="13.5" customHeight="1">
      <c r="A40" s="13" t="s">
        <v>213</v>
      </c>
      <c r="B40" s="34">
        <v>5000</v>
      </c>
      <c r="C40" s="34">
        <v>862</v>
      </c>
      <c r="D40" s="34">
        <v>4120</v>
      </c>
      <c r="E40" s="34">
        <v>0</v>
      </c>
      <c r="F40" s="34">
        <v>0</v>
      </c>
      <c r="G40" s="34">
        <v>0</v>
      </c>
      <c r="H40" s="34">
        <v>18</v>
      </c>
      <c r="I40" s="34">
        <v>765</v>
      </c>
      <c r="J40" s="34">
        <v>8</v>
      </c>
      <c r="K40" s="34">
        <v>4</v>
      </c>
      <c r="L40" s="34">
        <v>85</v>
      </c>
      <c r="M40" s="34">
        <v>668</v>
      </c>
      <c r="N40" s="10"/>
      <c r="O40" s="10"/>
    </row>
    <row r="41" spans="1:15" ht="13.5" customHeight="1">
      <c r="A41" s="13" t="s">
        <v>214</v>
      </c>
      <c r="B41" s="34">
        <v>17</v>
      </c>
      <c r="C41" s="34">
        <v>1</v>
      </c>
      <c r="D41" s="34">
        <v>1</v>
      </c>
      <c r="E41" s="34">
        <v>0</v>
      </c>
      <c r="F41" s="34">
        <v>0</v>
      </c>
      <c r="G41" s="34">
        <v>0</v>
      </c>
      <c r="H41" s="34">
        <v>15</v>
      </c>
      <c r="I41" s="34">
        <v>181</v>
      </c>
      <c r="J41" s="34">
        <v>49</v>
      </c>
      <c r="K41" s="34">
        <v>107</v>
      </c>
      <c r="L41" s="34">
        <v>25</v>
      </c>
      <c r="M41" s="34">
        <v>0</v>
      </c>
      <c r="N41" s="10"/>
      <c r="O41" s="10"/>
    </row>
    <row r="42" spans="1:15" ht="13.5" customHeight="1">
      <c r="A42" s="13" t="s">
        <v>215</v>
      </c>
      <c r="B42" s="34">
        <v>45</v>
      </c>
      <c r="C42" s="34">
        <v>1</v>
      </c>
      <c r="D42" s="34">
        <v>43</v>
      </c>
      <c r="E42" s="34">
        <v>0</v>
      </c>
      <c r="F42" s="34">
        <v>0</v>
      </c>
      <c r="G42" s="34">
        <v>0</v>
      </c>
      <c r="H42" s="34">
        <v>1</v>
      </c>
      <c r="I42" s="34">
        <v>17</v>
      </c>
      <c r="J42" s="34">
        <v>2</v>
      </c>
      <c r="K42" s="34">
        <v>0</v>
      </c>
      <c r="L42" s="34">
        <v>15</v>
      </c>
      <c r="M42" s="34">
        <v>0</v>
      </c>
      <c r="N42" s="10"/>
      <c r="O42" s="10"/>
    </row>
    <row r="43" spans="1:15" ht="13.5" customHeight="1">
      <c r="A43" s="13" t="s">
        <v>216</v>
      </c>
      <c r="B43" s="34">
        <v>41</v>
      </c>
      <c r="C43" s="34">
        <v>1</v>
      </c>
      <c r="D43" s="34">
        <v>0</v>
      </c>
      <c r="E43" s="34">
        <v>0</v>
      </c>
      <c r="F43" s="34">
        <v>0</v>
      </c>
      <c r="G43" s="34">
        <v>0</v>
      </c>
      <c r="H43" s="34">
        <v>40</v>
      </c>
      <c r="I43" s="34">
        <v>2</v>
      </c>
      <c r="J43" s="34">
        <v>0</v>
      </c>
      <c r="K43" s="34">
        <v>2</v>
      </c>
      <c r="L43" s="34">
        <v>0</v>
      </c>
      <c r="M43" s="34">
        <v>0</v>
      </c>
      <c r="N43" s="10"/>
      <c r="O43" s="10"/>
    </row>
    <row r="44" spans="1:15" ht="13.5" customHeight="1">
      <c r="A44" s="13" t="s">
        <v>217</v>
      </c>
      <c r="B44" s="34">
        <v>93</v>
      </c>
      <c r="C44" s="34">
        <v>35</v>
      </c>
      <c r="D44" s="34">
        <v>9</v>
      </c>
      <c r="E44" s="34">
        <v>0</v>
      </c>
      <c r="F44" s="34">
        <v>2</v>
      </c>
      <c r="G44" s="34">
        <v>0</v>
      </c>
      <c r="H44" s="34">
        <v>47</v>
      </c>
      <c r="I44" s="34">
        <v>10</v>
      </c>
      <c r="J44" s="34">
        <v>3</v>
      </c>
      <c r="K44" s="34">
        <v>0</v>
      </c>
      <c r="L44" s="34">
        <v>7</v>
      </c>
      <c r="M44" s="34">
        <v>0</v>
      </c>
      <c r="N44" s="10"/>
      <c r="O44" s="10"/>
    </row>
    <row r="45" spans="1:15" ht="13.5" customHeight="1">
      <c r="A45" s="13" t="s">
        <v>218</v>
      </c>
      <c r="B45" s="34">
        <v>314</v>
      </c>
      <c r="C45" s="34">
        <v>200</v>
      </c>
      <c r="D45" s="34">
        <v>79</v>
      </c>
      <c r="E45" s="34">
        <v>0</v>
      </c>
      <c r="F45" s="34">
        <v>0</v>
      </c>
      <c r="G45" s="34">
        <v>0</v>
      </c>
      <c r="H45" s="34">
        <v>35</v>
      </c>
      <c r="I45" s="34">
        <v>395</v>
      </c>
      <c r="J45" s="34">
        <v>26</v>
      </c>
      <c r="K45" s="34">
        <v>226</v>
      </c>
      <c r="L45" s="34">
        <v>133</v>
      </c>
      <c r="M45" s="34">
        <v>10</v>
      </c>
      <c r="N45" s="10"/>
      <c r="O45" s="10"/>
    </row>
    <row r="46" spans="1:15" ht="13.5" customHeight="1">
      <c r="A46" s="13" t="s">
        <v>219</v>
      </c>
      <c r="B46" s="34">
        <v>3652</v>
      </c>
      <c r="C46" s="34">
        <v>209</v>
      </c>
      <c r="D46" s="34">
        <v>2664</v>
      </c>
      <c r="E46" s="34">
        <v>4</v>
      </c>
      <c r="F46" s="34">
        <v>385</v>
      </c>
      <c r="G46" s="34">
        <v>0</v>
      </c>
      <c r="H46" s="34">
        <v>390</v>
      </c>
      <c r="I46" s="34">
        <v>26</v>
      </c>
      <c r="J46" s="34">
        <v>6</v>
      </c>
      <c r="K46" s="34">
        <v>3</v>
      </c>
      <c r="L46" s="34">
        <v>11</v>
      </c>
      <c r="M46" s="34">
        <v>6</v>
      </c>
      <c r="N46" s="10"/>
      <c r="O46" s="10"/>
    </row>
    <row r="47" spans="1:15" ht="13.5" customHeight="1">
      <c r="A47" s="13" t="s">
        <v>220</v>
      </c>
      <c r="B47" s="34">
        <v>1201</v>
      </c>
      <c r="C47" s="34">
        <v>1053</v>
      </c>
      <c r="D47" s="34">
        <v>127</v>
      </c>
      <c r="E47" s="34">
        <v>0</v>
      </c>
      <c r="F47" s="34">
        <v>0</v>
      </c>
      <c r="G47" s="34">
        <v>0</v>
      </c>
      <c r="H47" s="34">
        <v>21</v>
      </c>
      <c r="I47" s="34">
        <v>535</v>
      </c>
      <c r="J47" s="34">
        <v>137</v>
      </c>
      <c r="K47" s="34">
        <v>272</v>
      </c>
      <c r="L47" s="34">
        <v>125</v>
      </c>
      <c r="M47" s="34">
        <v>1</v>
      </c>
      <c r="N47" s="10"/>
      <c r="O47" s="10"/>
    </row>
    <row r="48" spans="1:15" ht="13.5" customHeight="1">
      <c r="A48" s="13" t="s">
        <v>221</v>
      </c>
      <c r="B48" s="34">
        <v>51</v>
      </c>
      <c r="C48" s="34">
        <v>49</v>
      </c>
      <c r="D48" s="34">
        <v>2</v>
      </c>
      <c r="E48" s="34">
        <v>0</v>
      </c>
      <c r="F48" s="34">
        <v>0</v>
      </c>
      <c r="G48" s="34">
        <v>0</v>
      </c>
      <c r="H48" s="34">
        <v>0</v>
      </c>
      <c r="I48" s="34">
        <v>243</v>
      </c>
      <c r="J48" s="34">
        <v>24</v>
      </c>
      <c r="K48" s="34">
        <v>189</v>
      </c>
      <c r="L48" s="34">
        <v>30</v>
      </c>
      <c r="M48" s="34">
        <v>0</v>
      </c>
      <c r="N48" s="10"/>
      <c r="O48" s="10"/>
    </row>
    <row r="49" spans="1:15" ht="13.5" customHeight="1">
      <c r="A49" s="13" t="s">
        <v>222</v>
      </c>
      <c r="B49" s="34">
        <v>40</v>
      </c>
      <c r="C49" s="34">
        <v>19</v>
      </c>
      <c r="D49" s="34">
        <v>1</v>
      </c>
      <c r="E49" s="34">
        <v>0</v>
      </c>
      <c r="F49" s="34">
        <v>0</v>
      </c>
      <c r="G49" s="34">
        <v>0</v>
      </c>
      <c r="H49" s="34">
        <v>20</v>
      </c>
      <c r="I49" s="34">
        <v>2031</v>
      </c>
      <c r="J49" s="34">
        <v>166</v>
      </c>
      <c r="K49" s="34">
        <v>1504</v>
      </c>
      <c r="L49" s="34">
        <v>361</v>
      </c>
      <c r="M49" s="34">
        <v>0</v>
      </c>
      <c r="N49" s="10"/>
      <c r="O49" s="10"/>
    </row>
    <row r="50" spans="1:15" ht="13.5" customHeight="1">
      <c r="A50" s="13" t="s">
        <v>223</v>
      </c>
      <c r="B50" s="34">
        <v>9</v>
      </c>
      <c r="C50" s="34">
        <v>4</v>
      </c>
      <c r="D50" s="34">
        <v>4</v>
      </c>
      <c r="E50" s="34">
        <v>0</v>
      </c>
      <c r="F50" s="34">
        <v>0</v>
      </c>
      <c r="G50" s="34">
        <v>0</v>
      </c>
      <c r="H50" s="34">
        <v>1</v>
      </c>
      <c r="I50" s="34">
        <v>17</v>
      </c>
      <c r="J50" s="34">
        <v>6</v>
      </c>
      <c r="K50" s="34">
        <v>3</v>
      </c>
      <c r="L50" s="34">
        <v>8</v>
      </c>
      <c r="M50" s="34">
        <v>0</v>
      </c>
      <c r="N50" s="9"/>
      <c r="O50" s="9"/>
    </row>
    <row r="51" spans="1:15" ht="13.5" customHeight="1" thickBot="1">
      <c r="A51" s="13" t="s">
        <v>224</v>
      </c>
      <c r="B51" s="34">
        <v>317</v>
      </c>
      <c r="C51" s="34">
        <v>133</v>
      </c>
      <c r="D51" s="34">
        <v>69</v>
      </c>
      <c r="E51" s="34">
        <v>0</v>
      </c>
      <c r="F51" s="34">
        <v>3</v>
      </c>
      <c r="G51" s="34">
        <v>0</v>
      </c>
      <c r="H51" s="34">
        <v>112</v>
      </c>
      <c r="I51" s="34">
        <v>93</v>
      </c>
      <c r="J51" s="34">
        <v>36</v>
      </c>
      <c r="K51" s="34">
        <v>37</v>
      </c>
      <c r="L51" s="34">
        <v>20</v>
      </c>
      <c r="M51" s="34">
        <v>0</v>
      </c>
      <c r="N51" s="9"/>
      <c r="O51" s="9"/>
    </row>
    <row r="52" spans="1:15" ht="12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  <c r="O52" s="9"/>
    </row>
    <row r="53" spans="1:15" ht="10.5" customHeight="1">
      <c r="A53" s="115" t="s">
        <v>239</v>
      </c>
      <c r="B53" s="115"/>
      <c r="C53" s="115"/>
      <c r="D53" s="115"/>
      <c r="E53" s="115"/>
      <c r="F53" s="115"/>
      <c r="G53" s="115"/>
      <c r="H53" s="115" t="s">
        <v>240</v>
      </c>
      <c r="I53" s="115"/>
      <c r="J53" s="115"/>
      <c r="K53" s="115"/>
      <c r="L53" s="115"/>
      <c r="M53" s="115"/>
      <c r="N53" s="9"/>
      <c r="O53" s="9"/>
    </row>
    <row r="56" ht="11.25">
      <c r="A56" s="16"/>
    </row>
    <row r="57" ht="11.25">
      <c r="A57" s="16"/>
    </row>
  </sheetData>
  <sheetProtection/>
  <mergeCells count="10">
    <mergeCell ref="A53:G53"/>
    <mergeCell ref="H53:M53"/>
    <mergeCell ref="A1:G1"/>
    <mergeCell ref="H1:M1"/>
    <mergeCell ref="A2:G2"/>
    <mergeCell ref="A3:A4"/>
    <mergeCell ref="B3:G3"/>
    <mergeCell ref="I3:M3"/>
    <mergeCell ref="L2:M2"/>
    <mergeCell ref="H2:K2"/>
  </mergeCells>
  <dataValidations count="1">
    <dataValidation type="whole" allowBlank="1" showInputMessage="1" showErrorMessage="1" errorTitle="嘿嘿！你粉混喔" error="數字必須素整數而且不得小於 0 也應該不會大於 50000000 吧" sqref="F44 H9 F51">
      <formula1>0</formula1>
      <formula2>50000000</formula2>
    </dataValidation>
  </dataValidations>
  <printOptions horizontalCentered="1"/>
  <pageMargins left="0" right="0" top="0" bottom="0" header="0" footer="0"/>
  <pageSetup fitToWidth="2" horizontalDpi="600" verticalDpi="600" orientation="portrait" paperSize="9" scale="111" r:id="rId1"/>
  <colBreaks count="2" manualBreakCount="2">
    <brk id="7" max="65535" man="1"/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8"/>
  <sheetViews>
    <sheetView tabSelected="1" view="pageBreakPreview" zoomScaleNormal="130" zoomScaleSheetLayoutView="100" zoomScalePageLayoutView="0" workbookViewId="0" topLeftCell="A1">
      <selection activeCell="D4" sqref="D4"/>
    </sheetView>
  </sheetViews>
  <sheetFormatPr defaultColWidth="9.00390625" defaultRowHeight="16.5"/>
  <cols>
    <col min="1" max="1" width="19.50390625" style="47" customWidth="1"/>
    <col min="2" max="2" width="11.00390625" style="9" customWidth="1"/>
    <col min="3" max="3" width="9.625" style="9" customWidth="1"/>
    <col min="4" max="4" width="10.625" style="9" customWidth="1"/>
    <col min="5" max="6" width="11.125" style="9" customWidth="1"/>
    <col min="7" max="7" width="11.50390625" style="9" customWidth="1"/>
    <col min="8" max="8" width="11.75390625" style="9" customWidth="1"/>
    <col min="9" max="9" width="12.125" style="9" customWidth="1"/>
    <col min="10" max="10" width="12.25390625" style="9" customWidth="1"/>
    <col min="11" max="11" width="11.75390625" style="9" customWidth="1"/>
    <col min="12" max="12" width="12.125" style="9" customWidth="1"/>
    <col min="13" max="13" width="11.875" style="9" customWidth="1"/>
    <col min="14" max="14" width="12.125" style="9" customWidth="1"/>
    <col min="15" max="15" width="19.875" style="47" customWidth="1"/>
    <col min="16" max="16" width="8.25390625" style="9" customWidth="1"/>
    <col min="17" max="17" width="8.00390625" style="9" customWidth="1"/>
    <col min="18" max="18" width="7.875" style="9" customWidth="1"/>
    <col min="19" max="19" width="8.25390625" style="9" customWidth="1"/>
    <col min="20" max="23" width="8.00390625" style="9" customWidth="1"/>
    <col min="24" max="24" width="8.375" style="9" customWidth="1"/>
    <col min="25" max="25" width="8.25390625" style="9" customWidth="1"/>
    <col min="26" max="26" width="10.375" style="9" customWidth="1"/>
    <col min="27" max="27" width="10.50390625" style="9" customWidth="1"/>
    <col min="28" max="28" width="10.375" style="9" customWidth="1"/>
    <col min="29" max="29" width="10.25390625" style="9" customWidth="1"/>
    <col min="30" max="32" width="8.625" style="9" customWidth="1"/>
    <col min="33" max="16384" width="9.00390625" style="9" customWidth="1"/>
  </cols>
  <sheetData>
    <row r="1" spans="1:32" s="2" customFormat="1" ht="48" customHeight="1">
      <c r="A1" s="133" t="s">
        <v>405</v>
      </c>
      <c r="B1" s="133"/>
      <c r="C1" s="133"/>
      <c r="D1" s="133"/>
      <c r="E1" s="133"/>
      <c r="F1" s="133"/>
      <c r="G1" s="133"/>
      <c r="H1" s="135" t="s">
        <v>24</v>
      </c>
      <c r="I1" s="135"/>
      <c r="J1" s="135"/>
      <c r="K1" s="135"/>
      <c r="L1" s="135"/>
      <c r="M1" s="135"/>
      <c r="N1" s="135"/>
      <c r="O1" s="133" t="s">
        <v>405</v>
      </c>
      <c r="P1" s="133"/>
      <c r="Q1" s="133"/>
      <c r="R1" s="133"/>
      <c r="S1" s="133"/>
      <c r="T1" s="133"/>
      <c r="U1" s="133"/>
      <c r="V1" s="133"/>
      <c r="W1" s="133"/>
      <c r="X1" s="135" t="s">
        <v>327</v>
      </c>
      <c r="Y1" s="135"/>
      <c r="Z1" s="135"/>
      <c r="AA1" s="135"/>
      <c r="AB1" s="135"/>
      <c r="AC1" s="135"/>
      <c r="AD1" s="135"/>
      <c r="AE1" s="135"/>
      <c r="AF1" s="135"/>
    </row>
    <row r="2" spans="1:32" s="4" customFormat="1" ht="12.75" customHeight="1" thickBot="1">
      <c r="A2" s="125" t="s">
        <v>7</v>
      </c>
      <c r="B2" s="125"/>
      <c r="C2" s="125"/>
      <c r="D2" s="125"/>
      <c r="E2" s="125"/>
      <c r="F2" s="125"/>
      <c r="G2" s="125"/>
      <c r="H2" s="126" t="s">
        <v>271</v>
      </c>
      <c r="I2" s="126"/>
      <c r="J2" s="126"/>
      <c r="K2" s="126"/>
      <c r="L2" s="126"/>
      <c r="M2" s="126"/>
      <c r="N2" s="3" t="s">
        <v>0</v>
      </c>
      <c r="O2" s="125" t="s">
        <v>7</v>
      </c>
      <c r="P2" s="125"/>
      <c r="Q2" s="125"/>
      <c r="R2" s="125"/>
      <c r="S2" s="125"/>
      <c r="T2" s="125"/>
      <c r="U2" s="125"/>
      <c r="V2" s="125"/>
      <c r="W2" s="125"/>
      <c r="X2" s="126" t="s">
        <v>271</v>
      </c>
      <c r="Y2" s="126"/>
      <c r="Z2" s="126"/>
      <c r="AA2" s="126"/>
      <c r="AB2" s="126"/>
      <c r="AC2" s="126"/>
      <c r="AD2" s="126"/>
      <c r="AE2" s="126"/>
      <c r="AF2" s="3" t="s">
        <v>0</v>
      </c>
    </row>
    <row r="3" spans="1:32" s="52" customFormat="1" ht="24" customHeight="1">
      <c r="A3" s="168" t="s">
        <v>366</v>
      </c>
      <c r="B3" s="212" t="s">
        <v>190</v>
      </c>
      <c r="C3" s="213" t="s">
        <v>192</v>
      </c>
      <c r="D3" s="201" t="s">
        <v>191</v>
      </c>
      <c r="E3" s="174"/>
      <c r="F3" s="174"/>
      <c r="G3" s="174"/>
      <c r="H3" s="173" t="s">
        <v>407</v>
      </c>
      <c r="I3" s="173"/>
      <c r="J3" s="173"/>
      <c r="K3" s="173"/>
      <c r="L3" s="173"/>
      <c r="M3" s="173"/>
      <c r="N3" s="173"/>
      <c r="O3" s="168" t="s">
        <v>366</v>
      </c>
      <c r="P3" s="218" t="s">
        <v>406</v>
      </c>
      <c r="Q3" s="219"/>
      <c r="R3" s="219"/>
      <c r="S3" s="219"/>
      <c r="T3" s="219"/>
      <c r="U3" s="219"/>
      <c r="V3" s="219"/>
      <c r="W3" s="219"/>
      <c r="X3" s="220" t="s">
        <v>203</v>
      </c>
      <c r="Y3" s="221"/>
      <c r="Z3" s="204" t="s">
        <v>119</v>
      </c>
      <c r="AA3" s="204" t="s">
        <v>120</v>
      </c>
      <c r="AB3" s="204" t="s">
        <v>116</v>
      </c>
      <c r="AC3" s="204" t="s">
        <v>130</v>
      </c>
      <c r="AD3" s="204" t="s">
        <v>129</v>
      </c>
      <c r="AE3" s="206" t="s">
        <v>168</v>
      </c>
      <c r="AF3" s="208" t="s">
        <v>149</v>
      </c>
    </row>
    <row r="4" spans="1:32" s="5" customFormat="1" ht="52.5" customHeight="1" thickBot="1">
      <c r="A4" s="169"/>
      <c r="B4" s="200"/>
      <c r="C4" s="214"/>
      <c r="D4" s="105" t="s">
        <v>2</v>
      </c>
      <c r="E4" s="62" t="s">
        <v>46</v>
      </c>
      <c r="F4" s="62" t="s">
        <v>50</v>
      </c>
      <c r="G4" s="62" t="s">
        <v>51</v>
      </c>
      <c r="H4" s="62" t="s">
        <v>25</v>
      </c>
      <c r="I4" s="62" t="s">
        <v>54</v>
      </c>
      <c r="J4" s="62" t="s">
        <v>26</v>
      </c>
      <c r="K4" s="61" t="s">
        <v>27</v>
      </c>
      <c r="L4" s="62" t="s">
        <v>28</v>
      </c>
      <c r="M4" s="62" t="s">
        <v>29</v>
      </c>
      <c r="N4" s="61" t="s">
        <v>30</v>
      </c>
      <c r="O4" s="169"/>
      <c r="P4" s="62" t="s">
        <v>31</v>
      </c>
      <c r="Q4" s="62" t="s">
        <v>32</v>
      </c>
      <c r="R4" s="62" t="s">
        <v>52</v>
      </c>
      <c r="S4" s="62" t="s">
        <v>33</v>
      </c>
      <c r="T4" s="62" t="s">
        <v>34</v>
      </c>
      <c r="U4" s="62" t="s">
        <v>35</v>
      </c>
      <c r="V4" s="62" t="s">
        <v>36</v>
      </c>
      <c r="W4" s="106" t="s">
        <v>37</v>
      </c>
      <c r="X4" s="106" t="s">
        <v>38</v>
      </c>
      <c r="Y4" s="106" t="s">
        <v>39</v>
      </c>
      <c r="Z4" s="205"/>
      <c r="AA4" s="205"/>
      <c r="AB4" s="205"/>
      <c r="AC4" s="205"/>
      <c r="AD4" s="205"/>
      <c r="AE4" s="207"/>
      <c r="AF4" s="209"/>
    </row>
    <row r="5" spans="1:32" s="7" customFormat="1" ht="51.75" customHeight="1">
      <c r="A5" s="93" t="s">
        <v>367</v>
      </c>
      <c r="B5" s="88">
        <f>SUM(B7:B15)</f>
        <v>6272</v>
      </c>
      <c r="C5" s="111"/>
      <c r="D5" s="88">
        <f aca="true" t="shared" si="0" ref="D5:N5">SUM(D7:D15)</f>
        <v>3433</v>
      </c>
      <c r="E5" s="88">
        <f t="shared" si="0"/>
        <v>52</v>
      </c>
      <c r="F5" s="88">
        <f t="shared" si="0"/>
        <v>0</v>
      </c>
      <c r="G5" s="88">
        <f t="shared" si="0"/>
        <v>1328</v>
      </c>
      <c r="H5" s="88">
        <f>SUM(H7:H15)</f>
        <v>10</v>
      </c>
      <c r="I5" s="88">
        <f>SUM(I7:I15)</f>
        <v>1154</v>
      </c>
      <c r="J5" s="88">
        <f t="shared" si="0"/>
        <v>117</v>
      </c>
      <c r="K5" s="88">
        <f t="shared" si="0"/>
        <v>50</v>
      </c>
      <c r="L5" s="88">
        <f t="shared" si="0"/>
        <v>353</v>
      </c>
      <c r="M5" s="88">
        <f t="shared" si="0"/>
        <v>8</v>
      </c>
      <c r="N5" s="88">
        <f t="shared" si="0"/>
        <v>116</v>
      </c>
      <c r="O5" s="93" t="s">
        <v>367</v>
      </c>
      <c r="P5" s="88">
        <f>SUM(P7:P15)</f>
        <v>53</v>
      </c>
      <c r="Q5" s="88">
        <f>SUM(Q7:Q15)</f>
        <v>94</v>
      </c>
      <c r="R5" s="88">
        <f aca="true" t="shared" si="1" ref="R5:AF5">SUM(R7:R15)</f>
        <v>6</v>
      </c>
      <c r="S5" s="88">
        <f t="shared" si="1"/>
        <v>9</v>
      </c>
      <c r="T5" s="88">
        <f t="shared" si="1"/>
        <v>16</v>
      </c>
      <c r="U5" s="88">
        <f t="shared" si="1"/>
        <v>4</v>
      </c>
      <c r="V5" s="88">
        <f t="shared" si="1"/>
        <v>19</v>
      </c>
      <c r="W5" s="88">
        <f t="shared" si="1"/>
        <v>6</v>
      </c>
      <c r="X5" s="88">
        <f t="shared" si="1"/>
        <v>11</v>
      </c>
      <c r="Y5" s="88">
        <f t="shared" si="1"/>
        <v>27</v>
      </c>
      <c r="Z5" s="88">
        <f t="shared" si="1"/>
        <v>227</v>
      </c>
      <c r="AA5" s="88">
        <f>SUM(AA7:AA15)</f>
        <v>321</v>
      </c>
      <c r="AB5" s="88">
        <f t="shared" si="1"/>
        <v>1841</v>
      </c>
      <c r="AC5" s="88">
        <f t="shared" si="1"/>
        <v>438</v>
      </c>
      <c r="AD5" s="88">
        <f t="shared" si="1"/>
        <v>12</v>
      </c>
      <c r="AE5" s="88">
        <f>SUM(AE7:AE15)</f>
        <v>0</v>
      </c>
      <c r="AF5" s="88">
        <f t="shared" si="1"/>
        <v>0</v>
      </c>
    </row>
    <row r="6" spans="1:32" s="7" customFormat="1" ht="42.75" customHeight="1">
      <c r="A6" s="48" t="s">
        <v>318</v>
      </c>
      <c r="B6" s="89"/>
      <c r="C6" s="90">
        <f>SUM(C7:C15)</f>
        <v>100</v>
      </c>
      <c r="D6" s="90">
        <f aca="true" t="shared" si="2" ref="D6:N6">IF(D5&gt;$B$5,999,IF($B$5=0,0,D5/$B$5*100))</f>
        <v>54.735331632653065</v>
      </c>
      <c r="E6" s="90">
        <f t="shared" si="2"/>
        <v>0.8290816326530612</v>
      </c>
      <c r="F6" s="90">
        <f t="shared" si="2"/>
        <v>0</v>
      </c>
      <c r="G6" s="90">
        <f t="shared" si="2"/>
        <v>21.1734693877551</v>
      </c>
      <c r="H6" s="90">
        <f t="shared" si="2"/>
        <v>0.15943877551020408</v>
      </c>
      <c r="I6" s="90">
        <f t="shared" si="2"/>
        <v>18.39923469387755</v>
      </c>
      <c r="J6" s="90">
        <f t="shared" si="2"/>
        <v>1.865433673469388</v>
      </c>
      <c r="K6" s="90">
        <f t="shared" si="2"/>
        <v>0.7971938775510204</v>
      </c>
      <c r="L6" s="90">
        <f t="shared" si="2"/>
        <v>5.628188775510204</v>
      </c>
      <c r="M6" s="90">
        <f t="shared" si="2"/>
        <v>0.12755102040816327</v>
      </c>
      <c r="N6" s="90">
        <f t="shared" si="2"/>
        <v>1.8494897959183674</v>
      </c>
      <c r="O6" s="48" t="s">
        <v>318</v>
      </c>
      <c r="P6" s="90">
        <f aca="true" t="shared" si="3" ref="P6:AF6">IF(P5&gt;$B$5,999,IF($B$5=0,0,P5/$B$5*100))</f>
        <v>0.8450255102040817</v>
      </c>
      <c r="Q6" s="90">
        <f t="shared" si="3"/>
        <v>1.4987244897959182</v>
      </c>
      <c r="R6" s="90">
        <f t="shared" si="3"/>
        <v>0.09566326530612244</v>
      </c>
      <c r="S6" s="90">
        <f t="shared" si="3"/>
        <v>0.1434948979591837</v>
      </c>
      <c r="T6" s="90">
        <f t="shared" si="3"/>
        <v>0.25510204081632654</v>
      </c>
      <c r="U6" s="90">
        <f t="shared" si="3"/>
        <v>0.06377551020408163</v>
      </c>
      <c r="V6" s="90">
        <f t="shared" si="3"/>
        <v>0.30293367346938777</v>
      </c>
      <c r="W6" s="90">
        <f t="shared" si="3"/>
        <v>0.09566326530612244</v>
      </c>
      <c r="X6" s="90">
        <f t="shared" si="3"/>
        <v>0.1753826530612245</v>
      </c>
      <c r="Y6" s="90">
        <f t="shared" si="3"/>
        <v>0.43048469387755095</v>
      </c>
      <c r="Z6" s="90">
        <f t="shared" si="3"/>
        <v>3.6192602040816326</v>
      </c>
      <c r="AA6" s="90">
        <f>IF(AA5&gt;$B$5,999,IF($B$5=0,0,AA5/$B$5*100))</f>
        <v>5.117984693877551</v>
      </c>
      <c r="AB6" s="90">
        <f t="shared" si="3"/>
        <v>29.35267857142857</v>
      </c>
      <c r="AC6" s="90">
        <f t="shared" si="3"/>
        <v>6.983418367346939</v>
      </c>
      <c r="AD6" s="90">
        <f t="shared" si="3"/>
        <v>0.1913265306122449</v>
      </c>
      <c r="AE6" s="90">
        <f t="shared" si="3"/>
        <v>0</v>
      </c>
      <c r="AF6" s="90">
        <f t="shared" si="3"/>
        <v>0</v>
      </c>
    </row>
    <row r="7" spans="1:32" s="7" customFormat="1" ht="37.5" customHeight="1">
      <c r="A7" s="48" t="s">
        <v>396</v>
      </c>
      <c r="B7" s="88">
        <f>SUM(D7,Z7:AF7)</f>
        <v>451</v>
      </c>
      <c r="C7" s="90">
        <f aca="true" t="shared" si="4" ref="C7:C15">B7/$B$5*100</f>
        <v>7.190688775510204</v>
      </c>
      <c r="D7" s="88">
        <f aca="true" t="shared" si="5" ref="D7:D15">SUM(E7:N7,P7:Y7)</f>
        <v>179</v>
      </c>
      <c r="E7" s="88">
        <v>7</v>
      </c>
      <c r="F7" s="88">
        <v>0</v>
      </c>
      <c r="G7" s="88">
        <v>32</v>
      </c>
      <c r="H7" s="88">
        <v>0</v>
      </c>
      <c r="I7" s="88">
        <v>72</v>
      </c>
      <c r="J7" s="88">
        <v>8</v>
      </c>
      <c r="K7" s="88">
        <v>3</v>
      </c>
      <c r="L7" s="88">
        <v>6</v>
      </c>
      <c r="M7" s="88">
        <v>0</v>
      </c>
      <c r="N7" s="88">
        <v>50</v>
      </c>
      <c r="O7" s="48" t="s">
        <v>396</v>
      </c>
      <c r="P7" s="88">
        <v>0</v>
      </c>
      <c r="Q7" s="88">
        <v>0</v>
      </c>
      <c r="R7" s="88">
        <v>0</v>
      </c>
      <c r="S7" s="88">
        <v>1</v>
      </c>
      <c r="T7" s="88">
        <v>0</v>
      </c>
      <c r="U7" s="88">
        <v>0</v>
      </c>
      <c r="V7" s="88">
        <v>0</v>
      </c>
      <c r="W7" s="88">
        <v>0</v>
      </c>
      <c r="X7" s="88">
        <v>0</v>
      </c>
      <c r="Y7" s="88">
        <v>0</v>
      </c>
      <c r="Z7" s="88">
        <v>0</v>
      </c>
      <c r="AA7" s="88">
        <v>58</v>
      </c>
      <c r="AB7" s="88">
        <v>132</v>
      </c>
      <c r="AC7" s="88">
        <v>70</v>
      </c>
      <c r="AD7" s="88">
        <v>12</v>
      </c>
      <c r="AE7" s="88">
        <v>0</v>
      </c>
      <c r="AF7" s="88">
        <v>0</v>
      </c>
    </row>
    <row r="8" spans="1:32" s="7" customFormat="1" ht="37.5" customHeight="1">
      <c r="A8" s="48" t="s">
        <v>397</v>
      </c>
      <c r="B8" s="88">
        <f aca="true" t="shared" si="6" ref="B8:B15">SUM(D8,Z8:AF8)</f>
        <v>1507</v>
      </c>
      <c r="C8" s="90">
        <f t="shared" si="4"/>
        <v>24.027423469387756</v>
      </c>
      <c r="D8" s="88">
        <f t="shared" si="5"/>
        <v>857</v>
      </c>
      <c r="E8" s="88">
        <v>40</v>
      </c>
      <c r="F8" s="88">
        <v>0</v>
      </c>
      <c r="G8" s="88">
        <v>129</v>
      </c>
      <c r="H8" s="88">
        <v>10</v>
      </c>
      <c r="I8" s="88">
        <v>251</v>
      </c>
      <c r="J8" s="88">
        <v>84</v>
      </c>
      <c r="K8" s="88">
        <v>43</v>
      </c>
      <c r="L8" s="88">
        <v>43</v>
      </c>
      <c r="M8" s="88">
        <v>8</v>
      </c>
      <c r="N8" s="88">
        <v>57</v>
      </c>
      <c r="O8" s="48" t="s">
        <v>397</v>
      </c>
      <c r="P8" s="88">
        <v>52</v>
      </c>
      <c r="Q8" s="88">
        <v>81</v>
      </c>
      <c r="R8" s="88">
        <v>6</v>
      </c>
      <c r="S8" s="88">
        <v>8</v>
      </c>
      <c r="T8" s="88">
        <v>16</v>
      </c>
      <c r="U8" s="88">
        <v>4</v>
      </c>
      <c r="V8" s="88">
        <v>8</v>
      </c>
      <c r="W8" s="88">
        <v>6</v>
      </c>
      <c r="X8" s="88">
        <v>11</v>
      </c>
      <c r="Y8" s="88">
        <v>0</v>
      </c>
      <c r="Z8" s="88">
        <v>23</v>
      </c>
      <c r="AA8" s="88">
        <v>91</v>
      </c>
      <c r="AB8" s="88">
        <v>389</v>
      </c>
      <c r="AC8" s="88">
        <v>147</v>
      </c>
      <c r="AD8" s="88">
        <v>0</v>
      </c>
      <c r="AE8" s="88">
        <v>0</v>
      </c>
      <c r="AF8" s="88">
        <v>0</v>
      </c>
    </row>
    <row r="9" spans="1:32" s="7" customFormat="1" ht="37.5" customHeight="1">
      <c r="A9" s="48" t="s">
        <v>398</v>
      </c>
      <c r="B9" s="88">
        <f t="shared" si="6"/>
        <v>130</v>
      </c>
      <c r="C9" s="90">
        <f t="shared" si="4"/>
        <v>2.072704081632653</v>
      </c>
      <c r="D9" s="88">
        <f t="shared" si="5"/>
        <v>84</v>
      </c>
      <c r="E9" s="88">
        <v>0</v>
      </c>
      <c r="F9" s="88">
        <v>0</v>
      </c>
      <c r="G9" s="88">
        <v>7</v>
      </c>
      <c r="H9" s="88">
        <v>0</v>
      </c>
      <c r="I9" s="88">
        <v>55</v>
      </c>
      <c r="J9" s="88">
        <v>13</v>
      </c>
      <c r="K9" s="88">
        <v>0</v>
      </c>
      <c r="L9" s="88">
        <v>0</v>
      </c>
      <c r="M9" s="88">
        <v>0</v>
      </c>
      <c r="N9" s="88">
        <v>9</v>
      </c>
      <c r="O9" s="48" t="s">
        <v>398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1</v>
      </c>
      <c r="AA9" s="88">
        <v>6</v>
      </c>
      <c r="AB9" s="88">
        <v>10</v>
      </c>
      <c r="AC9" s="88">
        <v>29</v>
      </c>
      <c r="AD9" s="88">
        <v>0</v>
      </c>
      <c r="AE9" s="88">
        <v>0</v>
      </c>
      <c r="AF9" s="88">
        <v>0</v>
      </c>
    </row>
    <row r="10" spans="1:32" s="7" customFormat="1" ht="37.5" customHeight="1">
      <c r="A10" s="48" t="s">
        <v>399</v>
      </c>
      <c r="B10" s="88">
        <f t="shared" si="6"/>
        <v>6</v>
      </c>
      <c r="C10" s="90">
        <f t="shared" si="4"/>
        <v>0.09566326530612244</v>
      </c>
      <c r="D10" s="88">
        <f t="shared" si="5"/>
        <v>3</v>
      </c>
      <c r="E10" s="88">
        <v>0</v>
      </c>
      <c r="F10" s="88">
        <v>0</v>
      </c>
      <c r="G10" s="88">
        <v>2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48" t="s">
        <v>399</v>
      </c>
      <c r="P10" s="88">
        <v>1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3</v>
      </c>
      <c r="AC10" s="88">
        <v>0</v>
      </c>
      <c r="AD10" s="88">
        <v>0</v>
      </c>
      <c r="AE10" s="88">
        <v>0</v>
      </c>
      <c r="AF10" s="88">
        <v>0</v>
      </c>
    </row>
    <row r="11" spans="1:32" s="7" customFormat="1" ht="37.5" customHeight="1">
      <c r="A11" s="48" t="s">
        <v>400</v>
      </c>
      <c r="B11" s="88">
        <f t="shared" si="6"/>
        <v>17</v>
      </c>
      <c r="C11" s="90">
        <f t="shared" si="4"/>
        <v>0.2710459183673469</v>
      </c>
      <c r="D11" s="88">
        <f t="shared" si="5"/>
        <v>10</v>
      </c>
      <c r="E11" s="88">
        <v>0</v>
      </c>
      <c r="F11" s="88">
        <v>0</v>
      </c>
      <c r="G11" s="88">
        <v>0</v>
      </c>
      <c r="H11" s="88">
        <v>0</v>
      </c>
      <c r="I11" s="88">
        <v>2</v>
      </c>
      <c r="J11" s="88">
        <v>0</v>
      </c>
      <c r="K11" s="88">
        <v>0</v>
      </c>
      <c r="L11" s="88">
        <v>7</v>
      </c>
      <c r="M11" s="88">
        <v>0</v>
      </c>
      <c r="N11" s="88">
        <v>0</v>
      </c>
      <c r="O11" s="48" t="s">
        <v>400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1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7</v>
      </c>
      <c r="AC11" s="88">
        <v>0</v>
      </c>
      <c r="AD11" s="88">
        <v>0</v>
      </c>
      <c r="AE11" s="88">
        <v>0</v>
      </c>
      <c r="AF11" s="88">
        <v>0</v>
      </c>
    </row>
    <row r="12" spans="1:32" s="7" customFormat="1" ht="37.5" customHeight="1">
      <c r="A12" s="48" t="s">
        <v>401</v>
      </c>
      <c r="B12" s="88">
        <f t="shared" si="6"/>
        <v>466</v>
      </c>
      <c r="C12" s="90">
        <f t="shared" si="4"/>
        <v>7.42984693877551</v>
      </c>
      <c r="D12" s="88">
        <f t="shared" si="5"/>
        <v>135</v>
      </c>
      <c r="E12" s="88">
        <v>0</v>
      </c>
      <c r="F12" s="88">
        <v>0</v>
      </c>
      <c r="G12" s="88">
        <v>0</v>
      </c>
      <c r="H12" s="88">
        <v>0</v>
      </c>
      <c r="I12" s="88">
        <v>130</v>
      </c>
      <c r="J12" s="88">
        <v>5</v>
      </c>
      <c r="K12" s="88">
        <v>0</v>
      </c>
      <c r="L12" s="88">
        <v>0</v>
      </c>
      <c r="M12" s="88">
        <v>0</v>
      </c>
      <c r="N12" s="88">
        <v>0</v>
      </c>
      <c r="O12" s="48" t="s">
        <v>401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90</v>
      </c>
      <c r="AA12" s="88">
        <v>0</v>
      </c>
      <c r="AB12" s="88">
        <v>241</v>
      </c>
      <c r="AC12" s="88">
        <v>0</v>
      </c>
      <c r="AD12" s="88">
        <v>0</v>
      </c>
      <c r="AE12" s="88">
        <v>0</v>
      </c>
      <c r="AF12" s="88">
        <v>0</v>
      </c>
    </row>
    <row r="13" spans="1:32" s="7" customFormat="1" ht="37.5" customHeight="1">
      <c r="A13" s="48" t="s">
        <v>402</v>
      </c>
      <c r="B13" s="88">
        <f t="shared" si="6"/>
        <v>1</v>
      </c>
      <c r="C13" s="90">
        <f t="shared" si="4"/>
        <v>0.01594387755102041</v>
      </c>
      <c r="D13" s="88">
        <f t="shared" si="5"/>
        <v>1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1</v>
      </c>
      <c r="M13" s="88">
        <v>0</v>
      </c>
      <c r="N13" s="88">
        <v>0</v>
      </c>
      <c r="O13" s="48" t="s">
        <v>402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</row>
    <row r="14" spans="1:32" s="7" customFormat="1" ht="37.5" customHeight="1">
      <c r="A14" s="48" t="s">
        <v>403</v>
      </c>
      <c r="B14" s="88">
        <f t="shared" si="6"/>
        <v>0</v>
      </c>
      <c r="C14" s="90">
        <f t="shared" si="4"/>
        <v>0</v>
      </c>
      <c r="D14" s="88">
        <f t="shared" si="5"/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48" t="s">
        <v>403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</row>
    <row r="15" spans="1:32" s="7" customFormat="1" ht="37.5" customHeight="1" thickBot="1">
      <c r="A15" s="48" t="s">
        <v>404</v>
      </c>
      <c r="B15" s="88">
        <f t="shared" si="6"/>
        <v>3694</v>
      </c>
      <c r="C15" s="90">
        <f t="shared" si="4"/>
        <v>58.89668367346938</v>
      </c>
      <c r="D15" s="88">
        <f t="shared" si="5"/>
        <v>2164</v>
      </c>
      <c r="E15" s="88">
        <v>5</v>
      </c>
      <c r="F15" s="88">
        <v>0</v>
      </c>
      <c r="G15" s="88">
        <v>1158</v>
      </c>
      <c r="H15" s="88">
        <v>0</v>
      </c>
      <c r="I15" s="88">
        <v>644</v>
      </c>
      <c r="J15" s="88">
        <v>7</v>
      </c>
      <c r="K15" s="88">
        <v>4</v>
      </c>
      <c r="L15" s="88">
        <v>296</v>
      </c>
      <c r="M15" s="88">
        <v>0</v>
      </c>
      <c r="N15" s="88">
        <v>0</v>
      </c>
      <c r="O15" s="48" t="s">
        <v>404</v>
      </c>
      <c r="P15" s="88">
        <v>0</v>
      </c>
      <c r="Q15" s="88">
        <v>13</v>
      </c>
      <c r="R15" s="88">
        <v>0</v>
      </c>
      <c r="S15" s="88">
        <v>0</v>
      </c>
      <c r="T15" s="88">
        <v>0</v>
      </c>
      <c r="U15" s="88">
        <v>0</v>
      </c>
      <c r="V15" s="88">
        <v>10</v>
      </c>
      <c r="W15" s="88">
        <v>0</v>
      </c>
      <c r="X15" s="88">
        <v>0</v>
      </c>
      <c r="Y15" s="88">
        <v>27</v>
      </c>
      <c r="Z15" s="88">
        <v>113</v>
      </c>
      <c r="AA15" s="88">
        <v>166</v>
      </c>
      <c r="AB15" s="88">
        <v>1059</v>
      </c>
      <c r="AC15" s="88">
        <v>192</v>
      </c>
      <c r="AD15" s="88">
        <v>0</v>
      </c>
      <c r="AE15" s="88">
        <v>0</v>
      </c>
      <c r="AF15" s="88">
        <v>0</v>
      </c>
    </row>
    <row r="16" spans="1:32" s="4" customFormat="1" ht="45" customHeight="1">
      <c r="A16" s="180" t="s">
        <v>167</v>
      </c>
      <c r="B16" s="180"/>
      <c r="C16" s="180"/>
      <c r="D16" s="180"/>
      <c r="E16" s="180"/>
      <c r="F16" s="180"/>
      <c r="G16" s="180"/>
      <c r="H16" s="11"/>
      <c r="I16" s="11"/>
      <c r="J16" s="11"/>
      <c r="K16" s="11"/>
      <c r="L16" s="11"/>
      <c r="M16" s="11"/>
      <c r="N16" s="11"/>
      <c r="O16" s="45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15" s="7" customFormat="1" ht="77.25" customHeight="1">
      <c r="A17" s="46" t="s">
        <v>40</v>
      </c>
      <c r="O17" s="46" t="s">
        <v>40</v>
      </c>
    </row>
    <row r="18" spans="1:32" s="7" customFormat="1" ht="11.25" customHeight="1">
      <c r="A18" s="181" t="s">
        <v>263</v>
      </c>
      <c r="B18" s="115"/>
      <c r="C18" s="115"/>
      <c r="D18" s="115"/>
      <c r="E18" s="115"/>
      <c r="F18" s="115"/>
      <c r="G18" s="115"/>
      <c r="H18" s="115" t="s">
        <v>80</v>
      </c>
      <c r="I18" s="115"/>
      <c r="J18" s="115"/>
      <c r="K18" s="115"/>
      <c r="L18" s="115"/>
      <c r="M18" s="115"/>
      <c r="N18" s="115"/>
      <c r="O18" s="115" t="s">
        <v>264</v>
      </c>
      <c r="P18" s="115"/>
      <c r="Q18" s="115"/>
      <c r="R18" s="115"/>
      <c r="S18" s="115"/>
      <c r="T18" s="115"/>
      <c r="U18" s="115"/>
      <c r="V18" s="115"/>
      <c r="W18" s="115"/>
      <c r="X18" s="115" t="s">
        <v>265</v>
      </c>
      <c r="Y18" s="115"/>
      <c r="Z18" s="115"/>
      <c r="AA18" s="115"/>
      <c r="AB18" s="115"/>
      <c r="AC18" s="115"/>
      <c r="AD18" s="115"/>
      <c r="AE18" s="115"/>
      <c r="AF18" s="115"/>
    </row>
  </sheetData>
  <sheetProtection/>
  <mergeCells count="28">
    <mergeCell ref="A1:G1"/>
    <mergeCell ref="O1:W1"/>
    <mergeCell ref="A2:G2"/>
    <mergeCell ref="O2:W2"/>
    <mergeCell ref="B3:B4"/>
    <mergeCell ref="C3:C4"/>
    <mergeCell ref="D3:G3"/>
    <mergeCell ref="H3:N3"/>
    <mergeCell ref="H1:N1"/>
    <mergeCell ref="H2:M2"/>
    <mergeCell ref="A16:G16"/>
    <mergeCell ref="A18:G18"/>
    <mergeCell ref="H18:N18"/>
    <mergeCell ref="O18:W18"/>
    <mergeCell ref="X18:AF18"/>
    <mergeCell ref="O3:O4"/>
    <mergeCell ref="A3:A4"/>
    <mergeCell ref="AC3:AC4"/>
    <mergeCell ref="P3:W3"/>
    <mergeCell ref="X3:Y3"/>
    <mergeCell ref="X2:AE2"/>
    <mergeCell ref="X1:AF1"/>
    <mergeCell ref="AD3:AD4"/>
    <mergeCell ref="AE3:AE4"/>
    <mergeCell ref="AF3:AF4"/>
    <mergeCell ref="Z3:Z4"/>
    <mergeCell ref="AA3:AA4"/>
    <mergeCell ref="AB3:AB4"/>
  </mergeCells>
  <dataValidations count="1">
    <dataValidation type="whole" allowBlank="1" showInputMessage="1" showErrorMessage="1" errorTitle="嘿嘿！你粉混喔" error="數字必須素整數而且不得小於 0 也應該不會大於 50000000 吧" sqref="E7:N15 P7:AF15">
      <formula1>0</formula1>
      <formula2>50000000</formula2>
    </dataValidation>
  </dataValidations>
  <printOptions horizontalCentered="1"/>
  <pageMargins left="0.16" right="0.16" top="0.16" bottom="0.16" header="0.16" footer="0.15748031496062992"/>
  <pageSetup horizontalDpi="600" verticalDpi="600" orientation="portrait" paperSize="9" scale="1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24"/>
  <sheetViews>
    <sheetView view="pageBreakPreview" zoomScaleNormal="120" zoomScaleSheetLayoutView="100" zoomScalePageLayoutView="0" workbookViewId="0" topLeftCell="A7">
      <selection activeCell="BU8" sqref="BU8"/>
    </sheetView>
  </sheetViews>
  <sheetFormatPr defaultColWidth="9.00390625" defaultRowHeight="16.5"/>
  <cols>
    <col min="1" max="1" width="18.375" style="27" customWidth="1"/>
    <col min="2" max="2" width="8.625" style="9" customWidth="1"/>
    <col min="3" max="3" width="6.375" style="9" customWidth="1"/>
    <col min="4" max="4" width="6.25390625" style="9" customWidth="1"/>
    <col min="5" max="5" width="8.375" style="9" customWidth="1"/>
    <col min="6" max="6" width="8.125" style="9" customWidth="1"/>
    <col min="7" max="7" width="8.50390625" style="9" customWidth="1"/>
    <col min="8" max="8" width="8.25390625" style="9" customWidth="1"/>
    <col min="9" max="10" width="7.75390625" style="9" customWidth="1"/>
    <col min="11" max="11" width="8.00390625" style="9" customWidth="1"/>
    <col min="12" max="12" width="7.875" style="9" customWidth="1"/>
    <col min="13" max="13" width="9.50390625" style="9" customWidth="1"/>
    <col min="14" max="14" width="11.125" style="9" customWidth="1"/>
    <col min="15" max="15" width="11.25390625" style="9" customWidth="1"/>
    <col min="16" max="16" width="12.625" style="9" customWidth="1"/>
    <col min="17" max="17" width="11.875" style="9" customWidth="1"/>
    <col min="18" max="18" width="10.375" style="9" customWidth="1"/>
    <col min="19" max="19" width="10.625" style="9" customWidth="1"/>
    <col min="20" max="20" width="11.125" style="9" customWidth="1"/>
    <col min="21" max="21" width="19.00390625" style="27" customWidth="1"/>
    <col min="22" max="22" width="6.875" style="9" customWidth="1"/>
    <col min="23" max="23" width="7.875" style="9" customWidth="1"/>
    <col min="24" max="24" width="9.25390625" style="9" customWidth="1"/>
    <col min="25" max="25" width="9.125" style="9" customWidth="1"/>
    <col min="26" max="26" width="9.50390625" style="9" customWidth="1"/>
    <col min="27" max="27" width="9.625" style="9" customWidth="1"/>
    <col min="28" max="29" width="8.375" style="9" customWidth="1"/>
    <col min="30" max="30" width="8.50390625" style="9" customWidth="1"/>
    <col min="31" max="31" width="8.125" style="9" customWidth="1"/>
    <col min="32" max="32" width="9.375" style="9" customWidth="1"/>
    <col min="33" max="33" width="10.125" style="9" customWidth="1"/>
    <col min="34" max="34" width="11.00390625" style="9" customWidth="1"/>
    <col min="35" max="35" width="12.75390625" style="9" customWidth="1"/>
    <col min="36" max="36" width="12.50390625" style="9" customWidth="1"/>
    <col min="37" max="37" width="10.50390625" style="9" customWidth="1"/>
    <col min="38" max="38" width="10.75390625" style="9" customWidth="1"/>
    <col min="39" max="39" width="10.875" style="9" customWidth="1"/>
    <col min="40" max="40" width="19.375" style="27" customWidth="1"/>
    <col min="41" max="41" width="6.75390625" style="9" customWidth="1"/>
    <col min="42" max="42" width="7.50390625" style="9" customWidth="1"/>
    <col min="43" max="43" width="9.25390625" style="9" customWidth="1"/>
    <col min="44" max="44" width="9.125" style="9" customWidth="1"/>
    <col min="45" max="45" width="9.50390625" style="9" customWidth="1"/>
    <col min="46" max="46" width="9.25390625" style="9" customWidth="1"/>
    <col min="47" max="47" width="8.375" style="9" customWidth="1"/>
    <col min="48" max="48" width="8.50390625" style="9" customWidth="1"/>
    <col min="49" max="49" width="8.375" style="9" customWidth="1"/>
    <col min="50" max="50" width="9.375" style="9" customWidth="1"/>
    <col min="51" max="51" width="8.75390625" style="9" customWidth="1"/>
    <col min="52" max="52" width="11.00390625" style="9" customWidth="1"/>
    <col min="53" max="53" width="10.875" style="9" customWidth="1"/>
    <col min="54" max="54" width="12.375" style="9" customWidth="1"/>
    <col min="55" max="55" width="13.00390625" style="9" customWidth="1"/>
    <col min="56" max="56" width="10.00390625" style="9" customWidth="1"/>
    <col min="57" max="57" width="10.125" style="9" customWidth="1"/>
    <col min="58" max="58" width="10.50390625" style="9" customWidth="1"/>
    <col min="59" max="59" width="26.25390625" style="31" customWidth="1"/>
    <col min="60" max="60" width="10.75390625" style="9" customWidth="1"/>
    <col min="61" max="61" width="18.875" style="9" customWidth="1"/>
    <col min="62" max="62" width="20.625" style="9" customWidth="1"/>
    <col min="63" max="63" width="19.875" style="9" customWidth="1"/>
    <col min="64" max="64" width="22.625" style="9" customWidth="1"/>
    <col min="65" max="65" width="19.75390625" style="9" customWidth="1"/>
    <col min="66" max="66" width="18.125" style="9" customWidth="1"/>
    <col min="67" max="67" width="17.50390625" style="9" customWidth="1"/>
    <col min="68" max="68" width="18.125" style="9" customWidth="1"/>
    <col min="69" max="16384" width="9.00390625" style="9" customWidth="1"/>
  </cols>
  <sheetData>
    <row r="1" spans="1:68" ht="63" customHeight="1">
      <c r="A1" s="133" t="s">
        <v>55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 t="s">
        <v>56</v>
      </c>
      <c r="M1" s="135"/>
      <c r="N1" s="135"/>
      <c r="O1" s="135"/>
      <c r="P1" s="135"/>
      <c r="Q1" s="135"/>
      <c r="R1" s="135"/>
      <c r="S1" s="135"/>
      <c r="T1" s="135"/>
      <c r="U1" s="133" t="s">
        <v>57</v>
      </c>
      <c r="V1" s="133"/>
      <c r="W1" s="133"/>
      <c r="X1" s="133"/>
      <c r="Y1" s="133"/>
      <c r="Z1" s="133"/>
      <c r="AA1" s="133"/>
      <c r="AB1" s="133"/>
      <c r="AC1" s="134"/>
      <c r="AD1" s="134"/>
      <c r="AE1" s="135" t="s">
        <v>274</v>
      </c>
      <c r="AF1" s="135"/>
      <c r="AG1" s="135"/>
      <c r="AH1" s="135"/>
      <c r="AI1" s="135"/>
      <c r="AJ1" s="135"/>
      <c r="AK1" s="135"/>
      <c r="AL1" s="135"/>
      <c r="AM1" s="20"/>
      <c r="AN1" s="133" t="s">
        <v>57</v>
      </c>
      <c r="AO1" s="133"/>
      <c r="AP1" s="133"/>
      <c r="AQ1" s="133"/>
      <c r="AR1" s="133"/>
      <c r="AS1" s="133"/>
      <c r="AT1" s="133"/>
      <c r="AU1" s="133"/>
      <c r="AV1" s="133"/>
      <c r="AW1" s="133"/>
      <c r="AX1" s="135" t="s">
        <v>273</v>
      </c>
      <c r="AY1" s="134"/>
      <c r="AZ1" s="134"/>
      <c r="BA1" s="134"/>
      <c r="BB1" s="134"/>
      <c r="BC1" s="134"/>
      <c r="BD1" s="134"/>
      <c r="BE1" s="134"/>
      <c r="BF1" s="134"/>
      <c r="BG1" s="133" t="s">
        <v>57</v>
      </c>
      <c r="BH1" s="133"/>
      <c r="BI1" s="133"/>
      <c r="BJ1" s="133"/>
      <c r="BK1" s="133"/>
      <c r="BL1" s="135" t="s">
        <v>270</v>
      </c>
      <c r="BM1" s="135"/>
      <c r="BN1" s="135"/>
      <c r="BO1" s="135"/>
      <c r="BP1" s="135"/>
    </row>
    <row r="2" spans="1:68" ht="15" customHeight="1" thickBot="1">
      <c r="A2" s="125" t="s">
        <v>58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 t="s">
        <v>272</v>
      </c>
      <c r="M2" s="126"/>
      <c r="N2" s="126"/>
      <c r="O2" s="126"/>
      <c r="P2" s="126"/>
      <c r="Q2" s="126"/>
      <c r="R2" s="126"/>
      <c r="S2" s="126"/>
      <c r="T2" s="19" t="s">
        <v>0</v>
      </c>
      <c r="U2" s="125" t="s">
        <v>58</v>
      </c>
      <c r="V2" s="125"/>
      <c r="W2" s="125"/>
      <c r="X2" s="125"/>
      <c r="Y2" s="125"/>
      <c r="Z2" s="125"/>
      <c r="AA2" s="125"/>
      <c r="AB2" s="125"/>
      <c r="AC2" s="125"/>
      <c r="AD2" s="125"/>
      <c r="AE2" s="126" t="s">
        <v>271</v>
      </c>
      <c r="AF2" s="126"/>
      <c r="AG2" s="126"/>
      <c r="AH2" s="126"/>
      <c r="AI2" s="126"/>
      <c r="AJ2" s="126"/>
      <c r="AK2" s="126"/>
      <c r="AL2" s="126"/>
      <c r="AM2" s="18" t="s">
        <v>0</v>
      </c>
      <c r="AN2" s="125" t="s">
        <v>58</v>
      </c>
      <c r="AO2" s="125"/>
      <c r="AP2" s="125"/>
      <c r="AQ2" s="125"/>
      <c r="AR2" s="125"/>
      <c r="AS2" s="125"/>
      <c r="AT2" s="125"/>
      <c r="AU2" s="125"/>
      <c r="AV2" s="125"/>
      <c r="AW2" s="125"/>
      <c r="AX2" s="126" t="s">
        <v>271</v>
      </c>
      <c r="AY2" s="126"/>
      <c r="AZ2" s="126"/>
      <c r="BA2" s="126"/>
      <c r="BB2" s="126"/>
      <c r="BC2" s="126"/>
      <c r="BD2" s="126"/>
      <c r="BE2" s="126"/>
      <c r="BF2" s="3" t="s">
        <v>0</v>
      </c>
      <c r="BG2" s="125" t="s">
        <v>58</v>
      </c>
      <c r="BH2" s="125"/>
      <c r="BI2" s="125"/>
      <c r="BJ2" s="125"/>
      <c r="BK2" s="125"/>
      <c r="BL2" s="126" t="s">
        <v>271</v>
      </c>
      <c r="BM2" s="126"/>
      <c r="BN2" s="126"/>
      <c r="BO2" s="126"/>
      <c r="BP2" s="3" t="s">
        <v>0</v>
      </c>
    </row>
    <row r="3" spans="1:69" ht="24.75" customHeight="1">
      <c r="A3" s="137" t="s">
        <v>277</v>
      </c>
      <c r="B3" s="139" t="s">
        <v>133</v>
      </c>
      <c r="C3" s="130" t="s">
        <v>275</v>
      </c>
      <c r="D3" s="131"/>
      <c r="E3" s="131"/>
      <c r="F3" s="131"/>
      <c r="G3" s="131"/>
      <c r="H3" s="131"/>
      <c r="I3" s="131"/>
      <c r="J3" s="131"/>
      <c r="K3" s="132"/>
      <c r="L3" s="130" t="s">
        <v>276</v>
      </c>
      <c r="M3" s="131"/>
      <c r="N3" s="131"/>
      <c r="O3" s="131"/>
      <c r="P3" s="131"/>
      <c r="Q3" s="131"/>
      <c r="R3" s="131"/>
      <c r="S3" s="131"/>
      <c r="T3" s="132"/>
      <c r="U3" s="137" t="s">
        <v>277</v>
      </c>
      <c r="V3" s="130" t="s">
        <v>283</v>
      </c>
      <c r="W3" s="131"/>
      <c r="X3" s="131"/>
      <c r="Y3" s="131"/>
      <c r="Z3" s="131"/>
      <c r="AA3" s="131"/>
      <c r="AB3" s="131"/>
      <c r="AC3" s="131"/>
      <c r="AD3" s="132"/>
      <c r="AE3" s="130" t="s">
        <v>284</v>
      </c>
      <c r="AF3" s="131"/>
      <c r="AG3" s="131"/>
      <c r="AH3" s="131"/>
      <c r="AI3" s="131"/>
      <c r="AJ3" s="131"/>
      <c r="AK3" s="131"/>
      <c r="AL3" s="131"/>
      <c r="AM3" s="132"/>
      <c r="AN3" s="137" t="s">
        <v>277</v>
      </c>
      <c r="AO3" s="130" t="s">
        <v>285</v>
      </c>
      <c r="AP3" s="131"/>
      <c r="AQ3" s="131"/>
      <c r="AR3" s="131"/>
      <c r="AS3" s="131"/>
      <c r="AT3" s="131"/>
      <c r="AU3" s="131"/>
      <c r="AV3" s="131"/>
      <c r="AW3" s="132"/>
      <c r="AX3" s="130" t="s">
        <v>286</v>
      </c>
      <c r="AY3" s="131"/>
      <c r="AZ3" s="131"/>
      <c r="BA3" s="131"/>
      <c r="BB3" s="131"/>
      <c r="BC3" s="131"/>
      <c r="BD3" s="131"/>
      <c r="BE3" s="131"/>
      <c r="BF3" s="132"/>
      <c r="BG3" s="137" t="s">
        <v>277</v>
      </c>
      <c r="BH3" s="130" t="s">
        <v>138</v>
      </c>
      <c r="BI3" s="131"/>
      <c r="BJ3" s="131"/>
      <c r="BK3" s="131"/>
      <c r="BL3" s="127" t="s">
        <v>139</v>
      </c>
      <c r="BM3" s="128"/>
      <c r="BN3" s="128"/>
      <c r="BO3" s="128"/>
      <c r="BP3" s="129"/>
      <c r="BQ3" s="25"/>
    </row>
    <row r="4" spans="1:68" ht="66.75" customHeight="1" thickBot="1">
      <c r="A4" s="138"/>
      <c r="B4" s="140"/>
      <c r="C4" s="69" t="s">
        <v>2</v>
      </c>
      <c r="D4" s="24" t="s">
        <v>170</v>
      </c>
      <c r="E4" s="60" t="s">
        <v>169</v>
      </c>
      <c r="F4" s="60" t="s">
        <v>174</v>
      </c>
      <c r="G4" s="60" t="s">
        <v>110</v>
      </c>
      <c r="H4" s="60" t="s">
        <v>111</v>
      </c>
      <c r="I4" s="24" t="s">
        <v>144</v>
      </c>
      <c r="J4" s="24" t="s">
        <v>123</v>
      </c>
      <c r="K4" s="24" t="s">
        <v>124</v>
      </c>
      <c r="L4" s="69" t="s">
        <v>2</v>
      </c>
      <c r="M4" s="43" t="s">
        <v>171</v>
      </c>
      <c r="N4" s="44" t="s">
        <v>172</v>
      </c>
      <c r="O4" s="44" t="s">
        <v>173</v>
      </c>
      <c r="P4" s="44" t="s">
        <v>137</v>
      </c>
      <c r="Q4" s="44" t="s">
        <v>227</v>
      </c>
      <c r="R4" s="44" t="s">
        <v>177</v>
      </c>
      <c r="S4" s="44" t="s">
        <v>176</v>
      </c>
      <c r="T4" s="44" t="s">
        <v>143</v>
      </c>
      <c r="U4" s="138"/>
      <c r="V4" s="69" t="s">
        <v>2</v>
      </c>
      <c r="W4" s="44" t="s">
        <v>178</v>
      </c>
      <c r="X4" s="44" t="s">
        <v>152</v>
      </c>
      <c r="Y4" s="44" t="s">
        <v>153</v>
      </c>
      <c r="Z4" s="44" t="s">
        <v>110</v>
      </c>
      <c r="AA4" s="44" t="s">
        <v>111</v>
      </c>
      <c r="AB4" s="44" t="s">
        <v>112</v>
      </c>
      <c r="AC4" s="44" t="s">
        <v>123</v>
      </c>
      <c r="AD4" s="44" t="s">
        <v>124</v>
      </c>
      <c r="AE4" s="69" t="s">
        <v>2</v>
      </c>
      <c r="AF4" s="44" t="s">
        <v>184</v>
      </c>
      <c r="AG4" s="44" t="s">
        <v>152</v>
      </c>
      <c r="AH4" s="44" t="s">
        <v>153</v>
      </c>
      <c r="AI4" s="44" t="s">
        <v>137</v>
      </c>
      <c r="AJ4" s="44" t="s">
        <v>225</v>
      </c>
      <c r="AK4" s="44" t="s">
        <v>177</v>
      </c>
      <c r="AL4" s="44" t="s">
        <v>176</v>
      </c>
      <c r="AM4" s="44" t="s">
        <v>175</v>
      </c>
      <c r="AN4" s="138"/>
      <c r="AO4" s="67" t="s">
        <v>2</v>
      </c>
      <c r="AP4" s="43" t="s">
        <v>182</v>
      </c>
      <c r="AQ4" s="44" t="s">
        <v>169</v>
      </c>
      <c r="AR4" s="44" t="s">
        <v>174</v>
      </c>
      <c r="AS4" s="44" t="s">
        <v>110</v>
      </c>
      <c r="AT4" s="44" t="s">
        <v>228</v>
      </c>
      <c r="AU4" s="44" t="s">
        <v>112</v>
      </c>
      <c r="AV4" s="44" t="s">
        <v>123</v>
      </c>
      <c r="AW4" s="44" t="s">
        <v>124</v>
      </c>
      <c r="AX4" s="69" t="s">
        <v>2</v>
      </c>
      <c r="AY4" s="43" t="s">
        <v>182</v>
      </c>
      <c r="AZ4" s="44" t="s">
        <v>183</v>
      </c>
      <c r="BA4" s="44" t="s">
        <v>173</v>
      </c>
      <c r="BB4" s="44" t="s">
        <v>137</v>
      </c>
      <c r="BC4" s="44" t="s">
        <v>225</v>
      </c>
      <c r="BD4" s="44" t="s">
        <v>177</v>
      </c>
      <c r="BE4" s="44" t="s">
        <v>176</v>
      </c>
      <c r="BF4" s="44" t="s">
        <v>175</v>
      </c>
      <c r="BG4" s="138"/>
      <c r="BH4" s="67" t="s">
        <v>2</v>
      </c>
      <c r="BI4" s="41" t="s">
        <v>179</v>
      </c>
      <c r="BJ4" s="41" t="s">
        <v>180</v>
      </c>
      <c r="BK4" s="41" t="s">
        <v>181</v>
      </c>
      <c r="BL4" s="41" t="s">
        <v>232</v>
      </c>
      <c r="BM4" s="41" t="s">
        <v>233</v>
      </c>
      <c r="BN4" s="41" t="s">
        <v>234</v>
      </c>
      <c r="BO4" s="41" t="s">
        <v>235</v>
      </c>
      <c r="BP4" s="64" t="s">
        <v>236</v>
      </c>
    </row>
    <row r="5" spans="1:68" ht="45.75" customHeight="1">
      <c r="A5" s="70" t="s">
        <v>278</v>
      </c>
      <c r="B5" s="34">
        <f>SUM(B6+B13)</f>
        <v>33188</v>
      </c>
      <c r="C5" s="34">
        <f aca="true" t="shared" si="0" ref="C5:T5">SUM(C6+C13)</f>
        <v>31</v>
      </c>
      <c r="D5" s="34">
        <f t="shared" si="0"/>
        <v>30</v>
      </c>
      <c r="E5" s="34" t="s">
        <v>109</v>
      </c>
      <c r="F5" s="34">
        <v>0</v>
      </c>
      <c r="G5" s="34">
        <v>1</v>
      </c>
      <c r="H5" s="34">
        <v>0</v>
      </c>
      <c r="I5" s="34">
        <v>0</v>
      </c>
      <c r="J5" s="34">
        <v>0</v>
      </c>
      <c r="K5" s="34">
        <v>0</v>
      </c>
      <c r="L5" s="36">
        <f>SUM(L6+L13)</f>
        <v>947</v>
      </c>
      <c r="M5" s="36">
        <f t="shared" si="0"/>
        <v>646</v>
      </c>
      <c r="N5" s="36">
        <f t="shared" si="0"/>
        <v>81</v>
      </c>
      <c r="O5" s="36">
        <f>SUM(O6+O13)</f>
        <v>93</v>
      </c>
      <c r="P5" s="36">
        <f t="shared" si="0"/>
        <v>127</v>
      </c>
      <c r="Q5" s="36">
        <f t="shared" si="0"/>
        <v>0</v>
      </c>
      <c r="R5" s="36">
        <f t="shared" si="0"/>
        <v>0</v>
      </c>
      <c r="S5" s="36">
        <f t="shared" si="0"/>
        <v>0</v>
      </c>
      <c r="T5" s="36">
        <f t="shared" si="0"/>
        <v>0</v>
      </c>
      <c r="U5" s="70" t="s">
        <v>278</v>
      </c>
      <c r="V5" s="34">
        <f>SUM(V6+V13)</f>
        <v>2226</v>
      </c>
      <c r="W5" s="34">
        <f aca="true" t="shared" si="1" ref="W5:AM5">SUM(W6+W13)</f>
        <v>1335</v>
      </c>
      <c r="X5" s="34">
        <f t="shared" si="1"/>
        <v>171</v>
      </c>
      <c r="Y5" s="34">
        <f>SUM(Y6+Y13)</f>
        <v>294</v>
      </c>
      <c r="Z5" s="34">
        <f t="shared" si="1"/>
        <v>339</v>
      </c>
      <c r="AA5" s="34">
        <f t="shared" si="1"/>
        <v>9</v>
      </c>
      <c r="AB5" s="34">
        <f t="shared" si="1"/>
        <v>6</v>
      </c>
      <c r="AC5" s="34">
        <f t="shared" si="1"/>
        <v>22</v>
      </c>
      <c r="AD5" s="39">
        <f t="shared" si="1"/>
        <v>50</v>
      </c>
      <c r="AE5" s="34">
        <f t="shared" si="1"/>
        <v>186</v>
      </c>
      <c r="AF5" s="34">
        <f t="shared" si="1"/>
        <v>128</v>
      </c>
      <c r="AG5" s="34">
        <f t="shared" si="1"/>
        <v>1</v>
      </c>
      <c r="AH5" s="34">
        <f>SUM(AH6+AH13)</f>
        <v>11</v>
      </c>
      <c r="AI5" s="34">
        <f t="shared" si="1"/>
        <v>46</v>
      </c>
      <c r="AJ5" s="34">
        <f t="shared" si="1"/>
        <v>0</v>
      </c>
      <c r="AK5" s="34">
        <f t="shared" si="1"/>
        <v>0</v>
      </c>
      <c r="AL5" s="34">
        <f t="shared" si="1"/>
        <v>0</v>
      </c>
      <c r="AM5" s="34">
        <f t="shared" si="1"/>
        <v>0</v>
      </c>
      <c r="AN5" s="70" t="s">
        <v>278</v>
      </c>
      <c r="AO5" s="34">
        <f>SUM(AO6+AO13)</f>
        <v>194</v>
      </c>
      <c r="AP5" s="34">
        <f>SUM(AP6+AP13)</f>
        <v>109</v>
      </c>
      <c r="AQ5" s="34">
        <f>SUM(AQ6+AQ13)</f>
        <v>9</v>
      </c>
      <c r="AR5" s="34">
        <f>SUM(AR6+AR13)</f>
        <v>15</v>
      </c>
      <c r="AS5" s="34">
        <f aca="true" t="shared" si="2" ref="AS5:BP5">SUM(AS6+AS13)</f>
        <v>61</v>
      </c>
      <c r="AT5" s="34">
        <f t="shared" si="2"/>
        <v>0</v>
      </c>
      <c r="AU5" s="34">
        <f t="shared" si="2"/>
        <v>0</v>
      </c>
      <c r="AV5" s="34">
        <f t="shared" si="2"/>
        <v>0</v>
      </c>
      <c r="AW5" s="39">
        <f t="shared" si="2"/>
        <v>0</v>
      </c>
      <c r="AX5" s="34">
        <f t="shared" si="2"/>
        <v>506</v>
      </c>
      <c r="AY5" s="34">
        <f t="shared" si="2"/>
        <v>305</v>
      </c>
      <c r="AZ5" s="34">
        <f t="shared" si="2"/>
        <v>53</v>
      </c>
      <c r="BA5" s="34">
        <f>SUM(BA6+BA13)</f>
        <v>44</v>
      </c>
      <c r="BB5" s="34">
        <f t="shared" si="2"/>
        <v>104</v>
      </c>
      <c r="BC5" s="34">
        <f t="shared" si="2"/>
        <v>0</v>
      </c>
      <c r="BD5" s="34">
        <f t="shared" si="2"/>
        <v>0</v>
      </c>
      <c r="BE5" s="34">
        <f t="shared" si="2"/>
        <v>0</v>
      </c>
      <c r="BF5" s="34">
        <f t="shared" si="2"/>
        <v>0</v>
      </c>
      <c r="BG5" s="70" t="s">
        <v>278</v>
      </c>
      <c r="BH5" s="34">
        <f t="shared" si="2"/>
        <v>29098</v>
      </c>
      <c r="BI5" s="34">
        <f t="shared" si="2"/>
        <v>16824</v>
      </c>
      <c r="BJ5" s="34">
        <f t="shared" si="2"/>
        <v>1106</v>
      </c>
      <c r="BK5" s="34">
        <f>SUM(BK6+BK13)</f>
        <v>4059</v>
      </c>
      <c r="BL5" s="34">
        <f t="shared" si="2"/>
        <v>6672</v>
      </c>
      <c r="BM5" s="34">
        <f t="shared" si="2"/>
        <v>116</v>
      </c>
      <c r="BN5" s="34">
        <f t="shared" si="2"/>
        <v>32</v>
      </c>
      <c r="BO5" s="34">
        <f t="shared" si="2"/>
        <v>169</v>
      </c>
      <c r="BP5" s="34">
        <f t="shared" si="2"/>
        <v>120</v>
      </c>
    </row>
    <row r="6" spans="1:68" ht="40.5" customHeight="1">
      <c r="A6" s="68" t="s">
        <v>280</v>
      </c>
      <c r="B6" s="34">
        <f>SUM(B7:B12)</f>
        <v>31982</v>
      </c>
      <c r="C6" s="34">
        <f aca="true" t="shared" si="3" ref="C6:T6">SUM(C7:C12)</f>
        <v>27</v>
      </c>
      <c r="D6" s="34">
        <f t="shared" si="3"/>
        <v>26</v>
      </c>
      <c r="E6" s="34">
        <f t="shared" si="3"/>
        <v>0</v>
      </c>
      <c r="F6" s="34">
        <f>SUM(F7:F12)</f>
        <v>0</v>
      </c>
      <c r="G6" s="34">
        <f t="shared" si="3"/>
        <v>1</v>
      </c>
      <c r="H6" s="34">
        <f>SUM(H7:H12)</f>
        <v>0</v>
      </c>
      <c r="I6" s="34">
        <f>SUM(I7:I12)</f>
        <v>0</v>
      </c>
      <c r="J6" s="34">
        <f>SUM(J7:J12)</f>
        <v>0</v>
      </c>
      <c r="K6" s="34">
        <f t="shared" si="3"/>
        <v>0</v>
      </c>
      <c r="L6" s="36">
        <f>SUM(L7:L12)</f>
        <v>917</v>
      </c>
      <c r="M6" s="36">
        <f t="shared" si="3"/>
        <v>622</v>
      </c>
      <c r="N6" s="36">
        <f t="shared" si="3"/>
        <v>81</v>
      </c>
      <c r="O6" s="36">
        <f>SUM(O7:O12)</f>
        <v>90</v>
      </c>
      <c r="P6" s="36">
        <f t="shared" si="3"/>
        <v>124</v>
      </c>
      <c r="Q6" s="36">
        <f t="shared" si="3"/>
        <v>0</v>
      </c>
      <c r="R6" s="36">
        <f t="shared" si="3"/>
        <v>0</v>
      </c>
      <c r="S6" s="36">
        <f t="shared" si="3"/>
        <v>0</v>
      </c>
      <c r="T6" s="36">
        <f t="shared" si="3"/>
        <v>0</v>
      </c>
      <c r="U6" s="68" t="s">
        <v>280</v>
      </c>
      <c r="V6" s="34">
        <f>SUM(V7:V12)</f>
        <v>2018</v>
      </c>
      <c r="W6" s="34">
        <f aca="true" t="shared" si="4" ref="W6:AM6">SUM(W7:W12)</f>
        <v>1177</v>
      </c>
      <c r="X6" s="34">
        <f t="shared" si="4"/>
        <v>164</v>
      </c>
      <c r="Y6" s="34">
        <f>SUM(Y7:Y12)</f>
        <v>276</v>
      </c>
      <c r="Z6" s="34">
        <f t="shared" si="4"/>
        <v>318</v>
      </c>
      <c r="AA6" s="34">
        <f t="shared" si="4"/>
        <v>8</v>
      </c>
      <c r="AB6" s="34">
        <f t="shared" si="4"/>
        <v>6</v>
      </c>
      <c r="AC6" s="34">
        <f t="shared" si="4"/>
        <v>19</v>
      </c>
      <c r="AD6" s="34">
        <f t="shared" si="4"/>
        <v>50</v>
      </c>
      <c r="AE6" s="34">
        <f t="shared" si="4"/>
        <v>182</v>
      </c>
      <c r="AF6" s="34">
        <f t="shared" si="4"/>
        <v>126</v>
      </c>
      <c r="AG6" s="34">
        <f t="shared" si="4"/>
        <v>1</v>
      </c>
      <c r="AH6" s="34">
        <f>SUM(AH7:AH12)</f>
        <v>9</v>
      </c>
      <c r="AI6" s="34">
        <f t="shared" si="4"/>
        <v>46</v>
      </c>
      <c r="AJ6" s="34">
        <f t="shared" si="4"/>
        <v>0</v>
      </c>
      <c r="AK6" s="34">
        <f t="shared" si="4"/>
        <v>0</v>
      </c>
      <c r="AL6" s="34">
        <f t="shared" si="4"/>
        <v>0</v>
      </c>
      <c r="AM6" s="34">
        <f t="shared" si="4"/>
        <v>0</v>
      </c>
      <c r="AN6" s="68" t="s">
        <v>280</v>
      </c>
      <c r="AO6" s="34">
        <f>SUM(AO7:AO12)</f>
        <v>168</v>
      </c>
      <c r="AP6" s="34">
        <f>SUM(AP7:AP12)</f>
        <v>97</v>
      </c>
      <c r="AQ6" s="34">
        <f>SUM(AQ7:AQ12)</f>
        <v>8</v>
      </c>
      <c r="AR6" s="34">
        <f>SUM(AR7:AR12)</f>
        <v>10</v>
      </c>
      <c r="AS6" s="34">
        <f aca="true" t="shared" si="5" ref="AS6:BP6">SUM(AS7:AS12)</f>
        <v>53</v>
      </c>
      <c r="AT6" s="34">
        <f t="shared" si="5"/>
        <v>0</v>
      </c>
      <c r="AU6" s="34">
        <f t="shared" si="5"/>
        <v>0</v>
      </c>
      <c r="AV6" s="34">
        <f t="shared" si="5"/>
        <v>0</v>
      </c>
      <c r="AW6" s="34">
        <f t="shared" si="5"/>
        <v>0</v>
      </c>
      <c r="AX6" s="34">
        <f t="shared" si="5"/>
        <v>474</v>
      </c>
      <c r="AY6" s="34">
        <f t="shared" si="5"/>
        <v>293</v>
      </c>
      <c r="AZ6" s="34">
        <f t="shared" si="5"/>
        <v>50</v>
      </c>
      <c r="BA6" s="34">
        <f>SUM(BA7:BA12)</f>
        <v>39</v>
      </c>
      <c r="BB6" s="34">
        <f t="shared" si="5"/>
        <v>92</v>
      </c>
      <c r="BC6" s="34">
        <f t="shared" si="5"/>
        <v>0</v>
      </c>
      <c r="BD6" s="34">
        <f t="shared" si="5"/>
        <v>0</v>
      </c>
      <c r="BE6" s="34">
        <f t="shared" si="5"/>
        <v>0</v>
      </c>
      <c r="BF6" s="34">
        <f t="shared" si="5"/>
        <v>0</v>
      </c>
      <c r="BG6" s="68" t="s">
        <v>280</v>
      </c>
      <c r="BH6" s="34">
        <f t="shared" si="5"/>
        <v>28196</v>
      </c>
      <c r="BI6" s="34">
        <f t="shared" si="5"/>
        <v>16278</v>
      </c>
      <c r="BJ6" s="34">
        <f t="shared" si="5"/>
        <v>1055</v>
      </c>
      <c r="BK6" s="34">
        <f>SUM(BK7:BK12)</f>
        <v>3962</v>
      </c>
      <c r="BL6" s="34">
        <f t="shared" si="5"/>
        <v>6470</v>
      </c>
      <c r="BM6" s="34">
        <f t="shared" si="5"/>
        <v>113</v>
      </c>
      <c r="BN6" s="34">
        <f t="shared" si="5"/>
        <v>31</v>
      </c>
      <c r="BO6" s="34">
        <f t="shared" si="5"/>
        <v>168</v>
      </c>
      <c r="BP6" s="34">
        <f t="shared" si="5"/>
        <v>119</v>
      </c>
    </row>
    <row r="7" spans="1:68" ht="33" customHeight="1">
      <c r="A7" s="51" t="s">
        <v>3</v>
      </c>
      <c r="B7" s="34">
        <f aca="true" t="shared" si="6" ref="B7:B12">SUM(C7+L7+V7+AE7+AO7+AX7+BH7)</f>
        <v>21947</v>
      </c>
      <c r="C7" s="34">
        <f aca="true" t="shared" si="7" ref="C7:C12">SUM(D7:K7)</f>
        <v>26</v>
      </c>
      <c r="D7" s="34">
        <v>25</v>
      </c>
      <c r="E7" s="34" t="s">
        <v>109</v>
      </c>
      <c r="F7" s="34">
        <v>0</v>
      </c>
      <c r="G7" s="34">
        <v>1</v>
      </c>
      <c r="H7" s="34">
        <v>0</v>
      </c>
      <c r="I7" s="34">
        <v>0</v>
      </c>
      <c r="J7" s="34">
        <v>0</v>
      </c>
      <c r="K7" s="34">
        <v>0</v>
      </c>
      <c r="L7" s="36">
        <f aca="true" t="shared" si="8" ref="L7:L12">SUM(M7:T7)</f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51" t="s">
        <v>3</v>
      </c>
      <c r="V7" s="34">
        <f aca="true" t="shared" si="9" ref="V7:V12">SUM(W7:AD7)</f>
        <v>1219</v>
      </c>
      <c r="W7" s="34">
        <v>781</v>
      </c>
      <c r="X7" s="34">
        <v>91</v>
      </c>
      <c r="Y7" s="34">
        <v>84</v>
      </c>
      <c r="Z7" s="34">
        <v>208</v>
      </c>
      <c r="AA7" s="34">
        <v>7</v>
      </c>
      <c r="AB7" s="34">
        <v>5</v>
      </c>
      <c r="AC7" s="34">
        <v>19</v>
      </c>
      <c r="AD7" s="34">
        <v>24</v>
      </c>
      <c r="AE7" s="34">
        <f aca="true" t="shared" si="10" ref="AE7:AE12">SUM(AF7:AM7)</f>
        <v>171</v>
      </c>
      <c r="AF7" s="34">
        <v>118</v>
      </c>
      <c r="AG7" s="34">
        <v>0</v>
      </c>
      <c r="AH7" s="34">
        <v>7</v>
      </c>
      <c r="AI7" s="34">
        <v>46</v>
      </c>
      <c r="AJ7" s="34">
        <v>0</v>
      </c>
      <c r="AK7" s="34">
        <v>0</v>
      </c>
      <c r="AL7" s="34">
        <v>0</v>
      </c>
      <c r="AM7" s="34">
        <v>0</v>
      </c>
      <c r="AN7" s="51" t="s">
        <v>3</v>
      </c>
      <c r="AO7" s="34">
        <f aca="true" t="shared" si="11" ref="AO7:AO12">SUM(AP7:AS7,AT7:AW7)</f>
        <v>33</v>
      </c>
      <c r="AP7" s="34">
        <v>21</v>
      </c>
      <c r="AQ7" s="34">
        <v>1</v>
      </c>
      <c r="AR7" s="34">
        <v>0</v>
      </c>
      <c r="AS7" s="34">
        <v>11</v>
      </c>
      <c r="AT7" s="34">
        <v>0</v>
      </c>
      <c r="AU7" s="34">
        <v>0</v>
      </c>
      <c r="AV7" s="34">
        <v>0</v>
      </c>
      <c r="AW7" s="34">
        <v>0</v>
      </c>
      <c r="AX7" s="34">
        <f aca="true" t="shared" si="12" ref="AX7:AX12">SUM(AY7:BF7)</f>
        <v>134</v>
      </c>
      <c r="AY7" s="34">
        <v>84</v>
      </c>
      <c r="AZ7" s="34">
        <v>0</v>
      </c>
      <c r="BA7" s="34">
        <v>19</v>
      </c>
      <c r="BB7" s="34">
        <v>31</v>
      </c>
      <c r="BC7" s="34">
        <v>0</v>
      </c>
      <c r="BD7" s="34">
        <v>0</v>
      </c>
      <c r="BE7" s="34">
        <v>0</v>
      </c>
      <c r="BF7" s="34">
        <v>0</v>
      </c>
      <c r="BG7" s="51" t="s">
        <v>3</v>
      </c>
      <c r="BH7" s="34">
        <f aca="true" t="shared" si="13" ref="BH7:BH12">SUM(BI7:BP7)</f>
        <v>20364</v>
      </c>
      <c r="BI7" s="34">
        <v>11884</v>
      </c>
      <c r="BJ7" s="34">
        <v>142</v>
      </c>
      <c r="BK7" s="34">
        <v>3136</v>
      </c>
      <c r="BL7" s="34">
        <v>4782</v>
      </c>
      <c r="BM7" s="34">
        <v>103</v>
      </c>
      <c r="BN7" s="34">
        <v>31</v>
      </c>
      <c r="BO7" s="34">
        <v>168</v>
      </c>
      <c r="BP7" s="34">
        <v>118</v>
      </c>
    </row>
    <row r="8" spans="1:68" ht="33" customHeight="1">
      <c r="A8" s="51" t="s">
        <v>4</v>
      </c>
      <c r="B8" s="34">
        <f t="shared" si="6"/>
        <v>7725</v>
      </c>
      <c r="C8" s="34">
        <f t="shared" si="7"/>
        <v>1</v>
      </c>
      <c r="D8" s="34">
        <v>1</v>
      </c>
      <c r="E8" s="34" t="s">
        <v>109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6">
        <f t="shared" si="8"/>
        <v>860</v>
      </c>
      <c r="M8" s="36">
        <v>586</v>
      </c>
      <c r="N8" s="36">
        <v>72</v>
      </c>
      <c r="O8" s="36">
        <v>90</v>
      </c>
      <c r="P8" s="36">
        <v>112</v>
      </c>
      <c r="Q8" s="36">
        <v>0</v>
      </c>
      <c r="R8" s="36">
        <v>0</v>
      </c>
      <c r="S8" s="36">
        <v>0</v>
      </c>
      <c r="T8" s="36">
        <v>0</v>
      </c>
      <c r="U8" s="51" t="s">
        <v>4</v>
      </c>
      <c r="V8" s="34">
        <f t="shared" si="9"/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4">
        <f t="shared" si="10"/>
        <v>11</v>
      </c>
      <c r="AF8" s="34">
        <v>8</v>
      </c>
      <c r="AG8" s="34">
        <v>1</v>
      </c>
      <c r="AH8" s="34">
        <v>2</v>
      </c>
      <c r="AI8" s="34">
        <v>0</v>
      </c>
      <c r="AJ8" s="34">
        <v>0</v>
      </c>
      <c r="AK8" s="34">
        <v>0</v>
      </c>
      <c r="AL8" s="34">
        <v>0</v>
      </c>
      <c r="AM8" s="34">
        <v>0</v>
      </c>
      <c r="AN8" s="51" t="s">
        <v>4</v>
      </c>
      <c r="AO8" s="34">
        <f t="shared" si="11"/>
        <v>126</v>
      </c>
      <c r="AP8" s="34">
        <v>70</v>
      </c>
      <c r="AQ8" s="34">
        <v>4</v>
      </c>
      <c r="AR8" s="34">
        <v>10</v>
      </c>
      <c r="AS8" s="34">
        <v>42</v>
      </c>
      <c r="AT8" s="34">
        <v>0</v>
      </c>
      <c r="AU8" s="34">
        <v>0</v>
      </c>
      <c r="AV8" s="34">
        <v>0</v>
      </c>
      <c r="AW8" s="34">
        <v>0</v>
      </c>
      <c r="AX8" s="34">
        <f t="shared" si="12"/>
        <v>206</v>
      </c>
      <c r="AY8" s="34">
        <v>123</v>
      </c>
      <c r="AZ8" s="34">
        <v>12</v>
      </c>
      <c r="BA8" s="34">
        <v>18</v>
      </c>
      <c r="BB8" s="34">
        <v>53</v>
      </c>
      <c r="BC8" s="34">
        <v>0</v>
      </c>
      <c r="BD8" s="34">
        <v>0</v>
      </c>
      <c r="BE8" s="34">
        <v>0</v>
      </c>
      <c r="BF8" s="34">
        <v>0</v>
      </c>
      <c r="BG8" s="51" t="s">
        <v>4</v>
      </c>
      <c r="BH8" s="34">
        <f t="shared" si="13"/>
        <v>6521</v>
      </c>
      <c r="BI8" s="34">
        <v>3744</v>
      </c>
      <c r="BJ8" s="34">
        <v>597</v>
      </c>
      <c r="BK8" s="34">
        <v>677</v>
      </c>
      <c r="BL8" s="34">
        <v>1492</v>
      </c>
      <c r="BM8" s="34">
        <v>10</v>
      </c>
      <c r="BN8" s="34">
        <v>0</v>
      </c>
      <c r="BO8" s="34">
        <v>0</v>
      </c>
      <c r="BP8" s="34">
        <v>1</v>
      </c>
    </row>
    <row r="9" spans="1:68" ht="33" customHeight="1">
      <c r="A9" s="51" t="s">
        <v>5</v>
      </c>
      <c r="B9" s="34">
        <f t="shared" si="6"/>
        <v>10</v>
      </c>
      <c r="C9" s="34">
        <f t="shared" si="7"/>
        <v>0</v>
      </c>
      <c r="D9" s="34">
        <v>0</v>
      </c>
      <c r="E9" s="34" t="s">
        <v>109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6">
        <f t="shared" si="8"/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51" t="s">
        <v>5</v>
      </c>
      <c r="V9" s="34">
        <f t="shared" si="9"/>
        <v>10</v>
      </c>
      <c r="W9" s="34">
        <v>3</v>
      </c>
      <c r="X9" s="34">
        <v>7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4">
        <f t="shared" si="10"/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51" t="s">
        <v>5</v>
      </c>
      <c r="AO9" s="34">
        <f t="shared" si="11"/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4">
        <f t="shared" si="12"/>
        <v>0</v>
      </c>
      <c r="AY9" s="34">
        <v>0</v>
      </c>
      <c r="AZ9" s="34">
        <v>0</v>
      </c>
      <c r="BA9" s="34">
        <v>0</v>
      </c>
      <c r="BB9" s="34">
        <v>0</v>
      </c>
      <c r="BC9" s="34">
        <v>0</v>
      </c>
      <c r="BD9" s="34">
        <v>0</v>
      </c>
      <c r="BE9" s="34">
        <v>0</v>
      </c>
      <c r="BF9" s="34">
        <v>0</v>
      </c>
      <c r="BG9" s="51" t="s">
        <v>5</v>
      </c>
      <c r="BH9" s="34">
        <f t="shared" si="13"/>
        <v>0</v>
      </c>
      <c r="BI9" s="34">
        <v>0</v>
      </c>
      <c r="BJ9" s="34">
        <v>0</v>
      </c>
      <c r="BK9" s="34">
        <v>0</v>
      </c>
      <c r="BL9" s="34">
        <v>0</v>
      </c>
      <c r="BM9" s="34">
        <v>0</v>
      </c>
      <c r="BN9" s="34">
        <v>0</v>
      </c>
      <c r="BO9" s="34">
        <v>0</v>
      </c>
      <c r="BP9" s="34">
        <v>0</v>
      </c>
    </row>
    <row r="10" spans="1:68" ht="33" customHeight="1">
      <c r="A10" s="51" t="s">
        <v>61</v>
      </c>
      <c r="B10" s="34">
        <f t="shared" si="6"/>
        <v>1061</v>
      </c>
      <c r="C10" s="34">
        <f t="shared" si="7"/>
        <v>0</v>
      </c>
      <c r="D10" s="34">
        <v>0</v>
      </c>
      <c r="E10" s="34" t="s">
        <v>109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6">
        <f t="shared" si="8"/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51" t="s">
        <v>61</v>
      </c>
      <c r="V10" s="34">
        <f t="shared" si="9"/>
        <v>789</v>
      </c>
      <c r="W10" s="34">
        <v>393</v>
      </c>
      <c r="X10" s="34">
        <v>66</v>
      </c>
      <c r="Y10" s="34">
        <v>192</v>
      </c>
      <c r="Z10" s="34">
        <v>110</v>
      </c>
      <c r="AA10" s="34">
        <v>1</v>
      </c>
      <c r="AB10" s="34">
        <v>1</v>
      </c>
      <c r="AC10" s="34">
        <v>0</v>
      </c>
      <c r="AD10" s="34">
        <v>26</v>
      </c>
      <c r="AE10" s="34">
        <f t="shared" si="10"/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51" t="s">
        <v>61</v>
      </c>
      <c r="AO10" s="34">
        <f t="shared" si="11"/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4">
        <f t="shared" si="12"/>
        <v>0</v>
      </c>
      <c r="AY10" s="34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</v>
      </c>
      <c r="BF10" s="34">
        <v>0</v>
      </c>
      <c r="BG10" s="51" t="s">
        <v>61</v>
      </c>
      <c r="BH10" s="34">
        <f t="shared" si="13"/>
        <v>272</v>
      </c>
      <c r="BI10" s="34">
        <v>107</v>
      </c>
      <c r="BJ10" s="34">
        <v>48</v>
      </c>
      <c r="BK10" s="34">
        <v>58</v>
      </c>
      <c r="BL10" s="34">
        <v>59</v>
      </c>
      <c r="BM10" s="34">
        <v>0</v>
      </c>
      <c r="BN10" s="34">
        <v>0</v>
      </c>
      <c r="BO10" s="34">
        <v>0</v>
      </c>
      <c r="BP10" s="34">
        <v>0</v>
      </c>
    </row>
    <row r="11" spans="1:68" ht="33" customHeight="1">
      <c r="A11" s="51" t="s">
        <v>59</v>
      </c>
      <c r="B11" s="34">
        <f t="shared" si="6"/>
        <v>0</v>
      </c>
      <c r="C11" s="34">
        <f t="shared" si="7"/>
        <v>0</v>
      </c>
      <c r="D11" s="34">
        <v>0</v>
      </c>
      <c r="E11" s="34" t="s">
        <v>109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6">
        <f t="shared" si="8"/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51" t="s">
        <v>59</v>
      </c>
      <c r="V11" s="34">
        <f t="shared" si="9"/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f t="shared" si="10"/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51" t="s">
        <v>59</v>
      </c>
      <c r="AO11" s="34">
        <f t="shared" si="11"/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4">
        <f t="shared" si="12"/>
        <v>0</v>
      </c>
      <c r="AY11" s="34">
        <v>0</v>
      </c>
      <c r="AZ11" s="34">
        <v>0</v>
      </c>
      <c r="BA11" s="34">
        <v>0</v>
      </c>
      <c r="BB11" s="34">
        <v>0</v>
      </c>
      <c r="BC11" s="34">
        <v>0</v>
      </c>
      <c r="BD11" s="34">
        <v>0</v>
      </c>
      <c r="BE11" s="34">
        <v>0</v>
      </c>
      <c r="BF11" s="34">
        <v>0</v>
      </c>
      <c r="BG11" s="51" t="s">
        <v>59</v>
      </c>
      <c r="BH11" s="34">
        <f t="shared" si="13"/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34">
        <v>0</v>
      </c>
      <c r="BO11" s="34">
        <v>0</v>
      </c>
      <c r="BP11" s="34">
        <v>0</v>
      </c>
    </row>
    <row r="12" spans="1:68" ht="33" customHeight="1">
      <c r="A12" s="51" t="s">
        <v>134</v>
      </c>
      <c r="B12" s="34">
        <f t="shared" si="6"/>
        <v>1239</v>
      </c>
      <c r="C12" s="34">
        <f t="shared" si="7"/>
        <v>0</v>
      </c>
      <c r="D12" s="34">
        <v>0</v>
      </c>
      <c r="E12" s="34" t="s">
        <v>109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6">
        <f t="shared" si="8"/>
        <v>57</v>
      </c>
      <c r="M12" s="36">
        <v>36</v>
      </c>
      <c r="N12" s="36">
        <v>9</v>
      </c>
      <c r="O12" s="36">
        <v>0</v>
      </c>
      <c r="P12" s="36">
        <v>12</v>
      </c>
      <c r="Q12" s="36">
        <v>0</v>
      </c>
      <c r="R12" s="36">
        <v>0</v>
      </c>
      <c r="S12" s="36">
        <v>0</v>
      </c>
      <c r="T12" s="36">
        <v>0</v>
      </c>
      <c r="U12" s="51" t="s">
        <v>134</v>
      </c>
      <c r="V12" s="34">
        <f t="shared" si="9"/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f t="shared" si="10"/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51" t="s">
        <v>134</v>
      </c>
      <c r="AO12" s="34">
        <f t="shared" si="11"/>
        <v>9</v>
      </c>
      <c r="AP12" s="34">
        <v>6</v>
      </c>
      <c r="AQ12" s="34">
        <v>3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  <c r="AX12" s="34">
        <f t="shared" si="12"/>
        <v>134</v>
      </c>
      <c r="AY12" s="34">
        <v>86</v>
      </c>
      <c r="AZ12" s="34">
        <v>38</v>
      </c>
      <c r="BA12" s="34">
        <v>2</v>
      </c>
      <c r="BB12" s="34">
        <v>8</v>
      </c>
      <c r="BC12" s="34">
        <v>0</v>
      </c>
      <c r="BD12" s="34">
        <v>0</v>
      </c>
      <c r="BE12" s="34">
        <v>0</v>
      </c>
      <c r="BF12" s="34">
        <v>0</v>
      </c>
      <c r="BG12" s="51" t="s">
        <v>134</v>
      </c>
      <c r="BH12" s="34">
        <f t="shared" si="13"/>
        <v>1039</v>
      </c>
      <c r="BI12" s="34">
        <v>543</v>
      </c>
      <c r="BJ12" s="34">
        <v>268</v>
      </c>
      <c r="BK12" s="34">
        <v>91</v>
      </c>
      <c r="BL12" s="34">
        <v>137</v>
      </c>
      <c r="BM12" s="34">
        <v>0</v>
      </c>
      <c r="BN12" s="34">
        <v>0</v>
      </c>
      <c r="BO12" s="34">
        <v>0</v>
      </c>
      <c r="BP12" s="34">
        <v>0</v>
      </c>
    </row>
    <row r="13" spans="1:68" ht="40.5" customHeight="1">
      <c r="A13" s="68" t="s">
        <v>281</v>
      </c>
      <c r="B13" s="34">
        <f>SUM(B15:B20)</f>
        <v>1206</v>
      </c>
      <c r="C13" s="34">
        <f aca="true" t="shared" si="14" ref="C13:T13">SUM(C15:C20)</f>
        <v>4</v>
      </c>
      <c r="D13" s="34">
        <f t="shared" si="14"/>
        <v>4</v>
      </c>
      <c r="E13" s="34">
        <f t="shared" si="14"/>
        <v>0</v>
      </c>
      <c r="F13" s="34">
        <f>SUM(F15:F20)</f>
        <v>0</v>
      </c>
      <c r="G13" s="34">
        <f t="shared" si="14"/>
        <v>0</v>
      </c>
      <c r="H13" s="34">
        <f>SUM(H15:H20)</f>
        <v>0</v>
      </c>
      <c r="I13" s="34">
        <f>SUM(I15:I20)</f>
        <v>0</v>
      </c>
      <c r="J13" s="34">
        <f>SUM(J15:J20)</f>
        <v>0</v>
      </c>
      <c r="K13" s="34">
        <f t="shared" si="14"/>
        <v>0</v>
      </c>
      <c r="L13" s="36">
        <f>SUM(L15:L20)</f>
        <v>30</v>
      </c>
      <c r="M13" s="36">
        <f t="shared" si="14"/>
        <v>24</v>
      </c>
      <c r="N13" s="36">
        <f t="shared" si="14"/>
        <v>0</v>
      </c>
      <c r="O13" s="36">
        <f>SUM(O15:O20)</f>
        <v>3</v>
      </c>
      <c r="P13" s="36">
        <f t="shared" si="14"/>
        <v>3</v>
      </c>
      <c r="Q13" s="36">
        <f t="shared" si="14"/>
        <v>0</v>
      </c>
      <c r="R13" s="36">
        <f t="shared" si="14"/>
        <v>0</v>
      </c>
      <c r="S13" s="36">
        <f t="shared" si="14"/>
        <v>0</v>
      </c>
      <c r="T13" s="36">
        <f t="shared" si="14"/>
        <v>0</v>
      </c>
      <c r="U13" s="68" t="s">
        <v>281</v>
      </c>
      <c r="V13" s="34">
        <f>SUM(V15:V20)</f>
        <v>208</v>
      </c>
      <c r="W13" s="34">
        <f aca="true" t="shared" si="15" ref="W13:AM13">SUM(W15:W20)</f>
        <v>158</v>
      </c>
      <c r="X13" s="34">
        <f t="shared" si="15"/>
        <v>7</v>
      </c>
      <c r="Y13" s="34">
        <f>SUM(Y15:Y20)</f>
        <v>18</v>
      </c>
      <c r="Z13" s="34">
        <f t="shared" si="15"/>
        <v>21</v>
      </c>
      <c r="AA13" s="34">
        <f t="shared" si="15"/>
        <v>1</v>
      </c>
      <c r="AB13" s="34">
        <f t="shared" si="15"/>
        <v>0</v>
      </c>
      <c r="AC13" s="34">
        <f t="shared" si="15"/>
        <v>3</v>
      </c>
      <c r="AD13" s="34">
        <f t="shared" si="15"/>
        <v>0</v>
      </c>
      <c r="AE13" s="34">
        <f>SUM(AE15:AE20)</f>
        <v>4</v>
      </c>
      <c r="AF13" s="34">
        <f t="shared" si="15"/>
        <v>2</v>
      </c>
      <c r="AG13" s="34">
        <f t="shared" si="15"/>
        <v>0</v>
      </c>
      <c r="AH13" s="34">
        <f>SUM(AH15:AH20)</f>
        <v>2</v>
      </c>
      <c r="AI13" s="34">
        <f t="shared" si="15"/>
        <v>0</v>
      </c>
      <c r="AJ13" s="34">
        <f t="shared" si="15"/>
        <v>0</v>
      </c>
      <c r="AK13" s="34">
        <f t="shared" si="15"/>
        <v>0</v>
      </c>
      <c r="AL13" s="34">
        <f t="shared" si="15"/>
        <v>0</v>
      </c>
      <c r="AM13" s="34">
        <f t="shared" si="15"/>
        <v>0</v>
      </c>
      <c r="AN13" s="68" t="s">
        <v>281</v>
      </c>
      <c r="AO13" s="34">
        <f>SUM(AO15:AO20)</f>
        <v>26</v>
      </c>
      <c r="AP13" s="34">
        <f>SUM(AP15:AP20)</f>
        <v>12</v>
      </c>
      <c r="AQ13" s="34">
        <f>SUM(AQ15:AQ20)</f>
        <v>1</v>
      </c>
      <c r="AR13" s="34">
        <f>SUM(AR15:AR20)</f>
        <v>5</v>
      </c>
      <c r="AS13" s="34">
        <f aca="true" t="shared" si="16" ref="AS13:BF13">SUM(AS15:AS20)</f>
        <v>8</v>
      </c>
      <c r="AT13" s="34">
        <f t="shared" si="16"/>
        <v>0</v>
      </c>
      <c r="AU13" s="34">
        <f t="shared" si="16"/>
        <v>0</v>
      </c>
      <c r="AV13" s="34">
        <f t="shared" si="16"/>
        <v>0</v>
      </c>
      <c r="AW13" s="34">
        <f t="shared" si="16"/>
        <v>0</v>
      </c>
      <c r="AX13" s="34">
        <f t="shared" si="16"/>
        <v>32</v>
      </c>
      <c r="AY13" s="34">
        <f t="shared" si="16"/>
        <v>12</v>
      </c>
      <c r="AZ13" s="34">
        <f t="shared" si="16"/>
        <v>3</v>
      </c>
      <c r="BA13" s="34">
        <f t="shared" si="16"/>
        <v>5</v>
      </c>
      <c r="BB13" s="34">
        <f t="shared" si="16"/>
        <v>12</v>
      </c>
      <c r="BC13" s="34">
        <f t="shared" si="16"/>
        <v>0</v>
      </c>
      <c r="BD13" s="34">
        <f t="shared" si="16"/>
        <v>0</v>
      </c>
      <c r="BE13" s="34">
        <f t="shared" si="16"/>
        <v>0</v>
      </c>
      <c r="BF13" s="34">
        <f t="shared" si="16"/>
        <v>0</v>
      </c>
      <c r="BG13" s="68" t="s">
        <v>281</v>
      </c>
      <c r="BH13" s="34">
        <f aca="true" t="shared" si="17" ref="BH13:BP13">SUM(BH15:BH20)</f>
        <v>902</v>
      </c>
      <c r="BI13" s="34">
        <f t="shared" si="17"/>
        <v>546</v>
      </c>
      <c r="BJ13" s="34">
        <f t="shared" si="17"/>
        <v>51</v>
      </c>
      <c r="BK13" s="34">
        <f t="shared" si="17"/>
        <v>97</v>
      </c>
      <c r="BL13" s="34">
        <f t="shared" si="17"/>
        <v>202</v>
      </c>
      <c r="BM13" s="34">
        <f t="shared" si="17"/>
        <v>3</v>
      </c>
      <c r="BN13" s="34">
        <f t="shared" si="17"/>
        <v>1</v>
      </c>
      <c r="BO13" s="34">
        <f t="shared" si="17"/>
        <v>1</v>
      </c>
      <c r="BP13" s="34">
        <f t="shared" si="17"/>
        <v>1</v>
      </c>
    </row>
    <row r="14" spans="1:68" s="22" customFormat="1" ht="39.75" customHeight="1">
      <c r="A14" s="72" t="s">
        <v>282</v>
      </c>
      <c r="B14" s="37">
        <f aca="true" t="shared" si="18" ref="B14:T14">IF(B6=0,0,B13/B6*100)</f>
        <v>3.7708711150021887</v>
      </c>
      <c r="C14" s="37">
        <f t="shared" si="18"/>
        <v>14.814814814814813</v>
      </c>
      <c r="D14" s="37">
        <f t="shared" si="18"/>
        <v>15.384615384615385</v>
      </c>
      <c r="E14" s="37">
        <f t="shared" si="18"/>
        <v>0</v>
      </c>
      <c r="F14" s="37">
        <f>IF(F6=0,0,F13/F6*100)</f>
        <v>0</v>
      </c>
      <c r="G14" s="37">
        <f t="shared" si="18"/>
        <v>0</v>
      </c>
      <c r="H14" s="37">
        <f t="shared" si="18"/>
        <v>0</v>
      </c>
      <c r="I14" s="37">
        <f t="shared" si="18"/>
        <v>0</v>
      </c>
      <c r="J14" s="37">
        <f t="shared" si="18"/>
        <v>0</v>
      </c>
      <c r="K14" s="37">
        <f t="shared" si="18"/>
        <v>0</v>
      </c>
      <c r="L14" s="37">
        <f>IF(L6=0,0,L13/L6*100)</f>
        <v>3.271537622682661</v>
      </c>
      <c r="M14" s="37">
        <f t="shared" si="18"/>
        <v>3.858520900321544</v>
      </c>
      <c r="N14" s="37">
        <f t="shared" si="18"/>
        <v>0</v>
      </c>
      <c r="O14" s="37">
        <f>IF(O6=0,0,O13/O6*100)</f>
        <v>3.3333333333333335</v>
      </c>
      <c r="P14" s="37">
        <f t="shared" si="18"/>
        <v>2.4193548387096775</v>
      </c>
      <c r="Q14" s="37">
        <f t="shared" si="18"/>
        <v>0</v>
      </c>
      <c r="R14" s="37">
        <f t="shared" si="18"/>
        <v>0</v>
      </c>
      <c r="S14" s="37">
        <f t="shared" si="18"/>
        <v>0</v>
      </c>
      <c r="T14" s="37">
        <f t="shared" si="18"/>
        <v>0</v>
      </c>
      <c r="U14" s="72" t="s">
        <v>282</v>
      </c>
      <c r="V14" s="37">
        <f aca="true" t="shared" si="19" ref="V14:AM14">IF(V6=0,0,V13/V6*100)</f>
        <v>10.307234886025768</v>
      </c>
      <c r="W14" s="37">
        <f t="shared" si="19"/>
        <v>13.423959218351742</v>
      </c>
      <c r="X14" s="37">
        <f t="shared" si="19"/>
        <v>4.2682926829268295</v>
      </c>
      <c r="Y14" s="37">
        <f>IF(Y6=0,0,Y13/Y6*100)</f>
        <v>6.521739130434782</v>
      </c>
      <c r="Z14" s="37">
        <f t="shared" si="19"/>
        <v>6.60377358490566</v>
      </c>
      <c r="AA14" s="37">
        <f t="shared" si="19"/>
        <v>12.5</v>
      </c>
      <c r="AB14" s="37">
        <f t="shared" si="19"/>
        <v>0</v>
      </c>
      <c r="AC14" s="37">
        <f t="shared" si="19"/>
        <v>15.789473684210526</v>
      </c>
      <c r="AD14" s="37">
        <f t="shared" si="19"/>
        <v>0</v>
      </c>
      <c r="AE14" s="37">
        <f t="shared" si="19"/>
        <v>2.197802197802198</v>
      </c>
      <c r="AF14" s="37">
        <f t="shared" si="19"/>
        <v>1.5873015873015872</v>
      </c>
      <c r="AG14" s="37">
        <f t="shared" si="19"/>
        <v>0</v>
      </c>
      <c r="AH14" s="37">
        <f>IF(AH6=0,0,AH13/AH6*100)</f>
        <v>22.22222222222222</v>
      </c>
      <c r="AI14" s="37">
        <f t="shared" si="19"/>
        <v>0</v>
      </c>
      <c r="AJ14" s="37">
        <f t="shared" si="19"/>
        <v>0</v>
      </c>
      <c r="AK14" s="37">
        <f t="shared" si="19"/>
        <v>0</v>
      </c>
      <c r="AL14" s="37">
        <f t="shared" si="19"/>
        <v>0</v>
      </c>
      <c r="AM14" s="37">
        <f t="shared" si="19"/>
        <v>0</v>
      </c>
      <c r="AN14" s="72" t="s">
        <v>282</v>
      </c>
      <c r="AO14" s="37">
        <f>IF(AO6=0,0,AO13/AO6*100)</f>
        <v>15.476190476190476</v>
      </c>
      <c r="AP14" s="37">
        <f>IF(AP6=0,0,AP13/AP6*100)</f>
        <v>12.371134020618557</v>
      </c>
      <c r="AQ14" s="37">
        <f>IF(AQ6=0,0,AQ13/AQ6*100)</f>
        <v>12.5</v>
      </c>
      <c r="AR14" s="37">
        <f>IF(AR6=0,0,AR13/AR6*100)</f>
        <v>50</v>
      </c>
      <c r="AS14" s="37">
        <f aca="true" t="shared" si="20" ref="AS14:BP14">IF(AS6=0,0,AS13/AS6*100)</f>
        <v>15.09433962264151</v>
      </c>
      <c r="AT14" s="37">
        <f t="shared" si="20"/>
        <v>0</v>
      </c>
      <c r="AU14" s="37">
        <f t="shared" si="20"/>
        <v>0</v>
      </c>
      <c r="AV14" s="37">
        <f t="shared" si="20"/>
        <v>0</v>
      </c>
      <c r="AW14" s="37">
        <f t="shared" si="20"/>
        <v>0</v>
      </c>
      <c r="AX14" s="37">
        <f t="shared" si="20"/>
        <v>6.751054852320674</v>
      </c>
      <c r="AY14" s="37">
        <f t="shared" si="20"/>
        <v>4.09556313993174</v>
      </c>
      <c r="AZ14" s="37">
        <f t="shared" si="20"/>
        <v>6</v>
      </c>
      <c r="BA14" s="37">
        <f>IF(BA6=0,0,BA13/BA6*100)</f>
        <v>12.82051282051282</v>
      </c>
      <c r="BB14" s="37">
        <f t="shared" si="20"/>
        <v>13.043478260869565</v>
      </c>
      <c r="BC14" s="37">
        <f t="shared" si="20"/>
        <v>0</v>
      </c>
      <c r="BD14" s="37">
        <f t="shared" si="20"/>
        <v>0</v>
      </c>
      <c r="BE14" s="37">
        <f t="shared" si="20"/>
        <v>0</v>
      </c>
      <c r="BF14" s="37">
        <f t="shared" si="20"/>
        <v>0</v>
      </c>
      <c r="BG14" s="72" t="s">
        <v>282</v>
      </c>
      <c r="BH14" s="37">
        <f t="shared" si="20"/>
        <v>3.199035324159455</v>
      </c>
      <c r="BI14" s="37">
        <f t="shared" si="20"/>
        <v>3.3542204201990415</v>
      </c>
      <c r="BJ14" s="37">
        <f t="shared" si="20"/>
        <v>4.834123222748815</v>
      </c>
      <c r="BK14" s="37">
        <f>IF(BK6=0,0,BK13/BK6*100)</f>
        <v>2.4482584553255933</v>
      </c>
      <c r="BL14" s="37">
        <f t="shared" si="20"/>
        <v>3.1221020092735703</v>
      </c>
      <c r="BM14" s="37">
        <f t="shared" si="20"/>
        <v>2.6548672566371683</v>
      </c>
      <c r="BN14" s="37">
        <f t="shared" si="20"/>
        <v>3.225806451612903</v>
      </c>
      <c r="BO14" s="37">
        <f t="shared" si="20"/>
        <v>0.5952380952380952</v>
      </c>
      <c r="BP14" s="37">
        <f t="shared" si="20"/>
        <v>0.8403361344537815</v>
      </c>
    </row>
    <row r="15" spans="1:68" ht="33" customHeight="1">
      <c r="A15" s="51" t="s">
        <v>3</v>
      </c>
      <c r="B15" s="34">
        <f aca="true" t="shared" si="21" ref="B15:B20">SUM(C15+L15+V15+AE15+AO15+AX15+BH15)</f>
        <v>578</v>
      </c>
      <c r="C15" s="34">
        <f aca="true" t="shared" si="22" ref="C15:C20">SUM(D15:K15)</f>
        <v>3</v>
      </c>
      <c r="D15" s="34">
        <v>3</v>
      </c>
      <c r="E15" s="34" t="s">
        <v>109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6">
        <f aca="true" t="shared" si="23" ref="L15:L20">SUM(M15:T15)</f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51" t="s">
        <v>3</v>
      </c>
      <c r="V15" s="34">
        <f aca="true" t="shared" si="24" ref="V15:V20">SUM(W15:AD15)</f>
        <v>153</v>
      </c>
      <c r="W15" s="34">
        <v>130</v>
      </c>
      <c r="X15" s="34">
        <v>0</v>
      </c>
      <c r="Y15" s="34">
        <v>5</v>
      </c>
      <c r="Z15" s="34">
        <v>14</v>
      </c>
      <c r="AA15" s="34">
        <v>1</v>
      </c>
      <c r="AB15" s="34">
        <v>0</v>
      </c>
      <c r="AC15" s="34">
        <v>3</v>
      </c>
      <c r="AD15" s="34">
        <v>0</v>
      </c>
      <c r="AE15" s="34">
        <f aca="true" t="shared" si="25" ref="AE15:AE20">SUM(AF15:AM15)</f>
        <v>4</v>
      </c>
      <c r="AF15" s="34">
        <v>2</v>
      </c>
      <c r="AG15" s="34">
        <v>0</v>
      </c>
      <c r="AH15" s="34">
        <v>2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51" t="s">
        <v>3</v>
      </c>
      <c r="AO15" s="34">
        <f aca="true" t="shared" si="26" ref="AO15:AO20">SUM(AP15:AS15,AT15:AW15)</f>
        <v>6</v>
      </c>
      <c r="AP15" s="34">
        <v>2</v>
      </c>
      <c r="AQ15" s="34">
        <v>0</v>
      </c>
      <c r="AR15" s="34">
        <v>4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f aca="true" t="shared" si="27" ref="AX15:AX20">SUM(AY15:BF15)</f>
        <v>2</v>
      </c>
      <c r="AY15" s="34">
        <v>0</v>
      </c>
      <c r="AZ15" s="34">
        <v>0</v>
      </c>
      <c r="BA15" s="34">
        <v>0</v>
      </c>
      <c r="BB15" s="34">
        <v>2</v>
      </c>
      <c r="BC15" s="34">
        <v>0</v>
      </c>
      <c r="BD15" s="34">
        <v>0</v>
      </c>
      <c r="BE15" s="34">
        <v>0</v>
      </c>
      <c r="BF15" s="34">
        <v>0</v>
      </c>
      <c r="BG15" s="51" t="s">
        <v>3</v>
      </c>
      <c r="BH15" s="34">
        <f aca="true" t="shared" si="28" ref="BH15:BH20">SUM(BI15:BP15)</f>
        <v>410</v>
      </c>
      <c r="BI15" s="34">
        <v>263</v>
      </c>
      <c r="BJ15" s="34">
        <v>5</v>
      </c>
      <c r="BK15" s="34">
        <v>40</v>
      </c>
      <c r="BL15" s="34">
        <v>97</v>
      </c>
      <c r="BM15" s="34">
        <v>2</v>
      </c>
      <c r="BN15" s="34">
        <v>1</v>
      </c>
      <c r="BO15" s="34">
        <v>1</v>
      </c>
      <c r="BP15" s="34">
        <v>1</v>
      </c>
    </row>
    <row r="16" spans="1:68" ht="33" customHeight="1">
      <c r="A16" s="51" t="s">
        <v>4</v>
      </c>
      <c r="B16" s="34">
        <f t="shared" si="21"/>
        <v>521</v>
      </c>
      <c r="C16" s="34">
        <f t="shared" si="22"/>
        <v>1</v>
      </c>
      <c r="D16" s="34">
        <v>1</v>
      </c>
      <c r="E16" s="34" t="s">
        <v>109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6">
        <f t="shared" si="23"/>
        <v>29</v>
      </c>
      <c r="M16" s="36">
        <v>23</v>
      </c>
      <c r="N16" s="36">
        <v>0</v>
      </c>
      <c r="O16" s="36">
        <v>3</v>
      </c>
      <c r="P16" s="36">
        <v>3</v>
      </c>
      <c r="Q16" s="36">
        <v>0</v>
      </c>
      <c r="R16" s="36">
        <v>0</v>
      </c>
      <c r="S16" s="36">
        <v>0</v>
      </c>
      <c r="T16" s="36">
        <v>0</v>
      </c>
      <c r="U16" s="51" t="s">
        <v>4</v>
      </c>
      <c r="V16" s="34">
        <f t="shared" si="24"/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f t="shared" si="25"/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51" t="s">
        <v>4</v>
      </c>
      <c r="AO16" s="34">
        <f t="shared" si="26"/>
        <v>20</v>
      </c>
      <c r="AP16" s="34">
        <v>10</v>
      </c>
      <c r="AQ16" s="34">
        <v>1</v>
      </c>
      <c r="AR16" s="34">
        <v>1</v>
      </c>
      <c r="AS16" s="34">
        <v>8</v>
      </c>
      <c r="AT16" s="34">
        <v>0</v>
      </c>
      <c r="AU16" s="34">
        <v>0</v>
      </c>
      <c r="AV16" s="34">
        <v>0</v>
      </c>
      <c r="AW16" s="34">
        <v>0</v>
      </c>
      <c r="AX16" s="34">
        <f t="shared" si="27"/>
        <v>25</v>
      </c>
      <c r="AY16" s="34">
        <v>8</v>
      </c>
      <c r="AZ16" s="34">
        <v>2</v>
      </c>
      <c r="BA16" s="34">
        <v>5</v>
      </c>
      <c r="BB16" s="34">
        <v>10</v>
      </c>
      <c r="BC16" s="34">
        <v>0</v>
      </c>
      <c r="BD16" s="34">
        <v>0</v>
      </c>
      <c r="BE16" s="34">
        <v>0</v>
      </c>
      <c r="BF16" s="34">
        <v>0</v>
      </c>
      <c r="BG16" s="51" t="s">
        <v>4</v>
      </c>
      <c r="BH16" s="34">
        <f t="shared" si="28"/>
        <v>446</v>
      </c>
      <c r="BI16" s="34">
        <v>261</v>
      </c>
      <c r="BJ16" s="34">
        <v>41</v>
      </c>
      <c r="BK16" s="34">
        <v>46</v>
      </c>
      <c r="BL16" s="34">
        <v>97</v>
      </c>
      <c r="BM16" s="34">
        <v>1</v>
      </c>
      <c r="BN16" s="34">
        <v>0</v>
      </c>
      <c r="BO16" s="34">
        <v>0</v>
      </c>
      <c r="BP16" s="34">
        <v>0</v>
      </c>
    </row>
    <row r="17" spans="1:68" ht="33" customHeight="1">
      <c r="A17" s="51" t="s">
        <v>5</v>
      </c>
      <c r="B17" s="34">
        <f t="shared" si="21"/>
        <v>0</v>
      </c>
      <c r="C17" s="34">
        <f t="shared" si="22"/>
        <v>0</v>
      </c>
      <c r="D17" s="34">
        <v>0</v>
      </c>
      <c r="E17" s="34" t="s">
        <v>109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6">
        <f t="shared" si="23"/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51" t="s">
        <v>5</v>
      </c>
      <c r="V17" s="34">
        <f t="shared" si="24"/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f t="shared" si="25"/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51" t="s">
        <v>5</v>
      </c>
      <c r="AO17" s="34">
        <f t="shared" si="26"/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f t="shared" si="27"/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51" t="s">
        <v>5</v>
      </c>
      <c r="BH17" s="34">
        <f t="shared" si="28"/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v>0</v>
      </c>
      <c r="BP17" s="34">
        <v>0</v>
      </c>
    </row>
    <row r="18" spans="1:68" ht="33" customHeight="1">
      <c r="A18" s="51" t="s">
        <v>61</v>
      </c>
      <c r="B18" s="34">
        <f t="shared" si="21"/>
        <v>80</v>
      </c>
      <c r="C18" s="34">
        <f t="shared" si="22"/>
        <v>0</v>
      </c>
      <c r="D18" s="34">
        <v>0</v>
      </c>
      <c r="E18" s="34" t="s">
        <v>109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6">
        <f t="shared" si="23"/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51" t="s">
        <v>61</v>
      </c>
      <c r="V18" s="34">
        <f t="shared" si="24"/>
        <v>55</v>
      </c>
      <c r="W18" s="34">
        <v>28</v>
      </c>
      <c r="X18" s="34">
        <v>7</v>
      </c>
      <c r="Y18" s="34">
        <v>13</v>
      </c>
      <c r="Z18" s="34">
        <v>7</v>
      </c>
      <c r="AA18" s="34">
        <v>0</v>
      </c>
      <c r="AB18" s="34">
        <v>0</v>
      </c>
      <c r="AC18" s="34">
        <v>0</v>
      </c>
      <c r="AD18" s="34">
        <v>0</v>
      </c>
      <c r="AE18" s="34">
        <f t="shared" si="25"/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51" t="s">
        <v>61</v>
      </c>
      <c r="AO18" s="34">
        <f t="shared" si="26"/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0</v>
      </c>
      <c r="AU18" s="34">
        <v>0</v>
      </c>
      <c r="AV18" s="34">
        <v>0</v>
      </c>
      <c r="AW18" s="34">
        <v>0</v>
      </c>
      <c r="AX18" s="34">
        <f t="shared" si="27"/>
        <v>0</v>
      </c>
      <c r="AY18" s="34">
        <v>0</v>
      </c>
      <c r="AZ18" s="34">
        <v>0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34">
        <v>0</v>
      </c>
      <c r="BG18" s="51" t="s">
        <v>61</v>
      </c>
      <c r="BH18" s="34">
        <f t="shared" si="28"/>
        <v>25</v>
      </c>
      <c r="BI18" s="34">
        <v>14</v>
      </c>
      <c r="BJ18" s="34">
        <v>1</v>
      </c>
      <c r="BK18" s="34">
        <v>9</v>
      </c>
      <c r="BL18" s="34">
        <v>1</v>
      </c>
      <c r="BM18" s="34">
        <v>0</v>
      </c>
      <c r="BN18" s="34">
        <v>0</v>
      </c>
      <c r="BO18" s="34">
        <v>0</v>
      </c>
      <c r="BP18" s="34">
        <v>0</v>
      </c>
    </row>
    <row r="19" spans="1:68" ht="33" customHeight="1">
      <c r="A19" s="51" t="s">
        <v>59</v>
      </c>
      <c r="B19" s="34">
        <f t="shared" si="21"/>
        <v>0</v>
      </c>
      <c r="C19" s="34">
        <f t="shared" si="22"/>
        <v>0</v>
      </c>
      <c r="D19" s="34">
        <v>0</v>
      </c>
      <c r="E19" s="34" t="s">
        <v>109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6">
        <f t="shared" si="23"/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51" t="s">
        <v>59</v>
      </c>
      <c r="V19" s="34">
        <f t="shared" si="24"/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f t="shared" si="25"/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51" t="s">
        <v>59</v>
      </c>
      <c r="AO19" s="34">
        <f t="shared" si="26"/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4">
        <f t="shared" si="27"/>
        <v>0</v>
      </c>
      <c r="AY19" s="34">
        <v>0</v>
      </c>
      <c r="AZ19" s="34">
        <v>0</v>
      </c>
      <c r="BA19" s="34">
        <v>0</v>
      </c>
      <c r="BB19" s="34">
        <v>0</v>
      </c>
      <c r="BC19" s="34">
        <v>0</v>
      </c>
      <c r="BD19" s="34">
        <v>0</v>
      </c>
      <c r="BE19" s="34">
        <v>0</v>
      </c>
      <c r="BF19" s="34">
        <v>0</v>
      </c>
      <c r="BG19" s="51" t="s">
        <v>59</v>
      </c>
      <c r="BH19" s="34">
        <f t="shared" si="28"/>
        <v>0</v>
      </c>
      <c r="BI19" s="34">
        <v>0</v>
      </c>
      <c r="BJ19" s="34">
        <v>0</v>
      </c>
      <c r="BK19" s="34">
        <v>0</v>
      </c>
      <c r="BL19" s="34">
        <v>0</v>
      </c>
      <c r="BM19" s="34">
        <v>0</v>
      </c>
      <c r="BN19" s="34">
        <v>0</v>
      </c>
      <c r="BO19" s="34">
        <v>0</v>
      </c>
      <c r="BP19" s="34">
        <v>0</v>
      </c>
    </row>
    <row r="20" spans="1:68" ht="33" customHeight="1" thickBot="1">
      <c r="A20" s="71" t="s">
        <v>134</v>
      </c>
      <c r="B20" s="35">
        <f t="shared" si="21"/>
        <v>27</v>
      </c>
      <c r="C20" s="35">
        <f t="shared" si="22"/>
        <v>0</v>
      </c>
      <c r="D20" s="35">
        <v>0</v>
      </c>
      <c r="E20" s="35" t="s">
        <v>109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8">
        <f t="shared" si="23"/>
        <v>1</v>
      </c>
      <c r="M20" s="38">
        <v>1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71" t="s">
        <v>134</v>
      </c>
      <c r="V20" s="35">
        <f t="shared" si="24"/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f t="shared" si="25"/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71" t="s">
        <v>134</v>
      </c>
      <c r="AO20" s="35">
        <f t="shared" si="26"/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f t="shared" si="27"/>
        <v>5</v>
      </c>
      <c r="AY20" s="35">
        <v>4</v>
      </c>
      <c r="AZ20" s="35">
        <v>1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71" t="s">
        <v>134</v>
      </c>
      <c r="BH20" s="35">
        <f t="shared" si="28"/>
        <v>21</v>
      </c>
      <c r="BI20" s="35">
        <v>8</v>
      </c>
      <c r="BJ20" s="35">
        <v>4</v>
      </c>
      <c r="BK20" s="35">
        <v>2</v>
      </c>
      <c r="BL20" s="35">
        <v>7</v>
      </c>
      <c r="BM20" s="35">
        <v>0</v>
      </c>
      <c r="BN20" s="35">
        <v>0</v>
      </c>
      <c r="BO20" s="35">
        <v>0</v>
      </c>
      <c r="BP20" s="35">
        <v>0</v>
      </c>
    </row>
    <row r="21" spans="1:59" s="16" customFormat="1" ht="20.25" customHeight="1">
      <c r="A21" s="136" t="s">
        <v>135</v>
      </c>
      <c r="B21" s="136"/>
      <c r="C21" s="136"/>
      <c r="D21" s="136"/>
      <c r="E21" s="136"/>
      <c r="F21" s="136"/>
      <c r="G21" s="136"/>
      <c r="H21" s="136"/>
      <c r="I21" s="136"/>
      <c r="U21" s="28"/>
      <c r="AN21" s="28"/>
      <c r="BG21" s="29"/>
    </row>
    <row r="22" spans="1:68" s="7" customFormat="1" ht="15.75" customHeight="1">
      <c r="A22" s="136" t="s">
        <v>136</v>
      </c>
      <c r="B22" s="136"/>
      <c r="C22" s="136"/>
      <c r="D22" s="136"/>
      <c r="E22" s="136"/>
      <c r="F22" s="136"/>
      <c r="G22" s="136"/>
      <c r="H22" s="136"/>
      <c r="I22" s="13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28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28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29"/>
      <c r="BH22" s="16"/>
      <c r="BI22" s="16"/>
      <c r="BJ22" s="16"/>
      <c r="BK22" s="16"/>
      <c r="BL22" s="16"/>
      <c r="BM22" s="16"/>
      <c r="BN22" s="16"/>
      <c r="BO22" s="16"/>
      <c r="BP22" s="16"/>
    </row>
    <row r="23" spans="1:59" s="7" customFormat="1" ht="37.5" customHeight="1">
      <c r="A23" s="26"/>
      <c r="U23" s="26"/>
      <c r="AN23" s="26"/>
      <c r="BG23" s="30"/>
    </row>
    <row r="24" spans="1:68" s="7" customFormat="1" ht="11.25" customHeight="1">
      <c r="A24" s="115" t="s">
        <v>62</v>
      </c>
      <c r="B24" s="115"/>
      <c r="C24" s="115"/>
      <c r="D24" s="115"/>
      <c r="E24" s="115"/>
      <c r="F24" s="115"/>
      <c r="G24" s="115"/>
      <c r="H24" s="115"/>
      <c r="I24" s="115"/>
      <c r="J24" s="142"/>
      <c r="K24" s="142"/>
      <c r="L24" s="115" t="s">
        <v>63</v>
      </c>
      <c r="M24" s="143"/>
      <c r="N24" s="143"/>
      <c r="O24" s="143"/>
      <c r="P24" s="143"/>
      <c r="Q24" s="143"/>
      <c r="R24" s="143"/>
      <c r="S24" s="143"/>
      <c r="T24" s="143"/>
      <c r="U24" s="115" t="s">
        <v>241</v>
      </c>
      <c r="V24" s="115"/>
      <c r="W24" s="115"/>
      <c r="X24" s="115"/>
      <c r="Y24" s="115"/>
      <c r="Z24" s="115"/>
      <c r="AA24" s="115"/>
      <c r="AB24" s="115"/>
      <c r="AC24" s="115"/>
      <c r="AD24" s="115"/>
      <c r="AE24" s="115" t="s">
        <v>64</v>
      </c>
      <c r="AF24" s="143"/>
      <c r="AG24" s="143"/>
      <c r="AH24" s="143"/>
      <c r="AI24" s="143"/>
      <c r="AJ24" s="143"/>
      <c r="AK24" s="143"/>
      <c r="AL24" s="143"/>
      <c r="AM24" s="143"/>
      <c r="AN24" s="141" t="s">
        <v>242</v>
      </c>
      <c r="AO24" s="143"/>
      <c r="AP24" s="143"/>
      <c r="AQ24" s="143"/>
      <c r="AR24" s="143"/>
      <c r="AS24" s="143"/>
      <c r="AT24" s="143"/>
      <c r="AU24" s="143"/>
      <c r="AV24" s="143"/>
      <c r="AW24" s="143"/>
      <c r="AX24" s="141" t="s">
        <v>65</v>
      </c>
      <c r="AY24" s="143"/>
      <c r="AZ24" s="143"/>
      <c r="BA24" s="143"/>
      <c r="BB24" s="143"/>
      <c r="BC24" s="143"/>
      <c r="BD24" s="143"/>
      <c r="BE24" s="143"/>
      <c r="BF24" s="143"/>
      <c r="BG24" s="141" t="s">
        <v>243</v>
      </c>
      <c r="BH24" s="141"/>
      <c r="BI24" s="141"/>
      <c r="BJ24" s="141"/>
      <c r="BK24" s="141"/>
      <c r="BL24" s="141" t="s">
        <v>66</v>
      </c>
      <c r="BM24" s="141"/>
      <c r="BN24" s="141"/>
      <c r="BO24" s="141"/>
      <c r="BP24" s="141"/>
    </row>
  </sheetData>
  <sheetProtection/>
  <mergeCells count="39">
    <mergeCell ref="AX2:BE2"/>
    <mergeCell ref="AN2:AW2"/>
    <mergeCell ref="AE1:AL1"/>
    <mergeCell ref="U2:AD2"/>
    <mergeCell ref="AE2:AL2"/>
    <mergeCell ref="BL1:BP1"/>
    <mergeCell ref="BG1:BK1"/>
    <mergeCell ref="BG2:BK2"/>
    <mergeCell ref="BL2:BO2"/>
    <mergeCell ref="BL24:BP24"/>
    <mergeCell ref="BG24:BK24"/>
    <mergeCell ref="BG3:BG4"/>
    <mergeCell ref="A24:K24"/>
    <mergeCell ref="L24:T24"/>
    <mergeCell ref="U24:AD24"/>
    <mergeCell ref="AE24:AM24"/>
    <mergeCell ref="AN24:AW24"/>
    <mergeCell ref="AX24:BF24"/>
    <mergeCell ref="A21:I21"/>
    <mergeCell ref="A22:I22"/>
    <mergeCell ref="AE3:AM3"/>
    <mergeCell ref="AN3:AN4"/>
    <mergeCell ref="AO3:AW3"/>
    <mergeCell ref="AX3:BF3"/>
    <mergeCell ref="A3:A4"/>
    <mergeCell ref="B3:B4"/>
    <mergeCell ref="C3:K3"/>
    <mergeCell ref="L3:T3"/>
    <mergeCell ref="U3:U4"/>
    <mergeCell ref="BL3:BP3"/>
    <mergeCell ref="V3:AD3"/>
    <mergeCell ref="BH3:BK3"/>
    <mergeCell ref="A1:K1"/>
    <mergeCell ref="U1:AD1"/>
    <mergeCell ref="AN1:AW1"/>
    <mergeCell ref="AX1:BF1"/>
    <mergeCell ref="L1:T1"/>
    <mergeCell ref="A2:K2"/>
    <mergeCell ref="L2:S2"/>
  </mergeCells>
  <dataValidations count="1">
    <dataValidation type="whole" allowBlank="1" showInputMessage="1" showErrorMessage="1" errorTitle="嘿嘿！你粉混喔" error="數字必須素整數而且不得小於 0 也應該不會大於 50000000 吧" sqref="AU7:AW12 AY15:BF20 AP7:AS12 D15:K20 M15:T20 AP15:AS20 BI15:BP20 AY7:BF12 W15:AD20 BI7:BP12 D7:K12 M7:T12 W7:AD12 AF7:AM12 AF15:AM20 AU15:AW20">
      <formula1>0</formula1>
      <formula2>50000000</formula2>
    </dataValidation>
  </dataValidations>
  <printOptions horizontalCentered="1" verticalCentered="1"/>
  <pageMargins left="0.16" right="0.15748031496062992" top="0.16" bottom="0.2" header="0.15748031496062992" footer="0.1968503937007874"/>
  <pageSetup horizontalDpi="600" verticalDpi="600" orientation="portrait" paperSize="9" scale="104" r:id="rId1"/>
  <colBreaks count="7" manualBreakCount="7">
    <brk id="11" max="65535" man="1"/>
    <brk id="20" max="65535" man="1"/>
    <brk id="30" max="65535" man="1"/>
    <brk id="39" max="65535" man="1"/>
    <brk id="49" max="65535" man="1"/>
    <brk id="58" max="65535" man="1"/>
    <brk id="6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view="pageBreakPreview" zoomScaleNormal="120" zoomScaleSheetLayoutView="100" zoomScalePageLayoutView="0" workbookViewId="0" topLeftCell="A8">
      <selection activeCell="N5" sqref="N1:N16384"/>
    </sheetView>
  </sheetViews>
  <sheetFormatPr defaultColWidth="9.00390625" defaultRowHeight="16.5"/>
  <cols>
    <col min="1" max="1" width="26.75390625" style="50" customWidth="1"/>
    <col min="2" max="2" width="17.00390625" style="9" customWidth="1"/>
    <col min="3" max="3" width="11.25390625" style="9" customWidth="1"/>
    <col min="4" max="5" width="12.375" style="9" customWidth="1"/>
    <col min="6" max="7" width="13.125" style="9" customWidth="1"/>
    <col min="8" max="8" width="13.50390625" style="9" customWidth="1"/>
    <col min="9" max="9" width="13.375" style="9" customWidth="1"/>
    <col min="10" max="10" width="13.875" style="9" customWidth="1"/>
    <col min="11" max="11" width="14.125" style="9" customWidth="1"/>
    <col min="12" max="12" width="13.375" style="9" customWidth="1"/>
    <col min="13" max="13" width="12.125" style="9" customWidth="1"/>
    <col min="14" max="14" width="26.75390625" style="50" customWidth="1"/>
    <col min="15" max="15" width="8.625" style="9" customWidth="1"/>
    <col min="16" max="17" width="8.375" style="9" customWidth="1"/>
    <col min="18" max="19" width="7.875" style="9" customWidth="1"/>
    <col min="20" max="20" width="8.50390625" style="9" customWidth="1"/>
    <col min="21" max="21" width="8.25390625" style="9" customWidth="1"/>
    <col min="22" max="22" width="8.375" style="9" customWidth="1"/>
    <col min="23" max="24" width="8.125" style="9" customWidth="1"/>
    <col min="25" max="25" width="11.125" style="9" customWidth="1"/>
    <col min="26" max="26" width="11.00390625" style="9" customWidth="1"/>
    <col min="27" max="27" width="11.875" style="9" customWidth="1"/>
    <col min="28" max="28" width="11.25390625" style="9" customWidth="1"/>
    <col min="29" max="29" width="10.25390625" style="9" customWidth="1"/>
    <col min="30" max="30" width="10.00390625" style="9" customWidth="1"/>
    <col min="31" max="31" width="10.625" style="9" customWidth="1"/>
    <col min="32" max="16384" width="9.00390625" style="9" customWidth="1"/>
  </cols>
  <sheetData>
    <row r="1" spans="1:31" ht="45" customHeight="1">
      <c r="A1" s="161" t="s">
        <v>306</v>
      </c>
      <c r="B1" s="161"/>
      <c r="C1" s="161"/>
      <c r="D1" s="161"/>
      <c r="E1" s="161"/>
      <c r="F1" s="161"/>
      <c r="G1" s="135" t="s">
        <v>6</v>
      </c>
      <c r="H1" s="135"/>
      <c r="I1" s="135"/>
      <c r="J1" s="135"/>
      <c r="K1" s="135"/>
      <c r="L1" s="135"/>
      <c r="M1" s="135"/>
      <c r="N1" s="161" t="s">
        <v>306</v>
      </c>
      <c r="O1" s="161"/>
      <c r="P1" s="161"/>
      <c r="Q1" s="161"/>
      <c r="R1" s="161"/>
      <c r="S1" s="161"/>
      <c r="T1" s="161"/>
      <c r="U1" s="161"/>
      <c r="V1" s="161"/>
      <c r="W1" s="134" t="s">
        <v>305</v>
      </c>
      <c r="X1" s="134"/>
      <c r="Y1" s="134"/>
      <c r="Z1" s="134"/>
      <c r="AA1" s="1"/>
      <c r="AB1" s="1"/>
      <c r="AC1" s="1"/>
      <c r="AD1" s="1"/>
      <c r="AE1" s="1"/>
    </row>
    <row r="2" spans="1:31" ht="15" customHeight="1" thickBot="1">
      <c r="A2" s="125" t="s">
        <v>7</v>
      </c>
      <c r="B2" s="125"/>
      <c r="C2" s="125"/>
      <c r="D2" s="125"/>
      <c r="E2" s="125"/>
      <c r="F2" s="125"/>
      <c r="G2" s="126" t="s">
        <v>108</v>
      </c>
      <c r="H2" s="126"/>
      <c r="I2" s="126"/>
      <c r="J2" s="126"/>
      <c r="K2" s="126"/>
      <c r="L2" s="126"/>
      <c r="M2" s="3" t="s">
        <v>8</v>
      </c>
      <c r="N2" s="125" t="s">
        <v>7</v>
      </c>
      <c r="O2" s="125"/>
      <c r="P2" s="125"/>
      <c r="Q2" s="125"/>
      <c r="R2" s="125"/>
      <c r="S2" s="125"/>
      <c r="T2" s="125"/>
      <c r="U2" s="125"/>
      <c r="V2" s="125"/>
      <c r="W2" s="126" t="s">
        <v>271</v>
      </c>
      <c r="X2" s="126"/>
      <c r="Y2" s="126"/>
      <c r="Z2" s="126"/>
      <c r="AA2" s="126"/>
      <c r="AB2" s="126"/>
      <c r="AC2" s="126"/>
      <c r="AD2" s="126"/>
      <c r="AE2" s="3" t="s">
        <v>8</v>
      </c>
    </row>
    <row r="3" spans="1:31" ht="19.5" customHeight="1">
      <c r="A3" s="155" t="s">
        <v>299</v>
      </c>
      <c r="B3" s="157" t="s">
        <v>300</v>
      </c>
      <c r="C3" s="127" t="s">
        <v>307</v>
      </c>
      <c r="D3" s="128"/>
      <c r="E3" s="128"/>
      <c r="F3" s="128"/>
      <c r="G3" s="159" t="s">
        <v>304</v>
      </c>
      <c r="H3" s="159"/>
      <c r="I3" s="159"/>
      <c r="J3" s="159"/>
      <c r="K3" s="159"/>
      <c r="L3" s="159"/>
      <c r="M3" s="159"/>
      <c r="N3" s="155" t="s">
        <v>299</v>
      </c>
      <c r="O3" s="160" t="s">
        <v>313</v>
      </c>
      <c r="P3" s="131"/>
      <c r="Q3" s="131"/>
      <c r="R3" s="131"/>
      <c r="S3" s="131"/>
      <c r="T3" s="131"/>
      <c r="U3" s="131"/>
      <c r="V3" s="131"/>
      <c r="W3" s="151" t="s">
        <v>186</v>
      </c>
      <c r="X3" s="152"/>
      <c r="Y3" s="153" t="s">
        <v>119</v>
      </c>
      <c r="Z3" s="153" t="s">
        <v>120</v>
      </c>
      <c r="AA3" s="153" t="s">
        <v>121</v>
      </c>
      <c r="AB3" s="153" t="s">
        <v>113</v>
      </c>
      <c r="AC3" s="153" t="s">
        <v>114</v>
      </c>
      <c r="AD3" s="144" t="s">
        <v>115</v>
      </c>
      <c r="AE3" s="146" t="s">
        <v>141</v>
      </c>
    </row>
    <row r="4" spans="1:31" ht="59.25" customHeight="1" thickBot="1">
      <c r="A4" s="156"/>
      <c r="B4" s="158"/>
      <c r="C4" s="82" t="s">
        <v>2</v>
      </c>
      <c r="D4" s="75" t="s">
        <v>44</v>
      </c>
      <c r="E4" s="75" t="s">
        <v>47</v>
      </c>
      <c r="F4" s="75" t="s">
        <v>48</v>
      </c>
      <c r="G4" s="75" t="s">
        <v>9</v>
      </c>
      <c r="H4" s="75" t="s">
        <v>53</v>
      </c>
      <c r="I4" s="75" t="s">
        <v>10</v>
      </c>
      <c r="J4" s="76" t="s">
        <v>11</v>
      </c>
      <c r="K4" s="77" t="s">
        <v>12</v>
      </c>
      <c r="L4" s="77" t="s">
        <v>13</v>
      </c>
      <c r="M4" s="77" t="s">
        <v>14</v>
      </c>
      <c r="N4" s="156"/>
      <c r="O4" s="80" t="s">
        <v>15</v>
      </c>
      <c r="P4" s="78" t="s">
        <v>16</v>
      </c>
      <c r="Q4" s="78" t="s">
        <v>49</v>
      </c>
      <c r="R4" s="78" t="s">
        <v>17</v>
      </c>
      <c r="S4" s="78" t="s">
        <v>18</v>
      </c>
      <c r="T4" s="78" t="s">
        <v>19</v>
      </c>
      <c r="U4" s="78" t="s">
        <v>20</v>
      </c>
      <c r="V4" s="79" t="s">
        <v>45</v>
      </c>
      <c r="W4" s="80" t="s">
        <v>21</v>
      </c>
      <c r="X4" s="80" t="s">
        <v>22</v>
      </c>
      <c r="Y4" s="154"/>
      <c r="Z4" s="154"/>
      <c r="AA4" s="154"/>
      <c r="AB4" s="154"/>
      <c r="AC4" s="154"/>
      <c r="AD4" s="145"/>
      <c r="AE4" s="147"/>
    </row>
    <row r="5" spans="1:31" ht="33" customHeight="1">
      <c r="A5" s="112" t="s">
        <v>301</v>
      </c>
      <c r="B5" s="87">
        <f aca="true" t="shared" si="0" ref="B5:M5">SUM(B6+B7)</f>
        <v>29098</v>
      </c>
      <c r="C5" s="87">
        <f t="shared" si="0"/>
        <v>16824</v>
      </c>
      <c r="D5" s="87">
        <f t="shared" si="0"/>
        <v>2322</v>
      </c>
      <c r="E5" s="87">
        <f>SUM(E6+E7)</f>
        <v>137</v>
      </c>
      <c r="F5" s="87">
        <f t="shared" si="0"/>
        <v>3152</v>
      </c>
      <c r="G5" s="87">
        <f>SUM(G6+G7)</f>
        <v>721</v>
      </c>
      <c r="H5" s="87">
        <f t="shared" si="0"/>
        <v>3874</v>
      </c>
      <c r="I5" s="87">
        <f t="shared" si="0"/>
        <v>544</v>
      </c>
      <c r="J5" s="87">
        <f t="shared" si="0"/>
        <v>595</v>
      </c>
      <c r="K5" s="87">
        <f t="shared" si="0"/>
        <v>1500</v>
      </c>
      <c r="L5" s="87">
        <f t="shared" si="0"/>
        <v>348</v>
      </c>
      <c r="M5" s="87">
        <f t="shared" si="0"/>
        <v>920</v>
      </c>
      <c r="N5" s="112" t="s">
        <v>301</v>
      </c>
      <c r="O5" s="83">
        <f aca="true" t="shared" si="1" ref="O5:AE5">SUM(O6+O7)</f>
        <v>435</v>
      </c>
      <c r="P5" s="83">
        <f t="shared" si="1"/>
        <v>829</v>
      </c>
      <c r="Q5" s="83">
        <f t="shared" si="1"/>
        <v>99</v>
      </c>
      <c r="R5" s="83">
        <f t="shared" si="1"/>
        <v>639</v>
      </c>
      <c r="S5" s="83">
        <f>SUM(S6+S7)</f>
        <v>39</v>
      </c>
      <c r="T5" s="83">
        <f t="shared" si="1"/>
        <v>295</v>
      </c>
      <c r="U5" s="83">
        <f t="shared" si="1"/>
        <v>138</v>
      </c>
      <c r="V5" s="83">
        <f t="shared" si="1"/>
        <v>156</v>
      </c>
      <c r="W5" s="83">
        <f t="shared" si="1"/>
        <v>63</v>
      </c>
      <c r="X5" s="83">
        <f t="shared" si="1"/>
        <v>18</v>
      </c>
      <c r="Y5" s="83">
        <f t="shared" si="1"/>
        <v>1106</v>
      </c>
      <c r="Z5" s="83">
        <f>SUM(Z6+Z7)</f>
        <v>4059</v>
      </c>
      <c r="AA5" s="83">
        <f t="shared" si="1"/>
        <v>6672</v>
      </c>
      <c r="AB5" s="83">
        <f t="shared" si="1"/>
        <v>116</v>
      </c>
      <c r="AC5" s="83">
        <f t="shared" si="1"/>
        <v>32</v>
      </c>
      <c r="AD5" s="83">
        <f t="shared" si="1"/>
        <v>169</v>
      </c>
      <c r="AE5" s="83">
        <f t="shared" si="1"/>
        <v>120</v>
      </c>
    </row>
    <row r="6" spans="1:31" ht="30" customHeight="1">
      <c r="A6" s="113" t="s">
        <v>193</v>
      </c>
      <c r="B6" s="88">
        <f aca="true" t="shared" si="2" ref="B6:AE7">SUM(B12+B15+B18+B21+B24+B27)</f>
        <v>28109</v>
      </c>
      <c r="C6" s="88">
        <f t="shared" si="2"/>
        <v>16223</v>
      </c>
      <c r="D6" s="88">
        <f t="shared" si="2"/>
        <v>2234</v>
      </c>
      <c r="E6" s="88">
        <f>SUM(E12+E15+E18+E21+E24+E27)</f>
        <v>122</v>
      </c>
      <c r="F6" s="88">
        <f t="shared" si="2"/>
        <v>3051</v>
      </c>
      <c r="G6" s="88">
        <f>SUM(G12+G15+G18+G21+G24+G27)</f>
        <v>703</v>
      </c>
      <c r="H6" s="88">
        <f t="shared" si="2"/>
        <v>3740</v>
      </c>
      <c r="I6" s="88">
        <f t="shared" si="2"/>
        <v>527</v>
      </c>
      <c r="J6" s="88">
        <f t="shared" si="2"/>
        <v>568</v>
      </c>
      <c r="K6" s="88">
        <f t="shared" si="2"/>
        <v>1431</v>
      </c>
      <c r="L6" s="88">
        <f t="shared" si="2"/>
        <v>334</v>
      </c>
      <c r="M6" s="88">
        <f t="shared" si="2"/>
        <v>887</v>
      </c>
      <c r="N6" s="113" t="s">
        <v>193</v>
      </c>
      <c r="O6" s="83">
        <f t="shared" si="2"/>
        <v>427</v>
      </c>
      <c r="P6" s="83">
        <f t="shared" si="2"/>
        <v>797</v>
      </c>
      <c r="Q6" s="83">
        <f t="shared" si="2"/>
        <v>88</v>
      </c>
      <c r="R6" s="83">
        <f t="shared" si="2"/>
        <v>630</v>
      </c>
      <c r="S6" s="83">
        <f>SUM(S12+S15+S18+S21+S24+S27)</f>
        <v>38</v>
      </c>
      <c r="T6" s="83">
        <f t="shared" si="2"/>
        <v>287</v>
      </c>
      <c r="U6" s="83">
        <f t="shared" si="2"/>
        <v>133</v>
      </c>
      <c r="V6" s="83">
        <f t="shared" si="2"/>
        <v>148</v>
      </c>
      <c r="W6" s="83">
        <f t="shared" si="2"/>
        <v>61</v>
      </c>
      <c r="X6" s="83">
        <f t="shared" si="2"/>
        <v>17</v>
      </c>
      <c r="Y6" s="83">
        <f t="shared" si="2"/>
        <v>1048</v>
      </c>
      <c r="Z6" s="83">
        <f>SUM(Z12+Z15+Z18+Z21+Z24+Z27)</f>
        <v>3945</v>
      </c>
      <c r="AA6" s="83">
        <f t="shared" si="2"/>
        <v>6462</v>
      </c>
      <c r="AB6" s="83">
        <f t="shared" si="2"/>
        <v>112</v>
      </c>
      <c r="AC6" s="83">
        <f t="shared" si="2"/>
        <v>32</v>
      </c>
      <c r="AD6" s="83">
        <f>SUM(AD12+AD15+AD18+AD21+AD24+AD27)</f>
        <v>168</v>
      </c>
      <c r="AE6" s="83">
        <f t="shared" si="2"/>
        <v>119</v>
      </c>
    </row>
    <row r="7" spans="1:31" ht="30" customHeight="1">
      <c r="A7" s="113" t="s">
        <v>308</v>
      </c>
      <c r="B7" s="88">
        <f t="shared" si="2"/>
        <v>989</v>
      </c>
      <c r="C7" s="88">
        <f t="shared" si="2"/>
        <v>601</v>
      </c>
      <c r="D7" s="88">
        <f t="shared" si="2"/>
        <v>88</v>
      </c>
      <c r="E7" s="88">
        <f>SUM(E13+E16+E19+E22+E25+E28)</f>
        <v>15</v>
      </c>
      <c r="F7" s="88">
        <f t="shared" si="2"/>
        <v>101</v>
      </c>
      <c r="G7" s="88">
        <f>SUM(G13+G16+G19+G22+G25+G28)</f>
        <v>18</v>
      </c>
      <c r="H7" s="88">
        <f t="shared" si="2"/>
        <v>134</v>
      </c>
      <c r="I7" s="88">
        <f t="shared" si="2"/>
        <v>17</v>
      </c>
      <c r="J7" s="88">
        <f t="shared" si="2"/>
        <v>27</v>
      </c>
      <c r="K7" s="88">
        <f t="shared" si="2"/>
        <v>69</v>
      </c>
      <c r="L7" s="88">
        <f t="shared" si="2"/>
        <v>14</v>
      </c>
      <c r="M7" s="88">
        <f t="shared" si="2"/>
        <v>33</v>
      </c>
      <c r="N7" s="113" t="s">
        <v>308</v>
      </c>
      <c r="O7" s="85">
        <f t="shared" si="2"/>
        <v>8</v>
      </c>
      <c r="P7" s="85">
        <f t="shared" si="2"/>
        <v>32</v>
      </c>
      <c r="Q7" s="85">
        <f t="shared" si="2"/>
        <v>11</v>
      </c>
      <c r="R7" s="85">
        <f t="shared" si="2"/>
        <v>9</v>
      </c>
      <c r="S7" s="85">
        <f>SUM(S13+S16+S19+S22+S25+S28)</f>
        <v>1</v>
      </c>
      <c r="T7" s="85">
        <f t="shared" si="2"/>
        <v>8</v>
      </c>
      <c r="U7" s="85">
        <f t="shared" si="2"/>
        <v>5</v>
      </c>
      <c r="V7" s="85">
        <f t="shared" si="2"/>
        <v>8</v>
      </c>
      <c r="W7" s="85">
        <f t="shared" si="2"/>
        <v>2</v>
      </c>
      <c r="X7" s="85">
        <f>SUM(X13+X16+X19+X22+X25+X28)</f>
        <v>1</v>
      </c>
      <c r="Y7" s="85">
        <f t="shared" si="2"/>
        <v>58</v>
      </c>
      <c r="Z7" s="85">
        <f>SUM(Z13+Z16+Z19+Z22+Z25+Z28)</f>
        <v>114</v>
      </c>
      <c r="AA7" s="85">
        <f t="shared" si="2"/>
        <v>210</v>
      </c>
      <c r="AB7" s="85">
        <f t="shared" si="2"/>
        <v>4</v>
      </c>
      <c r="AC7" s="85">
        <f t="shared" si="2"/>
        <v>0</v>
      </c>
      <c r="AD7" s="85">
        <f>SUM(AD13+AD16+AD19+AD22+AD25+AD28)</f>
        <v>1</v>
      </c>
      <c r="AE7" s="85">
        <f t="shared" si="2"/>
        <v>1</v>
      </c>
    </row>
    <row r="8" spans="1:31" ht="27.75" customHeight="1">
      <c r="A8" s="113" t="s">
        <v>309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113" t="s">
        <v>309</v>
      </c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</row>
    <row r="9" spans="1:31" ht="22.5" customHeight="1">
      <c r="A9" s="113" t="s">
        <v>195</v>
      </c>
      <c r="B9" s="90">
        <f>IF(B6+B7=0,0,B6/(B6+B7)*100)</f>
        <v>96.6011409718881</v>
      </c>
      <c r="C9" s="90">
        <f>IF(C6+C7=0,0,C6/(C6+C7)*100)</f>
        <v>96.42772230147408</v>
      </c>
      <c r="D9" s="90">
        <v>96.21016365202412</v>
      </c>
      <c r="E9" s="90">
        <v>89.05109489051095</v>
      </c>
      <c r="F9" s="90">
        <v>96.79568527918782</v>
      </c>
      <c r="G9" s="90">
        <v>97.50346740638003</v>
      </c>
      <c r="H9" s="90">
        <v>96.54104284976768</v>
      </c>
      <c r="I9" s="90">
        <v>96.875</v>
      </c>
      <c r="J9" s="90">
        <v>95.46218487394958</v>
      </c>
      <c r="K9" s="90">
        <v>95.39999999999999</v>
      </c>
      <c r="L9" s="90">
        <v>95.97701149425288</v>
      </c>
      <c r="M9" s="90">
        <v>96.41304347826087</v>
      </c>
      <c r="N9" s="113" t="s">
        <v>195</v>
      </c>
      <c r="O9" s="86">
        <v>98.16091954022988</v>
      </c>
      <c r="P9" s="86">
        <v>96.13992762364293</v>
      </c>
      <c r="Q9" s="86">
        <v>88.88888888888889</v>
      </c>
      <c r="R9" s="86">
        <v>98.59154929577466</v>
      </c>
      <c r="S9" s="86">
        <v>97.43589743589743</v>
      </c>
      <c r="T9" s="86">
        <v>97.28813559322033</v>
      </c>
      <c r="U9" s="86">
        <v>96.37681159420289</v>
      </c>
      <c r="V9" s="86">
        <v>94.87179487179486</v>
      </c>
      <c r="W9" s="86">
        <v>96.82539682539682</v>
      </c>
      <c r="X9" s="86">
        <v>94.44444444444444</v>
      </c>
      <c r="Y9" s="86">
        <v>94.76</v>
      </c>
      <c r="Z9" s="86">
        <v>97.19</v>
      </c>
      <c r="AA9" s="86">
        <v>96.85</v>
      </c>
      <c r="AB9" s="86">
        <v>96.55</v>
      </c>
      <c r="AC9" s="86">
        <v>100</v>
      </c>
      <c r="AD9" s="86">
        <v>99.41</v>
      </c>
      <c r="AE9" s="86">
        <v>99.17</v>
      </c>
    </row>
    <row r="10" spans="1:31" ht="22.5" customHeight="1">
      <c r="A10" s="113" t="s">
        <v>310</v>
      </c>
      <c r="B10" s="90">
        <f>IF(B6+B7=0,0,B7/(B6+B7)*100)</f>
        <v>3.3988590281118976</v>
      </c>
      <c r="C10" s="90">
        <f>IF(C6+C7=0,0,C7/(C6+C7)*100)</f>
        <v>3.5722776985259155</v>
      </c>
      <c r="D10" s="90">
        <v>3.7898363479758825</v>
      </c>
      <c r="E10" s="90">
        <v>10.948905109489052</v>
      </c>
      <c r="F10" s="90">
        <v>3.2043147208121825</v>
      </c>
      <c r="G10" s="90">
        <v>2.496532593619972</v>
      </c>
      <c r="H10" s="90">
        <v>3.4589571502323184</v>
      </c>
      <c r="I10" s="90">
        <v>3.125</v>
      </c>
      <c r="J10" s="90">
        <v>4.53781512605042</v>
      </c>
      <c r="K10" s="90">
        <v>4.6</v>
      </c>
      <c r="L10" s="90">
        <v>4.022988505747127</v>
      </c>
      <c r="M10" s="90">
        <v>3.5869565217391304</v>
      </c>
      <c r="N10" s="113" t="s">
        <v>310</v>
      </c>
      <c r="O10" s="86">
        <v>1.839080459770115</v>
      </c>
      <c r="P10" s="86">
        <v>3.8600723763570564</v>
      </c>
      <c r="Q10" s="86">
        <v>11.11111111111111</v>
      </c>
      <c r="R10" s="86">
        <v>1.41</v>
      </c>
      <c r="S10" s="86">
        <v>2.56</v>
      </c>
      <c r="T10" s="86">
        <v>2.71</v>
      </c>
      <c r="U10" s="86">
        <v>3.62</v>
      </c>
      <c r="V10" s="86">
        <v>5.13</v>
      </c>
      <c r="W10" s="86">
        <v>3.17</v>
      </c>
      <c r="X10" s="86">
        <v>5.56</v>
      </c>
      <c r="Y10" s="86">
        <v>5.24</v>
      </c>
      <c r="Z10" s="86">
        <v>2.81</v>
      </c>
      <c r="AA10" s="86">
        <v>3.15</v>
      </c>
      <c r="AB10" s="86">
        <v>3.45</v>
      </c>
      <c r="AC10" s="86">
        <v>0</v>
      </c>
      <c r="AD10" s="86">
        <v>0.59</v>
      </c>
      <c r="AE10" s="86">
        <v>0.83</v>
      </c>
    </row>
    <row r="11" spans="1:31" ht="30" customHeight="1">
      <c r="A11" s="114" t="s">
        <v>196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114" t="s">
        <v>196</v>
      </c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</row>
    <row r="12" spans="1:31" ht="21" customHeight="1">
      <c r="A12" s="113" t="s">
        <v>302</v>
      </c>
      <c r="B12" s="91">
        <f>SUM(C12,Y12:AE12)</f>
        <v>20330</v>
      </c>
      <c r="C12" s="91">
        <f>SUM(D12:M12,O12:X12)</f>
        <v>11865</v>
      </c>
      <c r="D12" s="91">
        <v>1223</v>
      </c>
      <c r="E12" s="91">
        <v>14</v>
      </c>
      <c r="F12" s="91">
        <v>2529</v>
      </c>
      <c r="G12" s="91">
        <v>520</v>
      </c>
      <c r="H12" s="91">
        <v>2902</v>
      </c>
      <c r="I12" s="91">
        <v>382</v>
      </c>
      <c r="J12" s="91">
        <v>448</v>
      </c>
      <c r="K12" s="91">
        <v>1076</v>
      </c>
      <c r="L12" s="91">
        <v>250</v>
      </c>
      <c r="M12" s="91">
        <v>615</v>
      </c>
      <c r="N12" s="113" t="s">
        <v>302</v>
      </c>
      <c r="O12" s="83">
        <v>339</v>
      </c>
      <c r="P12" s="83">
        <v>672</v>
      </c>
      <c r="Q12" s="83">
        <v>47</v>
      </c>
      <c r="R12" s="83">
        <v>496</v>
      </c>
      <c r="S12" s="83">
        <v>17</v>
      </c>
      <c r="T12" s="83">
        <v>159</v>
      </c>
      <c r="U12" s="83">
        <v>78</v>
      </c>
      <c r="V12" s="83">
        <v>79</v>
      </c>
      <c r="W12" s="83">
        <v>11</v>
      </c>
      <c r="X12" s="83">
        <v>8</v>
      </c>
      <c r="Y12" s="83">
        <v>142</v>
      </c>
      <c r="Z12" s="83">
        <v>3130</v>
      </c>
      <c r="AA12" s="83">
        <v>4773</v>
      </c>
      <c r="AB12" s="83">
        <v>102</v>
      </c>
      <c r="AC12" s="83">
        <v>32</v>
      </c>
      <c r="AD12" s="83">
        <v>168</v>
      </c>
      <c r="AE12" s="83">
        <v>118</v>
      </c>
    </row>
    <row r="13" spans="1:31" ht="21" customHeight="1">
      <c r="A13" s="113" t="s">
        <v>303</v>
      </c>
      <c r="B13" s="88">
        <f>SUM(C13,Y13:AE13)</f>
        <v>444</v>
      </c>
      <c r="C13" s="88">
        <f>SUM(D13:M13,O13:X13)</f>
        <v>282</v>
      </c>
      <c r="D13" s="89">
        <v>18</v>
      </c>
      <c r="E13" s="89">
        <v>4</v>
      </c>
      <c r="F13" s="89">
        <v>54</v>
      </c>
      <c r="G13" s="89">
        <v>8</v>
      </c>
      <c r="H13" s="89">
        <v>76</v>
      </c>
      <c r="I13" s="89">
        <v>7</v>
      </c>
      <c r="J13" s="89">
        <v>10</v>
      </c>
      <c r="K13" s="89">
        <v>38</v>
      </c>
      <c r="L13" s="89">
        <v>10</v>
      </c>
      <c r="M13" s="89">
        <v>18</v>
      </c>
      <c r="N13" s="113" t="s">
        <v>303</v>
      </c>
      <c r="O13" s="83">
        <v>2</v>
      </c>
      <c r="P13" s="83">
        <v>18</v>
      </c>
      <c r="Q13" s="83">
        <v>6</v>
      </c>
      <c r="R13" s="83">
        <v>8</v>
      </c>
      <c r="S13" s="85">
        <v>0</v>
      </c>
      <c r="T13" s="83">
        <v>4</v>
      </c>
      <c r="U13" s="83">
        <v>1</v>
      </c>
      <c r="V13" s="85">
        <v>0</v>
      </c>
      <c r="W13" s="85">
        <v>0</v>
      </c>
      <c r="X13" s="85">
        <v>0</v>
      </c>
      <c r="Y13" s="83">
        <v>5</v>
      </c>
      <c r="Z13" s="83">
        <v>46</v>
      </c>
      <c r="AA13" s="83">
        <v>106</v>
      </c>
      <c r="AB13" s="83">
        <v>3</v>
      </c>
      <c r="AC13" s="85">
        <v>0</v>
      </c>
      <c r="AD13" s="85">
        <v>1</v>
      </c>
      <c r="AE13" s="83">
        <v>1</v>
      </c>
    </row>
    <row r="14" spans="1:31" ht="30" customHeight="1">
      <c r="A14" s="114" t="s">
        <v>197</v>
      </c>
      <c r="B14" s="88"/>
      <c r="C14" s="88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114" t="s">
        <v>197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</row>
    <row r="15" spans="1:31" ht="21" customHeight="1">
      <c r="A15" s="113" t="s">
        <v>302</v>
      </c>
      <c r="B15" s="88">
        <f>SUM(C15,Y15:AE15)</f>
        <v>6475</v>
      </c>
      <c r="C15" s="88">
        <f>SUM(D15:M15,O15:X15)</f>
        <v>3714</v>
      </c>
      <c r="D15" s="89">
        <v>563</v>
      </c>
      <c r="E15" s="89">
        <v>96</v>
      </c>
      <c r="F15" s="89">
        <v>483</v>
      </c>
      <c r="G15" s="89">
        <v>183</v>
      </c>
      <c r="H15" s="89">
        <v>806</v>
      </c>
      <c r="I15" s="89">
        <v>126</v>
      </c>
      <c r="J15" s="89">
        <v>119</v>
      </c>
      <c r="K15" s="89">
        <v>353</v>
      </c>
      <c r="L15" s="89">
        <v>82</v>
      </c>
      <c r="M15" s="89">
        <v>271</v>
      </c>
      <c r="N15" s="113" t="s">
        <v>302</v>
      </c>
      <c r="O15" s="85">
        <v>88</v>
      </c>
      <c r="P15" s="85">
        <v>123</v>
      </c>
      <c r="Q15" s="85">
        <v>41</v>
      </c>
      <c r="R15" s="85">
        <v>129</v>
      </c>
      <c r="S15" s="85">
        <v>21</v>
      </c>
      <c r="T15" s="85">
        <v>55</v>
      </c>
      <c r="U15" s="85">
        <v>50</v>
      </c>
      <c r="V15" s="85">
        <v>67</v>
      </c>
      <c r="W15" s="85">
        <v>49</v>
      </c>
      <c r="X15" s="85">
        <v>9</v>
      </c>
      <c r="Y15" s="85">
        <v>592</v>
      </c>
      <c r="Z15" s="85">
        <v>667</v>
      </c>
      <c r="AA15" s="85">
        <v>1491</v>
      </c>
      <c r="AB15" s="85">
        <v>10</v>
      </c>
      <c r="AC15" s="85">
        <v>0</v>
      </c>
      <c r="AD15" s="85">
        <v>0</v>
      </c>
      <c r="AE15" s="85">
        <v>1</v>
      </c>
    </row>
    <row r="16" spans="1:31" ht="21" customHeight="1">
      <c r="A16" s="113" t="s">
        <v>303</v>
      </c>
      <c r="B16" s="88">
        <f>SUM(C16,Y16:AE16)</f>
        <v>492</v>
      </c>
      <c r="C16" s="88">
        <f>SUM(D16:M16,O16:X16)</f>
        <v>291</v>
      </c>
      <c r="D16" s="89">
        <v>57</v>
      </c>
      <c r="E16" s="89">
        <v>11</v>
      </c>
      <c r="F16" s="89">
        <v>41</v>
      </c>
      <c r="G16" s="89">
        <v>10</v>
      </c>
      <c r="H16" s="89">
        <v>50</v>
      </c>
      <c r="I16" s="89">
        <v>10</v>
      </c>
      <c r="J16" s="89">
        <v>17</v>
      </c>
      <c r="K16" s="89">
        <v>31</v>
      </c>
      <c r="L16" s="89">
        <v>4</v>
      </c>
      <c r="M16" s="89">
        <v>15</v>
      </c>
      <c r="N16" s="113" t="s">
        <v>303</v>
      </c>
      <c r="O16" s="85">
        <v>6</v>
      </c>
      <c r="P16" s="85">
        <v>14</v>
      </c>
      <c r="Q16" s="85">
        <v>5</v>
      </c>
      <c r="R16" s="85">
        <v>1</v>
      </c>
      <c r="S16" s="85">
        <v>1</v>
      </c>
      <c r="T16" s="85">
        <v>3</v>
      </c>
      <c r="U16" s="85">
        <v>4</v>
      </c>
      <c r="V16" s="85">
        <v>8</v>
      </c>
      <c r="W16" s="85">
        <v>2</v>
      </c>
      <c r="X16" s="85">
        <v>1</v>
      </c>
      <c r="Y16" s="85">
        <v>46</v>
      </c>
      <c r="Z16" s="85">
        <v>56</v>
      </c>
      <c r="AA16" s="85">
        <v>98</v>
      </c>
      <c r="AB16" s="85">
        <v>1</v>
      </c>
      <c r="AC16" s="85">
        <v>0</v>
      </c>
      <c r="AD16" s="85">
        <v>0</v>
      </c>
      <c r="AE16" s="85">
        <v>0</v>
      </c>
    </row>
    <row r="17" spans="1:31" ht="30" customHeight="1">
      <c r="A17" s="114" t="s">
        <v>198</v>
      </c>
      <c r="B17" s="88"/>
      <c r="C17" s="8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114" t="s">
        <v>198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</row>
    <row r="18" spans="1:31" ht="21" customHeight="1">
      <c r="A18" s="113" t="s">
        <v>193</v>
      </c>
      <c r="B18" s="88">
        <f>SUM(C18,Y18:AE18)</f>
        <v>0</v>
      </c>
      <c r="C18" s="88">
        <f>SUM(D18:M18,O18:X18)</f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113" t="s">
        <v>193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85">
        <v>0</v>
      </c>
      <c r="AC18" s="85">
        <v>0</v>
      </c>
      <c r="AD18" s="85">
        <v>0</v>
      </c>
      <c r="AE18" s="85">
        <v>0</v>
      </c>
    </row>
    <row r="19" spans="1:31" ht="21" customHeight="1">
      <c r="A19" s="113" t="s">
        <v>194</v>
      </c>
      <c r="B19" s="88">
        <f>SUM(C19,Y19:AE19)</f>
        <v>0</v>
      </c>
      <c r="C19" s="88">
        <f>SUM(D19:M19,O19:X19)</f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113" t="s">
        <v>194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</row>
    <row r="20" spans="1:31" ht="30" customHeight="1">
      <c r="A20" s="114" t="s">
        <v>199</v>
      </c>
      <c r="B20" s="88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114" t="s">
        <v>199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</row>
    <row r="21" spans="1:31" ht="21" customHeight="1">
      <c r="A21" s="113" t="s">
        <v>302</v>
      </c>
      <c r="B21" s="88">
        <f>SUM(C21,Y21:AE21)</f>
        <v>266</v>
      </c>
      <c r="C21" s="88">
        <f>SUM(D21:M21,O21:X21)</f>
        <v>102</v>
      </c>
      <c r="D21" s="89">
        <v>42</v>
      </c>
      <c r="E21" s="89">
        <v>0</v>
      </c>
      <c r="F21" s="89">
        <v>21</v>
      </c>
      <c r="G21" s="89">
        <v>0</v>
      </c>
      <c r="H21" s="89">
        <v>28</v>
      </c>
      <c r="I21" s="89">
        <v>2</v>
      </c>
      <c r="J21" s="89">
        <v>1</v>
      </c>
      <c r="K21" s="89">
        <v>2</v>
      </c>
      <c r="L21" s="89">
        <v>1</v>
      </c>
      <c r="M21" s="89">
        <v>1</v>
      </c>
      <c r="N21" s="113" t="s">
        <v>302</v>
      </c>
      <c r="O21" s="85">
        <v>0</v>
      </c>
      <c r="P21" s="85">
        <v>2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5">
        <v>1</v>
      </c>
      <c r="W21" s="85">
        <v>1</v>
      </c>
      <c r="X21" s="85">
        <v>0</v>
      </c>
      <c r="Y21" s="85">
        <v>47</v>
      </c>
      <c r="Z21" s="85">
        <v>58</v>
      </c>
      <c r="AA21" s="85">
        <v>59</v>
      </c>
      <c r="AB21" s="85">
        <v>0</v>
      </c>
      <c r="AC21" s="85">
        <v>0</v>
      </c>
      <c r="AD21" s="85">
        <v>0</v>
      </c>
      <c r="AE21" s="85">
        <v>0</v>
      </c>
    </row>
    <row r="22" spans="1:31" ht="21" customHeight="1">
      <c r="A22" s="113" t="s">
        <v>303</v>
      </c>
      <c r="B22" s="88">
        <f>SUM(C22,Y22:AE22)</f>
        <v>31</v>
      </c>
      <c r="C22" s="88">
        <f>SUM(D22:M22,O22:X22)</f>
        <v>19</v>
      </c>
      <c r="D22" s="89">
        <v>8</v>
      </c>
      <c r="E22" s="89">
        <v>0</v>
      </c>
      <c r="F22" s="89">
        <v>3</v>
      </c>
      <c r="G22" s="89">
        <v>0</v>
      </c>
      <c r="H22" s="89">
        <v>8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113" t="s">
        <v>303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2</v>
      </c>
      <c r="Z22" s="85">
        <v>9</v>
      </c>
      <c r="AA22" s="85">
        <v>1</v>
      </c>
      <c r="AB22" s="85">
        <v>0</v>
      </c>
      <c r="AC22" s="85">
        <v>0</v>
      </c>
      <c r="AD22" s="85">
        <v>0</v>
      </c>
      <c r="AE22" s="85">
        <v>0</v>
      </c>
    </row>
    <row r="23" spans="1:31" ht="30" customHeight="1">
      <c r="A23" s="114" t="s">
        <v>200</v>
      </c>
      <c r="B23" s="88"/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114" t="s">
        <v>200</v>
      </c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</row>
    <row r="24" spans="1:31" ht="21" customHeight="1">
      <c r="A24" s="113" t="s">
        <v>302</v>
      </c>
      <c r="B24" s="88">
        <f>SUM(C24,Y24:AE24)</f>
        <v>0</v>
      </c>
      <c r="C24" s="88">
        <f>SUM(D24:M24,O24:X24)</f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113" t="s">
        <v>302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</row>
    <row r="25" spans="1:31" ht="21" customHeight="1">
      <c r="A25" s="113" t="s">
        <v>303</v>
      </c>
      <c r="B25" s="88">
        <f>SUM(C25,Y25:AE25)</f>
        <v>0</v>
      </c>
      <c r="C25" s="88">
        <f>SUM(D25:M25,O25:X25)</f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113" t="s">
        <v>303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0</v>
      </c>
      <c r="AB25" s="85">
        <v>0</v>
      </c>
      <c r="AC25" s="85">
        <v>0</v>
      </c>
      <c r="AD25" s="85">
        <v>0</v>
      </c>
      <c r="AE25" s="85">
        <v>0</v>
      </c>
    </row>
    <row r="26" spans="1:31" ht="30" customHeight="1">
      <c r="A26" s="114" t="s">
        <v>312</v>
      </c>
      <c r="B26" s="88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114" t="s">
        <v>312</v>
      </c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</row>
    <row r="27" spans="1:31" ht="21" customHeight="1">
      <c r="A27" s="113" t="s">
        <v>311</v>
      </c>
      <c r="B27" s="88">
        <f>SUM(C27,Y27:AE27)</f>
        <v>1038</v>
      </c>
      <c r="C27" s="88">
        <f>SUM(D27:M27,O27:X27)</f>
        <v>542</v>
      </c>
      <c r="D27" s="89">
        <v>406</v>
      </c>
      <c r="E27" s="89">
        <v>12</v>
      </c>
      <c r="F27" s="89">
        <v>18</v>
      </c>
      <c r="G27" s="89">
        <v>0</v>
      </c>
      <c r="H27" s="89">
        <v>4</v>
      </c>
      <c r="I27" s="89">
        <v>17</v>
      </c>
      <c r="J27" s="89">
        <v>0</v>
      </c>
      <c r="K27" s="89">
        <v>0</v>
      </c>
      <c r="L27" s="89">
        <v>1</v>
      </c>
      <c r="M27" s="89">
        <v>0</v>
      </c>
      <c r="N27" s="113" t="s">
        <v>311</v>
      </c>
      <c r="O27" s="85">
        <v>0</v>
      </c>
      <c r="P27" s="85">
        <v>0</v>
      </c>
      <c r="Q27" s="85">
        <v>0</v>
      </c>
      <c r="R27" s="85">
        <v>5</v>
      </c>
      <c r="S27" s="85">
        <v>0</v>
      </c>
      <c r="T27" s="85">
        <v>73</v>
      </c>
      <c r="U27" s="85">
        <v>5</v>
      </c>
      <c r="V27" s="85">
        <v>1</v>
      </c>
      <c r="W27" s="85">
        <v>0</v>
      </c>
      <c r="X27" s="85">
        <v>0</v>
      </c>
      <c r="Y27" s="85">
        <v>267</v>
      </c>
      <c r="Z27" s="85">
        <v>90</v>
      </c>
      <c r="AA27" s="85">
        <v>139</v>
      </c>
      <c r="AB27" s="85">
        <v>0</v>
      </c>
      <c r="AC27" s="85">
        <v>0</v>
      </c>
      <c r="AD27" s="85">
        <v>0</v>
      </c>
      <c r="AE27" s="85">
        <v>0</v>
      </c>
    </row>
    <row r="28" spans="1:31" ht="21" customHeight="1" thickBot="1">
      <c r="A28" s="113" t="s">
        <v>303</v>
      </c>
      <c r="B28" s="88">
        <f>SUM(C28,Y28:AE28)</f>
        <v>22</v>
      </c>
      <c r="C28" s="88">
        <f>SUM(D28:M28,O28:X28)</f>
        <v>9</v>
      </c>
      <c r="D28" s="89">
        <v>5</v>
      </c>
      <c r="E28" s="89">
        <v>0</v>
      </c>
      <c r="F28" s="89">
        <v>3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113" t="s">
        <v>303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1</v>
      </c>
      <c r="U28" s="85">
        <v>0</v>
      </c>
      <c r="V28" s="85">
        <v>0</v>
      </c>
      <c r="W28" s="85">
        <v>0</v>
      </c>
      <c r="X28" s="85">
        <v>0</v>
      </c>
      <c r="Y28" s="85">
        <v>5</v>
      </c>
      <c r="Z28" s="85">
        <v>3</v>
      </c>
      <c r="AA28" s="85">
        <v>5</v>
      </c>
      <c r="AB28" s="85">
        <v>0</v>
      </c>
      <c r="AC28" s="85">
        <v>0</v>
      </c>
      <c r="AD28" s="85">
        <v>0</v>
      </c>
      <c r="AE28" s="85">
        <v>0</v>
      </c>
    </row>
    <row r="29" spans="1:31" ht="29.25" customHeight="1">
      <c r="A29" s="148" t="s">
        <v>237</v>
      </c>
      <c r="B29" s="149"/>
      <c r="C29" s="149"/>
      <c r="D29" s="149"/>
      <c r="E29" s="149"/>
      <c r="F29" s="149"/>
      <c r="G29" s="1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8.25" customHeight="1">
      <c r="A30" s="4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49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11.25" customHeight="1">
      <c r="A31" s="150" t="s">
        <v>244</v>
      </c>
      <c r="B31" s="150"/>
      <c r="C31" s="150"/>
      <c r="D31" s="150"/>
      <c r="E31" s="150"/>
      <c r="F31" s="150"/>
      <c r="G31" s="150" t="s">
        <v>67</v>
      </c>
      <c r="H31" s="150"/>
      <c r="I31" s="150"/>
      <c r="J31" s="150"/>
      <c r="K31" s="150"/>
      <c r="L31" s="150"/>
      <c r="M31" s="150"/>
      <c r="N31" s="150" t="s">
        <v>245</v>
      </c>
      <c r="O31" s="150"/>
      <c r="P31" s="150"/>
      <c r="Q31" s="150"/>
      <c r="R31" s="150"/>
      <c r="S31" s="150"/>
      <c r="T31" s="150"/>
      <c r="U31" s="150"/>
      <c r="V31" s="150"/>
      <c r="W31" s="150" t="s">
        <v>246</v>
      </c>
      <c r="X31" s="150"/>
      <c r="Y31" s="150"/>
      <c r="Z31" s="150"/>
      <c r="AA31" s="150"/>
      <c r="AB31" s="150"/>
      <c r="AC31" s="150"/>
      <c r="AD31" s="150"/>
      <c r="AE31" s="150"/>
    </row>
  </sheetData>
  <sheetProtection/>
  <mergeCells count="27">
    <mergeCell ref="A1:F1"/>
    <mergeCell ref="G1:M1"/>
    <mergeCell ref="N1:V1"/>
    <mergeCell ref="W1:Z1"/>
    <mergeCell ref="A2:F2"/>
    <mergeCell ref="N2:V2"/>
    <mergeCell ref="G2:L2"/>
    <mergeCell ref="W2:AD2"/>
    <mergeCell ref="AA3:AA4"/>
    <mergeCell ref="AB3:AB4"/>
    <mergeCell ref="AC3:AC4"/>
    <mergeCell ref="A3:A4"/>
    <mergeCell ref="B3:B4"/>
    <mergeCell ref="C3:F3"/>
    <mergeCell ref="G3:M3"/>
    <mergeCell ref="N3:N4"/>
    <mergeCell ref="O3:V3"/>
    <mergeCell ref="AD3:AD4"/>
    <mergeCell ref="AE3:AE4"/>
    <mergeCell ref="A29:F29"/>
    <mergeCell ref="A31:F31"/>
    <mergeCell ref="G31:M31"/>
    <mergeCell ref="N31:V31"/>
    <mergeCell ref="W31:AE31"/>
    <mergeCell ref="W3:X3"/>
    <mergeCell ref="Y3:Y4"/>
    <mergeCell ref="Z3:Z4"/>
  </mergeCells>
  <dataValidations count="1">
    <dataValidation type="whole" allowBlank="1" showInputMessage="1" showErrorMessage="1" errorTitle="嘿嘿！你粉混喔" error="數字必須素整數而且不得小於 0 也應該不會大於 50000000 吧" sqref="D21:M22 O21:AE22 O24:AE25 D15:M16 O18:AE19 O27:AE28 O15:AE16 D24:M25 D18:M19 D12:M13 D27:M28 O12:AE13">
      <formula1>0</formula1>
      <formula2>50000000</formula2>
    </dataValidation>
  </dataValidations>
  <printOptions horizontalCentered="1" verticalCentered="1"/>
  <pageMargins left="0.16" right="0.15748031496062992" top="0.15748031496062992" bottom="0.15748031496062992" header="0.15748031496062992" footer="0.15748031496062992"/>
  <pageSetup horizontalDpi="600" verticalDpi="600" orientation="portrait" paperSize="9" scale="108" r:id="rId1"/>
  <colBreaks count="3" manualBreakCount="3">
    <brk id="6" max="65535" man="1"/>
    <brk id="13" max="65535" man="1"/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17"/>
  <sheetViews>
    <sheetView view="pageBreakPreview" zoomScaleSheetLayoutView="100" zoomScalePageLayoutView="0" workbookViewId="0" topLeftCell="D1">
      <selection activeCell="O1" sqref="O1:W1"/>
    </sheetView>
  </sheetViews>
  <sheetFormatPr defaultColWidth="9.00390625" defaultRowHeight="16.5"/>
  <cols>
    <col min="1" max="1" width="18.625" style="9" customWidth="1"/>
    <col min="2" max="2" width="10.875" style="9" customWidth="1"/>
    <col min="3" max="3" width="9.125" style="9" customWidth="1"/>
    <col min="4" max="7" width="11.125" style="9" customWidth="1"/>
    <col min="8" max="8" width="12.25390625" style="9" customWidth="1"/>
    <col min="9" max="9" width="12.00390625" style="9" customWidth="1"/>
    <col min="10" max="10" width="11.875" style="9" customWidth="1"/>
    <col min="11" max="11" width="12.375" style="9" customWidth="1"/>
    <col min="12" max="12" width="11.75390625" style="9" customWidth="1"/>
    <col min="13" max="14" width="11.50390625" style="9" customWidth="1"/>
    <col min="15" max="15" width="19.75390625" style="9" customWidth="1"/>
    <col min="16" max="16" width="8.375" style="9" customWidth="1"/>
    <col min="17" max="17" width="8.125" style="9" customWidth="1"/>
    <col min="18" max="18" width="7.625" style="9" customWidth="1"/>
    <col min="19" max="19" width="8.00390625" style="9" customWidth="1"/>
    <col min="20" max="20" width="7.875" style="9" customWidth="1"/>
    <col min="21" max="21" width="8.00390625" style="9" customWidth="1"/>
    <col min="22" max="23" width="7.75390625" style="9" customWidth="1"/>
    <col min="24" max="24" width="7.875" style="9" customWidth="1"/>
    <col min="25" max="25" width="8.00390625" style="9" customWidth="1"/>
    <col min="26" max="26" width="10.625" style="9" customWidth="1"/>
    <col min="27" max="27" width="10.50390625" style="9" customWidth="1"/>
    <col min="28" max="29" width="10.25390625" style="9" customWidth="1"/>
    <col min="30" max="31" width="8.625" style="9" customWidth="1"/>
    <col min="32" max="32" width="8.75390625" style="9" customWidth="1"/>
    <col min="33" max="16384" width="9.00390625" style="9" customWidth="1"/>
  </cols>
  <sheetData>
    <row r="1" spans="1:32" s="2" customFormat="1" ht="64.5" customHeight="1">
      <c r="A1" s="163" t="s">
        <v>314</v>
      </c>
      <c r="B1" s="163"/>
      <c r="C1" s="163"/>
      <c r="D1" s="163"/>
      <c r="E1" s="163"/>
      <c r="F1" s="163"/>
      <c r="G1" s="163"/>
      <c r="H1" s="165" t="s">
        <v>24</v>
      </c>
      <c r="I1" s="165"/>
      <c r="J1" s="165"/>
      <c r="K1" s="165"/>
      <c r="L1" s="165"/>
      <c r="M1" s="165"/>
      <c r="N1" s="165"/>
      <c r="O1" s="164" t="s">
        <v>23</v>
      </c>
      <c r="P1" s="164"/>
      <c r="Q1" s="164"/>
      <c r="R1" s="164"/>
      <c r="S1" s="164"/>
      <c r="T1" s="164"/>
      <c r="U1" s="164"/>
      <c r="V1" s="164"/>
      <c r="W1" s="164"/>
      <c r="X1" s="162" t="s">
        <v>327</v>
      </c>
      <c r="Y1" s="162"/>
      <c r="Z1" s="162"/>
      <c r="AA1" s="162"/>
      <c r="AB1" s="162"/>
      <c r="AC1" s="162"/>
      <c r="AD1" s="162"/>
      <c r="AE1" s="162"/>
      <c r="AF1" s="162"/>
    </row>
    <row r="2" spans="1:32" s="4" customFormat="1" ht="15" customHeight="1" thickBot="1">
      <c r="A2" s="125" t="s">
        <v>7</v>
      </c>
      <c r="B2" s="125"/>
      <c r="C2" s="125"/>
      <c r="D2" s="125"/>
      <c r="E2" s="125"/>
      <c r="F2" s="125"/>
      <c r="G2" s="125"/>
      <c r="H2" s="126" t="s">
        <v>317</v>
      </c>
      <c r="I2" s="126"/>
      <c r="J2" s="126"/>
      <c r="K2" s="126"/>
      <c r="L2" s="126"/>
      <c r="M2" s="126"/>
      <c r="N2" s="3" t="s">
        <v>0</v>
      </c>
      <c r="O2" s="125" t="s">
        <v>7</v>
      </c>
      <c r="P2" s="125"/>
      <c r="Q2" s="125"/>
      <c r="R2" s="125"/>
      <c r="S2" s="125"/>
      <c r="T2" s="125"/>
      <c r="U2" s="125"/>
      <c r="V2" s="125"/>
      <c r="W2" s="125"/>
      <c r="X2" s="126" t="s">
        <v>317</v>
      </c>
      <c r="Y2" s="126"/>
      <c r="Z2" s="126"/>
      <c r="AA2" s="126"/>
      <c r="AB2" s="126"/>
      <c r="AC2" s="126"/>
      <c r="AD2" s="126"/>
      <c r="AE2" s="126"/>
      <c r="AF2" s="3" t="s">
        <v>0</v>
      </c>
    </row>
    <row r="3" spans="1:32" s="5" customFormat="1" ht="23.25" customHeight="1">
      <c r="A3" s="168" t="s">
        <v>315</v>
      </c>
      <c r="B3" s="170" t="s">
        <v>201</v>
      </c>
      <c r="C3" s="171" t="s">
        <v>204</v>
      </c>
      <c r="D3" s="127" t="s">
        <v>140</v>
      </c>
      <c r="E3" s="128"/>
      <c r="F3" s="128"/>
      <c r="G3" s="128"/>
      <c r="H3" s="173" t="s">
        <v>316</v>
      </c>
      <c r="I3" s="173"/>
      <c r="J3" s="173"/>
      <c r="K3" s="173"/>
      <c r="L3" s="173"/>
      <c r="M3" s="173"/>
      <c r="N3" s="173"/>
      <c r="O3" s="168" t="s">
        <v>315</v>
      </c>
      <c r="P3" s="182" t="s">
        <v>326</v>
      </c>
      <c r="Q3" s="128"/>
      <c r="R3" s="128"/>
      <c r="S3" s="128"/>
      <c r="T3" s="128"/>
      <c r="U3" s="128"/>
      <c r="V3" s="128"/>
      <c r="W3" s="128"/>
      <c r="X3" s="174" t="s">
        <v>202</v>
      </c>
      <c r="Y3" s="175"/>
      <c r="Z3" s="166" t="s">
        <v>119</v>
      </c>
      <c r="AA3" s="166" t="s">
        <v>120</v>
      </c>
      <c r="AB3" s="166" t="s">
        <v>117</v>
      </c>
      <c r="AC3" s="166" t="s">
        <v>147</v>
      </c>
      <c r="AD3" s="166" t="s">
        <v>148</v>
      </c>
      <c r="AE3" s="176" t="s">
        <v>115</v>
      </c>
      <c r="AF3" s="178" t="s">
        <v>149</v>
      </c>
    </row>
    <row r="4" spans="1:32" s="5" customFormat="1" ht="68.25" customHeight="1" thickBot="1">
      <c r="A4" s="169"/>
      <c r="B4" s="140"/>
      <c r="C4" s="172"/>
      <c r="D4" s="67" t="s">
        <v>2</v>
      </c>
      <c r="E4" s="92" t="s">
        <v>46</v>
      </c>
      <c r="F4" s="92" t="s">
        <v>50</v>
      </c>
      <c r="G4" s="92" t="s">
        <v>51</v>
      </c>
      <c r="H4" s="92" t="s">
        <v>25</v>
      </c>
      <c r="I4" s="92" t="s">
        <v>54</v>
      </c>
      <c r="J4" s="92" t="s">
        <v>26</v>
      </c>
      <c r="K4" s="81" t="s">
        <v>27</v>
      </c>
      <c r="L4" s="92" t="s">
        <v>28</v>
      </c>
      <c r="M4" s="92" t="s">
        <v>29</v>
      </c>
      <c r="N4" s="81" t="s">
        <v>30</v>
      </c>
      <c r="O4" s="169"/>
      <c r="P4" s="40" t="s">
        <v>31</v>
      </c>
      <c r="Q4" s="40" t="s">
        <v>32</v>
      </c>
      <c r="R4" s="40" t="s">
        <v>52</v>
      </c>
      <c r="S4" s="40" t="s">
        <v>33</v>
      </c>
      <c r="T4" s="40" t="s">
        <v>34</v>
      </c>
      <c r="U4" s="40" t="s">
        <v>35</v>
      </c>
      <c r="V4" s="40" t="s">
        <v>36</v>
      </c>
      <c r="W4" s="95" t="s">
        <v>37</v>
      </c>
      <c r="X4" s="95" t="s">
        <v>38</v>
      </c>
      <c r="Y4" s="95" t="s">
        <v>39</v>
      </c>
      <c r="Z4" s="167"/>
      <c r="AA4" s="167"/>
      <c r="AB4" s="167"/>
      <c r="AC4" s="167"/>
      <c r="AD4" s="167"/>
      <c r="AE4" s="177"/>
      <c r="AF4" s="179"/>
    </row>
    <row r="5" spans="1:32" s="7" customFormat="1" ht="54.75" customHeight="1">
      <c r="A5" s="93" t="s">
        <v>319</v>
      </c>
      <c r="B5" s="84">
        <f>SUM(B7:B12)</f>
        <v>47226</v>
      </c>
      <c r="C5" s="96"/>
      <c r="D5" s="84">
        <f aca="true" t="shared" si="0" ref="D5:N5">SUM(D7:D12)</f>
        <v>27850</v>
      </c>
      <c r="E5" s="84">
        <f t="shared" si="0"/>
        <v>3904</v>
      </c>
      <c r="F5" s="84">
        <f>SUM(F7:F12)</f>
        <v>85</v>
      </c>
      <c r="G5" s="84">
        <f t="shared" si="0"/>
        <v>5431</v>
      </c>
      <c r="H5" s="84">
        <f>SUM(H7:H12)</f>
        <v>1044</v>
      </c>
      <c r="I5" s="84">
        <f t="shared" si="0"/>
        <v>5731</v>
      </c>
      <c r="J5" s="84">
        <f t="shared" si="0"/>
        <v>938</v>
      </c>
      <c r="K5" s="84">
        <f t="shared" si="0"/>
        <v>1055</v>
      </c>
      <c r="L5" s="84">
        <f t="shared" si="0"/>
        <v>2503</v>
      </c>
      <c r="M5" s="84">
        <f t="shared" si="0"/>
        <v>646</v>
      </c>
      <c r="N5" s="84">
        <f t="shared" si="0"/>
        <v>1652</v>
      </c>
      <c r="O5" s="93" t="s">
        <v>319</v>
      </c>
      <c r="P5" s="84">
        <f aca="true" t="shared" si="1" ref="P5:AF5">SUM(P7:P12)</f>
        <v>889</v>
      </c>
      <c r="Q5" s="84">
        <f>SUM(Q7:Q12)</f>
        <v>1472</v>
      </c>
      <c r="R5" s="84">
        <f t="shared" si="1"/>
        <v>171</v>
      </c>
      <c r="S5" s="84">
        <f t="shared" si="1"/>
        <v>843</v>
      </c>
      <c r="T5" s="84">
        <f t="shared" si="1"/>
        <v>83</v>
      </c>
      <c r="U5" s="84">
        <f t="shared" si="1"/>
        <v>529</v>
      </c>
      <c r="V5" s="84">
        <f t="shared" si="1"/>
        <v>365</v>
      </c>
      <c r="W5" s="84">
        <f t="shared" si="1"/>
        <v>332</v>
      </c>
      <c r="X5" s="84">
        <f t="shared" si="1"/>
        <v>146</v>
      </c>
      <c r="Y5" s="84">
        <f t="shared" si="1"/>
        <v>31</v>
      </c>
      <c r="Z5" s="84">
        <f t="shared" si="1"/>
        <v>1730</v>
      </c>
      <c r="AA5" s="84">
        <f>SUM(AA7:AA12)</f>
        <v>6030</v>
      </c>
      <c r="AB5" s="84">
        <f t="shared" si="1"/>
        <v>10585</v>
      </c>
      <c r="AC5" s="84">
        <f t="shared" si="1"/>
        <v>189</v>
      </c>
      <c r="AD5" s="84">
        <f t="shared" si="1"/>
        <v>65</v>
      </c>
      <c r="AE5" s="84">
        <f>SUM(AE7:AE12)</f>
        <v>377</v>
      </c>
      <c r="AF5" s="84">
        <f t="shared" si="1"/>
        <v>400</v>
      </c>
    </row>
    <row r="6" spans="1:32" s="7" customFormat="1" ht="52.5" customHeight="1">
      <c r="A6" s="94" t="s">
        <v>318</v>
      </c>
      <c r="B6" s="85"/>
      <c r="C6" s="86">
        <f>SUM(C7:C12)</f>
        <v>100.00000000000001</v>
      </c>
      <c r="D6" s="86">
        <f>IF(D5&gt;$B$5,999,IF($B$5=0,0,D5/$B$5*100))</f>
        <v>58.971752848007455</v>
      </c>
      <c r="E6" s="86">
        <f aca="true" t="shared" si="2" ref="E6:N6">IF(E5&gt;$B$5,999,IF($B$5=0,0,E5/$B$5*100))</f>
        <v>8.266632787024097</v>
      </c>
      <c r="F6" s="86">
        <f t="shared" si="2"/>
        <v>0.17998560115190784</v>
      </c>
      <c r="G6" s="86">
        <f t="shared" si="2"/>
        <v>11.500021174776606</v>
      </c>
      <c r="H6" s="86">
        <f t="shared" si="2"/>
        <v>2.2106466776775506</v>
      </c>
      <c r="I6" s="86">
        <f t="shared" si="2"/>
        <v>12.13526447295981</v>
      </c>
      <c r="J6" s="86">
        <f t="shared" si="2"/>
        <v>1.9861940456528184</v>
      </c>
      <c r="K6" s="86">
        <f t="shared" si="2"/>
        <v>2.2339389319442677</v>
      </c>
      <c r="L6" s="97">
        <f t="shared" si="2"/>
        <v>5.300046584508533</v>
      </c>
      <c r="M6" s="86">
        <f t="shared" si="2"/>
        <v>1.3678905687544995</v>
      </c>
      <c r="N6" s="86">
        <f t="shared" si="2"/>
        <v>3.498073095328844</v>
      </c>
      <c r="O6" s="94" t="s">
        <v>318</v>
      </c>
      <c r="P6" s="86">
        <f aca="true" t="shared" si="3" ref="P6:AF6">IF(P5&gt;$B$5,999,IF($B$5=0,0,P5/$B$5*100))</f>
        <v>1.882437640282895</v>
      </c>
      <c r="Q6" s="86">
        <f t="shared" si="3"/>
        <v>3.1169271164189216</v>
      </c>
      <c r="R6" s="86">
        <f t="shared" si="3"/>
        <v>0.3620886799644264</v>
      </c>
      <c r="S6" s="86">
        <f t="shared" si="3"/>
        <v>1.7850336678948038</v>
      </c>
      <c r="T6" s="86">
        <f t="shared" si="3"/>
        <v>0.1757506458306865</v>
      </c>
      <c r="U6" s="86">
        <f t="shared" si="3"/>
        <v>1.12014568246305</v>
      </c>
      <c r="V6" s="86">
        <f t="shared" si="3"/>
        <v>0.7728793461228984</v>
      </c>
      <c r="W6" s="86">
        <f t="shared" si="3"/>
        <v>0.703002583322746</v>
      </c>
      <c r="X6" s="86">
        <f t="shared" si="3"/>
        <v>0.3091517384491594</v>
      </c>
      <c r="Y6" s="86">
        <f t="shared" si="3"/>
        <v>0.0656418074789311</v>
      </c>
      <c r="Z6" s="86">
        <f t="shared" si="3"/>
        <v>3.6632363528564778</v>
      </c>
      <c r="AA6" s="86">
        <f>IF(AA5&gt;$B$5,999,IF($B$5=0,0,AA5/$B$5*100))</f>
        <v>12.768390293482405</v>
      </c>
      <c r="AB6" s="86">
        <f t="shared" si="3"/>
        <v>22.413501037564053</v>
      </c>
      <c r="AC6" s="86">
        <f t="shared" si="3"/>
        <v>0.40020327785541865</v>
      </c>
      <c r="AD6" s="86">
        <f t="shared" si="3"/>
        <v>0.13763604793969425</v>
      </c>
      <c r="AE6" s="86">
        <f t="shared" si="3"/>
        <v>0.7982890780502266</v>
      </c>
      <c r="AF6" s="86">
        <f t="shared" si="3"/>
        <v>0.8469910642442723</v>
      </c>
    </row>
    <row r="7" spans="1:32" s="7" customFormat="1" ht="49.5" customHeight="1">
      <c r="A7" s="48" t="s">
        <v>320</v>
      </c>
      <c r="B7" s="84">
        <f aca="true" t="shared" si="4" ref="B7:B12">SUM(D7,Z7:AF7)</f>
        <v>32234</v>
      </c>
      <c r="C7" s="86">
        <f aca="true" t="shared" si="5" ref="C7:C12">B7/$B$5*100</f>
        <v>68.25477491212467</v>
      </c>
      <c r="D7" s="84">
        <f aca="true" t="shared" si="6" ref="D7:D12">SUM(E7:N7,P7:Y7)</f>
        <v>18680</v>
      </c>
      <c r="E7" s="84">
        <v>1852</v>
      </c>
      <c r="F7" s="84">
        <v>33</v>
      </c>
      <c r="G7" s="84">
        <v>4271</v>
      </c>
      <c r="H7" s="84">
        <v>681</v>
      </c>
      <c r="I7" s="84">
        <v>4375</v>
      </c>
      <c r="J7" s="84">
        <v>590</v>
      </c>
      <c r="K7" s="84">
        <v>713</v>
      </c>
      <c r="L7" s="84">
        <v>1704</v>
      </c>
      <c r="M7" s="84">
        <v>429</v>
      </c>
      <c r="N7" s="84">
        <v>1125</v>
      </c>
      <c r="O7" s="48" t="s">
        <v>320</v>
      </c>
      <c r="P7" s="84">
        <v>653</v>
      </c>
      <c r="Q7" s="84">
        <v>1045</v>
      </c>
      <c r="R7" s="84">
        <v>60</v>
      </c>
      <c r="S7" s="84">
        <v>616</v>
      </c>
      <c r="T7" s="84">
        <v>33</v>
      </c>
      <c r="U7" s="84">
        <v>267</v>
      </c>
      <c r="V7" s="84">
        <v>94</v>
      </c>
      <c r="W7" s="84">
        <v>107</v>
      </c>
      <c r="X7" s="84">
        <v>16</v>
      </c>
      <c r="Y7" s="84">
        <v>16</v>
      </c>
      <c r="Z7" s="84">
        <v>281</v>
      </c>
      <c r="AA7" s="84">
        <v>4498</v>
      </c>
      <c r="AB7" s="84">
        <v>7773</v>
      </c>
      <c r="AC7" s="84">
        <v>172</v>
      </c>
      <c r="AD7" s="84">
        <v>63</v>
      </c>
      <c r="AE7" s="84">
        <v>377</v>
      </c>
      <c r="AF7" s="84">
        <v>390</v>
      </c>
    </row>
    <row r="8" spans="1:32" s="7" customFormat="1" ht="49.5" customHeight="1">
      <c r="A8" s="48" t="s">
        <v>321</v>
      </c>
      <c r="B8" s="84">
        <f t="shared" si="4"/>
        <v>13104</v>
      </c>
      <c r="C8" s="86">
        <f t="shared" si="5"/>
        <v>27.74742726464236</v>
      </c>
      <c r="D8" s="84">
        <f t="shared" si="6"/>
        <v>8217</v>
      </c>
      <c r="E8" s="84">
        <v>1557</v>
      </c>
      <c r="F8" s="84">
        <v>47</v>
      </c>
      <c r="G8" s="84">
        <v>1069</v>
      </c>
      <c r="H8" s="84">
        <v>355</v>
      </c>
      <c r="I8" s="84">
        <v>1264</v>
      </c>
      <c r="J8" s="84">
        <v>322</v>
      </c>
      <c r="K8" s="84">
        <v>332</v>
      </c>
      <c r="L8" s="84">
        <v>785</v>
      </c>
      <c r="M8" s="84">
        <v>215</v>
      </c>
      <c r="N8" s="84">
        <v>521</v>
      </c>
      <c r="O8" s="48" t="s">
        <v>321</v>
      </c>
      <c r="P8" s="84">
        <v>234</v>
      </c>
      <c r="Q8" s="84">
        <v>418</v>
      </c>
      <c r="R8" s="84">
        <v>108</v>
      </c>
      <c r="S8" s="84">
        <v>221</v>
      </c>
      <c r="T8" s="84">
        <v>50</v>
      </c>
      <c r="U8" s="84">
        <v>160</v>
      </c>
      <c r="V8" s="84">
        <v>196</v>
      </c>
      <c r="W8" s="84">
        <v>221</v>
      </c>
      <c r="X8" s="84">
        <v>127</v>
      </c>
      <c r="Y8" s="84">
        <v>15</v>
      </c>
      <c r="Z8" s="84">
        <v>1082</v>
      </c>
      <c r="AA8" s="84">
        <v>1256</v>
      </c>
      <c r="AB8" s="84">
        <v>2531</v>
      </c>
      <c r="AC8" s="84">
        <v>16</v>
      </c>
      <c r="AD8" s="84">
        <v>1</v>
      </c>
      <c r="AE8" s="84">
        <v>0</v>
      </c>
      <c r="AF8" s="84">
        <v>1</v>
      </c>
    </row>
    <row r="9" spans="1:32" s="7" customFormat="1" ht="49.5" customHeight="1">
      <c r="A9" s="48" t="s">
        <v>322</v>
      </c>
      <c r="B9" s="84">
        <f t="shared" si="4"/>
        <v>0</v>
      </c>
      <c r="C9" s="86" t="s">
        <v>107</v>
      </c>
      <c r="D9" s="84">
        <f t="shared" si="6"/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48" t="s">
        <v>322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84">
        <v>0</v>
      </c>
      <c r="AD9" s="84">
        <v>0</v>
      </c>
      <c r="AE9" s="84">
        <v>0</v>
      </c>
      <c r="AF9" s="84">
        <v>0</v>
      </c>
    </row>
    <row r="10" spans="1:32" s="7" customFormat="1" ht="49.5" customHeight="1">
      <c r="A10" s="48" t="s">
        <v>323</v>
      </c>
      <c r="B10" s="84">
        <f t="shared" si="4"/>
        <v>736</v>
      </c>
      <c r="C10" s="86">
        <f t="shared" si="5"/>
        <v>1.5584635582094608</v>
      </c>
      <c r="D10" s="84">
        <f t="shared" si="6"/>
        <v>346</v>
      </c>
      <c r="E10" s="84">
        <v>109</v>
      </c>
      <c r="F10" s="84">
        <v>1</v>
      </c>
      <c r="G10" s="84">
        <v>67</v>
      </c>
      <c r="H10" s="84">
        <v>0</v>
      </c>
      <c r="I10" s="84">
        <v>82</v>
      </c>
      <c r="J10" s="84">
        <v>18</v>
      </c>
      <c r="K10" s="84">
        <v>5</v>
      </c>
      <c r="L10" s="84">
        <v>13</v>
      </c>
      <c r="M10" s="84">
        <v>1</v>
      </c>
      <c r="N10" s="84">
        <v>4</v>
      </c>
      <c r="O10" s="48" t="s">
        <v>323</v>
      </c>
      <c r="P10" s="84">
        <v>0</v>
      </c>
      <c r="Q10" s="84">
        <v>8</v>
      </c>
      <c r="R10" s="84">
        <v>3</v>
      </c>
      <c r="S10" s="84">
        <v>1</v>
      </c>
      <c r="T10" s="84">
        <v>0</v>
      </c>
      <c r="U10" s="84">
        <v>3</v>
      </c>
      <c r="V10" s="84">
        <v>25</v>
      </c>
      <c r="W10" s="84">
        <v>3</v>
      </c>
      <c r="X10" s="84">
        <v>3</v>
      </c>
      <c r="Y10" s="84">
        <v>0</v>
      </c>
      <c r="Z10" s="84">
        <v>76</v>
      </c>
      <c r="AA10" s="84">
        <v>187</v>
      </c>
      <c r="AB10" s="84">
        <v>116</v>
      </c>
      <c r="AC10" s="84">
        <v>1</v>
      </c>
      <c r="AD10" s="84">
        <v>1</v>
      </c>
      <c r="AE10" s="84">
        <v>0</v>
      </c>
      <c r="AF10" s="84">
        <v>9</v>
      </c>
    </row>
    <row r="11" spans="1:32" s="7" customFormat="1" ht="49.5" customHeight="1">
      <c r="A11" s="48" t="s">
        <v>324</v>
      </c>
      <c r="B11" s="84">
        <f t="shared" si="4"/>
        <v>0</v>
      </c>
      <c r="C11" s="86">
        <f t="shared" si="5"/>
        <v>0</v>
      </c>
      <c r="D11" s="84">
        <f t="shared" si="6"/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48" t="s">
        <v>324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4">
        <v>0</v>
      </c>
    </row>
    <row r="12" spans="1:32" s="7" customFormat="1" ht="49.5" customHeight="1" thickBot="1">
      <c r="A12" s="48" t="s">
        <v>325</v>
      </c>
      <c r="B12" s="84">
        <f t="shared" si="4"/>
        <v>1152</v>
      </c>
      <c r="C12" s="86">
        <f t="shared" si="5"/>
        <v>2.439334265023504</v>
      </c>
      <c r="D12" s="84">
        <f t="shared" si="6"/>
        <v>607</v>
      </c>
      <c r="E12" s="84">
        <v>386</v>
      </c>
      <c r="F12" s="84">
        <v>4</v>
      </c>
      <c r="G12" s="84">
        <v>24</v>
      </c>
      <c r="H12" s="84">
        <v>8</v>
      </c>
      <c r="I12" s="84">
        <v>10</v>
      </c>
      <c r="J12" s="84">
        <v>8</v>
      </c>
      <c r="K12" s="84">
        <v>5</v>
      </c>
      <c r="L12" s="84">
        <v>1</v>
      </c>
      <c r="M12" s="84">
        <v>1</v>
      </c>
      <c r="N12" s="84">
        <v>2</v>
      </c>
      <c r="O12" s="48" t="s">
        <v>325</v>
      </c>
      <c r="P12" s="84">
        <v>2</v>
      </c>
      <c r="Q12" s="84">
        <v>1</v>
      </c>
      <c r="R12" s="84">
        <v>0</v>
      </c>
      <c r="S12" s="84">
        <v>5</v>
      </c>
      <c r="T12" s="84">
        <v>0</v>
      </c>
      <c r="U12" s="84">
        <v>99</v>
      </c>
      <c r="V12" s="84">
        <v>50</v>
      </c>
      <c r="W12" s="84">
        <v>1</v>
      </c>
      <c r="X12" s="84">
        <v>0</v>
      </c>
      <c r="Y12" s="84">
        <v>0</v>
      </c>
      <c r="Z12" s="84">
        <v>291</v>
      </c>
      <c r="AA12" s="84">
        <v>89</v>
      </c>
      <c r="AB12" s="84">
        <v>165</v>
      </c>
      <c r="AC12" s="84">
        <v>0</v>
      </c>
      <c r="AD12" s="84">
        <v>0</v>
      </c>
      <c r="AE12" s="84">
        <v>0</v>
      </c>
      <c r="AF12" s="84">
        <v>0</v>
      </c>
    </row>
    <row r="13" spans="1:32" s="4" customFormat="1" ht="39" customHeight="1">
      <c r="A13" s="180" t="s">
        <v>150</v>
      </c>
      <c r="B13" s="180"/>
      <c r="C13" s="180"/>
      <c r="D13" s="180"/>
      <c r="E13" s="180"/>
      <c r="F13" s="180"/>
      <c r="G13" s="180"/>
      <c r="H13" s="14"/>
      <c r="I13" s="11"/>
      <c r="J13" s="11"/>
      <c r="K13" s="11"/>
      <c r="L13" s="11"/>
      <c r="M13" s="11"/>
      <c r="N13" s="11"/>
      <c r="O13" s="11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15" s="7" customFormat="1" ht="33.75" customHeight="1">
      <c r="A14" s="7" t="s">
        <v>40</v>
      </c>
      <c r="O14" s="7" t="s">
        <v>40</v>
      </c>
    </row>
    <row r="15" s="7" customFormat="1" ht="33.75" customHeight="1"/>
    <row r="17" spans="1:32" s="7" customFormat="1" ht="11.25" customHeight="1">
      <c r="A17" s="181" t="s">
        <v>247</v>
      </c>
      <c r="B17" s="143"/>
      <c r="C17" s="143"/>
      <c r="D17" s="143"/>
      <c r="E17" s="143"/>
      <c r="F17" s="143"/>
      <c r="G17" s="143"/>
      <c r="H17" s="115" t="s">
        <v>248</v>
      </c>
      <c r="I17" s="143"/>
      <c r="J17" s="143"/>
      <c r="K17" s="143"/>
      <c r="L17" s="143"/>
      <c r="M17" s="143"/>
      <c r="N17" s="143"/>
      <c r="O17" s="115" t="s">
        <v>249</v>
      </c>
      <c r="P17" s="115"/>
      <c r="Q17" s="115"/>
      <c r="R17" s="115"/>
      <c r="S17" s="115"/>
      <c r="T17" s="115"/>
      <c r="U17" s="115"/>
      <c r="V17" s="115"/>
      <c r="W17" s="115"/>
      <c r="X17" s="115" t="s">
        <v>68</v>
      </c>
      <c r="Y17" s="115"/>
      <c r="Z17" s="115"/>
      <c r="AA17" s="115"/>
      <c r="AB17" s="115"/>
      <c r="AC17" s="115"/>
      <c r="AD17" s="115"/>
      <c r="AE17" s="115"/>
      <c r="AF17" s="115"/>
    </row>
  </sheetData>
  <sheetProtection/>
  <mergeCells count="28">
    <mergeCell ref="O17:W17"/>
    <mergeCell ref="X17:AF17"/>
    <mergeCell ref="X3:Y3"/>
    <mergeCell ref="AE3:AE4"/>
    <mergeCell ref="AF3:AF4"/>
    <mergeCell ref="A13:G13"/>
    <mergeCell ref="A17:G17"/>
    <mergeCell ref="H17:N17"/>
    <mergeCell ref="P3:W3"/>
    <mergeCell ref="Z3:Z4"/>
    <mergeCell ref="AA3:AA4"/>
    <mergeCell ref="AB3:AB4"/>
    <mergeCell ref="AC3:AC4"/>
    <mergeCell ref="AD3:AD4"/>
    <mergeCell ref="A3:A4"/>
    <mergeCell ref="B3:B4"/>
    <mergeCell ref="C3:C4"/>
    <mergeCell ref="D3:G3"/>
    <mergeCell ref="H3:N3"/>
    <mergeCell ref="O3:O4"/>
    <mergeCell ref="X2:AE2"/>
    <mergeCell ref="X1:AF1"/>
    <mergeCell ref="A1:G1"/>
    <mergeCell ref="O1:W1"/>
    <mergeCell ref="A2:G2"/>
    <mergeCell ref="H2:M2"/>
    <mergeCell ref="O2:W2"/>
    <mergeCell ref="H1:N1"/>
  </mergeCells>
  <dataValidations count="1">
    <dataValidation type="whole" allowBlank="1" showInputMessage="1" showErrorMessage="1" errorTitle="嘿嘿！你粉混喔" error="數字必須素整數而且不得小於 0 也應該不會大於 50000000 吧" sqref="E7:N12 P7:AF12">
      <formula1>0</formula1>
      <formula2>50000000</formula2>
    </dataValidation>
  </dataValidation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120" r:id="rId1"/>
  <colBreaks count="2" manualBreakCount="2">
    <brk id="7" max="65535" man="1"/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Z19"/>
  <sheetViews>
    <sheetView view="pageBreakPreview" zoomScaleSheetLayoutView="100" zoomScalePageLayoutView="0" workbookViewId="0" topLeftCell="A6">
      <selection activeCell="BR4" sqref="BR4"/>
    </sheetView>
  </sheetViews>
  <sheetFormatPr defaultColWidth="11.00390625" defaultRowHeight="16.5"/>
  <cols>
    <col min="1" max="1" width="19.00390625" style="32" customWidth="1"/>
    <col min="2" max="2" width="9.25390625" style="9" customWidth="1"/>
    <col min="3" max="3" width="6.50390625" style="9" customWidth="1"/>
    <col min="4" max="4" width="6.625" style="9" customWidth="1"/>
    <col min="5" max="5" width="7.625" style="9" customWidth="1"/>
    <col min="6" max="6" width="8.00390625" style="9" customWidth="1"/>
    <col min="7" max="7" width="8.25390625" style="9" customWidth="1"/>
    <col min="8" max="8" width="7.75390625" style="9" customWidth="1"/>
    <col min="9" max="10" width="7.50390625" style="9" customWidth="1"/>
    <col min="11" max="11" width="7.375" style="9" customWidth="1"/>
    <col min="12" max="12" width="10.125" style="9" customWidth="1"/>
    <col min="13" max="13" width="11.00390625" style="9" customWidth="1"/>
    <col min="14" max="14" width="10.50390625" style="9" customWidth="1"/>
    <col min="15" max="15" width="10.00390625" style="9" customWidth="1"/>
    <col min="16" max="16" width="12.375" style="9" customWidth="1"/>
    <col min="17" max="17" width="12.25390625" style="9" customWidth="1"/>
    <col min="18" max="20" width="9.625" style="9" customWidth="1"/>
    <col min="21" max="21" width="19.50390625" style="32" customWidth="1"/>
    <col min="22" max="22" width="8.125" style="9" customWidth="1"/>
    <col min="23" max="24" width="8.625" style="9" customWidth="1"/>
    <col min="25" max="25" width="8.75390625" style="9" customWidth="1"/>
    <col min="26" max="26" width="9.625" style="9" customWidth="1"/>
    <col min="27" max="27" width="9.125" style="9" customWidth="1"/>
    <col min="28" max="30" width="7.625" style="9" customWidth="1"/>
    <col min="31" max="32" width="10.625" style="9" customWidth="1"/>
    <col min="33" max="33" width="11.125" style="9" customWidth="1"/>
    <col min="34" max="34" width="10.625" style="9" customWidth="1"/>
    <col min="35" max="35" width="12.125" style="9" customWidth="1"/>
    <col min="36" max="36" width="11.00390625" style="9" customWidth="1"/>
    <col min="37" max="39" width="9.625" style="9" customWidth="1"/>
    <col min="40" max="40" width="20.875" style="32" customWidth="1"/>
    <col min="41" max="41" width="7.875" style="9" customWidth="1"/>
    <col min="42" max="42" width="7.125" style="9" customWidth="1"/>
    <col min="43" max="43" width="8.875" style="9" customWidth="1"/>
    <col min="44" max="44" width="8.625" style="9" customWidth="1"/>
    <col min="45" max="45" width="9.25390625" style="9" customWidth="1"/>
    <col min="46" max="46" width="9.125" style="9" customWidth="1"/>
    <col min="47" max="48" width="7.75390625" style="9" customWidth="1"/>
    <col min="49" max="49" width="7.625" style="9" customWidth="1"/>
    <col min="50" max="50" width="10.50390625" style="9" customWidth="1"/>
    <col min="51" max="51" width="11.125" style="9" customWidth="1"/>
    <col min="52" max="52" width="10.25390625" style="9" customWidth="1"/>
    <col min="53" max="53" width="10.125" style="9" customWidth="1"/>
    <col min="54" max="54" width="12.25390625" style="9" customWidth="1"/>
    <col min="55" max="55" width="11.75390625" style="9" customWidth="1"/>
    <col min="56" max="58" width="9.625" style="9" customWidth="1"/>
    <col min="59" max="59" width="19.75390625" style="32" customWidth="1"/>
    <col min="60" max="60" width="7.125" style="9" customWidth="1"/>
    <col min="61" max="61" width="7.50390625" style="9" customWidth="1"/>
    <col min="62" max="62" width="9.625" style="9" customWidth="1"/>
    <col min="63" max="63" width="9.125" style="9" customWidth="1"/>
    <col min="64" max="65" width="9.50390625" style="9" customWidth="1"/>
    <col min="66" max="66" width="7.50390625" style="9" customWidth="1"/>
    <col min="67" max="67" width="7.875" style="9" customWidth="1"/>
    <col min="68" max="68" width="7.375" style="9" customWidth="1"/>
    <col min="69" max="69" width="10.125" style="9" customWidth="1"/>
    <col min="70" max="70" width="11.125" style="9" customWidth="1"/>
    <col min="71" max="72" width="10.125" style="9" customWidth="1"/>
    <col min="73" max="73" width="12.125" style="9" customWidth="1"/>
    <col min="74" max="74" width="12.00390625" style="9" customWidth="1"/>
    <col min="75" max="77" width="9.625" style="9" customWidth="1"/>
    <col min="78" max="16384" width="11.00390625" style="9" customWidth="1"/>
  </cols>
  <sheetData>
    <row r="1" spans="1:77" s="2" customFormat="1" ht="64.5" customHeight="1">
      <c r="A1" s="133" t="s">
        <v>43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5" t="s">
        <v>238</v>
      </c>
      <c r="M1" s="135"/>
      <c r="N1" s="135"/>
      <c r="O1" s="135"/>
      <c r="P1" s="135"/>
      <c r="Q1" s="135"/>
      <c r="R1" s="135"/>
      <c r="S1" s="135"/>
      <c r="T1" s="135"/>
      <c r="U1" s="133" t="s">
        <v>43</v>
      </c>
      <c r="V1" s="134"/>
      <c r="W1" s="134"/>
      <c r="X1" s="134"/>
      <c r="Y1" s="134"/>
      <c r="Z1" s="134"/>
      <c r="AA1" s="134"/>
      <c r="AB1" s="134"/>
      <c r="AC1" s="134"/>
      <c r="AD1" s="134"/>
      <c r="AE1" s="135" t="s">
        <v>333</v>
      </c>
      <c r="AF1" s="135"/>
      <c r="AG1" s="135"/>
      <c r="AH1" s="135"/>
      <c r="AI1" s="135"/>
      <c r="AJ1" s="135"/>
      <c r="AK1" s="135"/>
      <c r="AL1" s="135"/>
      <c r="AM1" s="135"/>
      <c r="AN1" s="133" t="s">
        <v>43</v>
      </c>
      <c r="AO1" s="134"/>
      <c r="AP1" s="134"/>
      <c r="AQ1" s="134"/>
      <c r="AR1" s="134"/>
      <c r="AS1" s="134"/>
      <c r="AT1" s="134"/>
      <c r="AU1" s="134"/>
      <c r="AV1" s="134"/>
      <c r="AW1" s="134"/>
      <c r="AX1" s="135" t="s">
        <v>334</v>
      </c>
      <c r="AY1" s="135"/>
      <c r="AZ1" s="135"/>
      <c r="BA1" s="135"/>
      <c r="BB1" s="135"/>
      <c r="BC1" s="135"/>
      <c r="BD1" s="135"/>
      <c r="BE1" s="135"/>
      <c r="BF1" s="135"/>
      <c r="BG1" s="133" t="s">
        <v>43</v>
      </c>
      <c r="BH1" s="134"/>
      <c r="BI1" s="134"/>
      <c r="BJ1" s="134"/>
      <c r="BK1" s="134"/>
      <c r="BL1" s="134"/>
      <c r="BM1" s="134"/>
      <c r="BN1" s="134"/>
      <c r="BO1" s="134"/>
      <c r="BP1" s="134"/>
      <c r="BQ1" s="135" t="s">
        <v>335</v>
      </c>
      <c r="BR1" s="135"/>
      <c r="BS1" s="135"/>
      <c r="BT1" s="135"/>
      <c r="BU1" s="135"/>
      <c r="BV1" s="135"/>
      <c r="BW1" s="135"/>
      <c r="BX1" s="135"/>
      <c r="BY1" s="135"/>
    </row>
    <row r="2" spans="1:77" s="4" customFormat="1" ht="13.5" customHeight="1" thickBot="1">
      <c r="A2" s="125" t="s">
        <v>60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 t="s">
        <v>271</v>
      </c>
      <c r="M2" s="126"/>
      <c r="N2" s="126"/>
      <c r="O2" s="126"/>
      <c r="P2" s="126"/>
      <c r="Q2" s="126"/>
      <c r="R2" s="126"/>
      <c r="S2" s="126"/>
      <c r="T2" s="19" t="s">
        <v>0</v>
      </c>
      <c r="U2" s="125" t="s">
        <v>60</v>
      </c>
      <c r="V2" s="125"/>
      <c r="W2" s="125"/>
      <c r="X2" s="125"/>
      <c r="Y2" s="125"/>
      <c r="Z2" s="125"/>
      <c r="AA2" s="125"/>
      <c r="AB2" s="125"/>
      <c r="AC2" s="125"/>
      <c r="AD2" s="125"/>
      <c r="AE2" s="126" t="s">
        <v>271</v>
      </c>
      <c r="AF2" s="126"/>
      <c r="AG2" s="126"/>
      <c r="AH2" s="126"/>
      <c r="AI2" s="126"/>
      <c r="AJ2" s="126"/>
      <c r="AK2" s="126"/>
      <c r="AL2" s="126"/>
      <c r="AM2" s="19" t="s">
        <v>0</v>
      </c>
      <c r="AN2" s="190" t="s">
        <v>7</v>
      </c>
      <c r="AO2" s="190"/>
      <c r="AP2" s="190"/>
      <c r="AQ2" s="190"/>
      <c r="AR2" s="190"/>
      <c r="AS2" s="190"/>
      <c r="AT2" s="190"/>
      <c r="AU2" s="190"/>
      <c r="AV2" s="190"/>
      <c r="AW2" s="190"/>
      <c r="AX2" s="191" t="s">
        <v>271</v>
      </c>
      <c r="AY2" s="191"/>
      <c r="AZ2" s="191"/>
      <c r="BA2" s="191"/>
      <c r="BB2" s="191"/>
      <c r="BC2" s="191"/>
      <c r="BD2" s="191"/>
      <c r="BE2" s="191"/>
      <c r="BF2" s="19" t="s">
        <v>0</v>
      </c>
      <c r="BG2" s="125" t="s">
        <v>60</v>
      </c>
      <c r="BH2" s="125"/>
      <c r="BI2" s="125"/>
      <c r="BJ2" s="125"/>
      <c r="BK2" s="125"/>
      <c r="BL2" s="125"/>
      <c r="BM2" s="125"/>
      <c r="BN2" s="125"/>
      <c r="BO2" s="125"/>
      <c r="BP2" s="125"/>
      <c r="BQ2" s="126" t="s">
        <v>271</v>
      </c>
      <c r="BR2" s="126"/>
      <c r="BS2" s="126"/>
      <c r="BT2" s="126"/>
      <c r="BU2" s="126"/>
      <c r="BV2" s="126"/>
      <c r="BW2" s="126"/>
      <c r="BX2" s="126"/>
      <c r="BY2" s="3" t="s">
        <v>0</v>
      </c>
    </row>
    <row r="3" spans="1:77" s="59" customFormat="1" ht="23.25" customHeight="1">
      <c r="A3" s="168" t="s">
        <v>277</v>
      </c>
      <c r="B3" s="139" t="s">
        <v>1</v>
      </c>
      <c r="C3" s="188" t="s">
        <v>162</v>
      </c>
      <c r="D3" s="159"/>
      <c r="E3" s="159"/>
      <c r="F3" s="159"/>
      <c r="G3" s="159"/>
      <c r="H3" s="159"/>
      <c r="I3" s="159"/>
      <c r="J3" s="159"/>
      <c r="K3" s="187"/>
      <c r="L3" s="188" t="s">
        <v>161</v>
      </c>
      <c r="M3" s="159"/>
      <c r="N3" s="159"/>
      <c r="O3" s="159"/>
      <c r="P3" s="159"/>
      <c r="Q3" s="159"/>
      <c r="R3" s="159"/>
      <c r="S3" s="159"/>
      <c r="T3" s="187"/>
      <c r="U3" s="168" t="s">
        <v>277</v>
      </c>
      <c r="V3" s="186" t="s">
        <v>160</v>
      </c>
      <c r="W3" s="159"/>
      <c r="X3" s="159"/>
      <c r="Y3" s="159"/>
      <c r="Z3" s="159"/>
      <c r="AA3" s="159"/>
      <c r="AB3" s="159"/>
      <c r="AC3" s="159"/>
      <c r="AD3" s="187"/>
      <c r="AE3" s="188" t="s">
        <v>159</v>
      </c>
      <c r="AF3" s="159"/>
      <c r="AG3" s="159"/>
      <c r="AH3" s="159"/>
      <c r="AI3" s="159"/>
      <c r="AJ3" s="159"/>
      <c r="AK3" s="159"/>
      <c r="AL3" s="159"/>
      <c r="AM3" s="187"/>
      <c r="AN3" s="168" t="s">
        <v>277</v>
      </c>
      <c r="AO3" s="186" t="s">
        <v>158</v>
      </c>
      <c r="AP3" s="159"/>
      <c r="AQ3" s="159"/>
      <c r="AR3" s="159"/>
      <c r="AS3" s="159"/>
      <c r="AT3" s="159"/>
      <c r="AU3" s="159"/>
      <c r="AV3" s="159"/>
      <c r="AW3" s="187"/>
      <c r="AX3" s="188" t="s">
        <v>157</v>
      </c>
      <c r="AY3" s="159"/>
      <c r="AZ3" s="159"/>
      <c r="BA3" s="159"/>
      <c r="BB3" s="159"/>
      <c r="BC3" s="159"/>
      <c r="BD3" s="159"/>
      <c r="BE3" s="159"/>
      <c r="BF3" s="187"/>
      <c r="BG3" s="168" t="s">
        <v>277</v>
      </c>
      <c r="BH3" s="186" t="s">
        <v>156</v>
      </c>
      <c r="BI3" s="159"/>
      <c r="BJ3" s="159"/>
      <c r="BK3" s="159"/>
      <c r="BL3" s="159"/>
      <c r="BM3" s="159"/>
      <c r="BN3" s="159"/>
      <c r="BO3" s="159"/>
      <c r="BP3" s="187"/>
      <c r="BQ3" s="188" t="s">
        <v>155</v>
      </c>
      <c r="BR3" s="159"/>
      <c r="BS3" s="159"/>
      <c r="BT3" s="159"/>
      <c r="BU3" s="159"/>
      <c r="BV3" s="159"/>
      <c r="BW3" s="159"/>
      <c r="BX3" s="159"/>
      <c r="BY3" s="189"/>
    </row>
    <row r="4" spans="1:77" s="5" customFormat="1" ht="68.25" customHeight="1" thickBot="1">
      <c r="A4" s="169"/>
      <c r="B4" s="140"/>
      <c r="C4" s="69" t="s">
        <v>2</v>
      </c>
      <c r="D4" s="15" t="s">
        <v>231</v>
      </c>
      <c r="E4" s="15" t="s">
        <v>152</v>
      </c>
      <c r="F4" s="15" t="s">
        <v>153</v>
      </c>
      <c r="G4" s="15" t="s">
        <v>118</v>
      </c>
      <c r="H4" s="15" t="s">
        <v>111</v>
      </c>
      <c r="I4" s="15" t="s">
        <v>144</v>
      </c>
      <c r="J4" s="15" t="s">
        <v>145</v>
      </c>
      <c r="K4" s="15" t="s">
        <v>124</v>
      </c>
      <c r="L4" s="69" t="s">
        <v>2</v>
      </c>
      <c r="M4" s="44" t="s">
        <v>229</v>
      </c>
      <c r="N4" s="44" t="s">
        <v>152</v>
      </c>
      <c r="O4" s="44" t="s">
        <v>153</v>
      </c>
      <c r="P4" s="44" t="s">
        <v>118</v>
      </c>
      <c r="Q4" s="44" t="s">
        <v>111</v>
      </c>
      <c r="R4" s="44" t="s">
        <v>144</v>
      </c>
      <c r="S4" s="44" t="s">
        <v>145</v>
      </c>
      <c r="T4" s="44" t="s">
        <v>146</v>
      </c>
      <c r="U4" s="169"/>
      <c r="V4" s="69" t="s">
        <v>2</v>
      </c>
      <c r="W4" s="24" t="s">
        <v>154</v>
      </c>
      <c r="X4" s="24" t="s">
        <v>152</v>
      </c>
      <c r="Y4" s="24" t="s">
        <v>153</v>
      </c>
      <c r="Z4" s="24" t="s">
        <v>118</v>
      </c>
      <c r="AA4" s="24" t="s">
        <v>111</v>
      </c>
      <c r="AB4" s="24" t="s">
        <v>144</v>
      </c>
      <c r="AC4" s="24" t="s">
        <v>145</v>
      </c>
      <c r="AD4" s="24" t="s">
        <v>146</v>
      </c>
      <c r="AE4" s="69" t="s">
        <v>2</v>
      </c>
      <c r="AF4" s="41" t="s">
        <v>229</v>
      </c>
      <c r="AG4" s="41" t="s">
        <v>152</v>
      </c>
      <c r="AH4" s="41" t="s">
        <v>153</v>
      </c>
      <c r="AI4" s="41" t="s">
        <v>118</v>
      </c>
      <c r="AJ4" s="41" t="s">
        <v>111</v>
      </c>
      <c r="AK4" s="41" t="s">
        <v>112</v>
      </c>
      <c r="AL4" s="41" t="s">
        <v>123</v>
      </c>
      <c r="AM4" s="41" t="s">
        <v>124</v>
      </c>
      <c r="AN4" s="169"/>
      <c r="AO4" s="69" t="s">
        <v>2</v>
      </c>
      <c r="AP4" s="24" t="s">
        <v>154</v>
      </c>
      <c r="AQ4" s="24" t="s">
        <v>152</v>
      </c>
      <c r="AR4" s="24" t="s">
        <v>153</v>
      </c>
      <c r="AS4" s="24" t="s">
        <v>118</v>
      </c>
      <c r="AT4" s="24" t="s">
        <v>111</v>
      </c>
      <c r="AU4" s="24" t="s">
        <v>112</v>
      </c>
      <c r="AV4" s="24" t="s">
        <v>123</v>
      </c>
      <c r="AW4" s="24" t="s">
        <v>124</v>
      </c>
      <c r="AX4" s="69" t="s">
        <v>2</v>
      </c>
      <c r="AY4" s="44" t="s">
        <v>230</v>
      </c>
      <c r="AZ4" s="44" t="s">
        <v>152</v>
      </c>
      <c r="BA4" s="44" t="s">
        <v>153</v>
      </c>
      <c r="BB4" s="44" t="s">
        <v>118</v>
      </c>
      <c r="BC4" s="44" t="s">
        <v>111</v>
      </c>
      <c r="BD4" s="44" t="s">
        <v>144</v>
      </c>
      <c r="BE4" s="44" t="s">
        <v>145</v>
      </c>
      <c r="BF4" s="44" t="s">
        <v>146</v>
      </c>
      <c r="BG4" s="169"/>
      <c r="BH4" s="69" t="s">
        <v>2</v>
      </c>
      <c r="BI4" s="44" t="s">
        <v>154</v>
      </c>
      <c r="BJ4" s="44" t="s">
        <v>152</v>
      </c>
      <c r="BK4" s="44" t="s">
        <v>153</v>
      </c>
      <c r="BL4" s="44" t="s">
        <v>118</v>
      </c>
      <c r="BM4" s="44" t="s">
        <v>111</v>
      </c>
      <c r="BN4" s="44" t="s">
        <v>112</v>
      </c>
      <c r="BO4" s="44" t="s">
        <v>123</v>
      </c>
      <c r="BP4" s="44" t="s">
        <v>124</v>
      </c>
      <c r="BQ4" s="69" t="s">
        <v>2</v>
      </c>
      <c r="BR4" s="41" t="s">
        <v>229</v>
      </c>
      <c r="BS4" s="41" t="s">
        <v>152</v>
      </c>
      <c r="BT4" s="41" t="s">
        <v>153</v>
      </c>
      <c r="BU4" s="41" t="s">
        <v>118</v>
      </c>
      <c r="BV4" s="41" t="s">
        <v>111</v>
      </c>
      <c r="BW4" s="41" t="s">
        <v>144</v>
      </c>
      <c r="BX4" s="41" t="s">
        <v>123</v>
      </c>
      <c r="BY4" s="64" t="s">
        <v>124</v>
      </c>
    </row>
    <row r="5" spans="1:78" s="7" customFormat="1" ht="52.5" customHeight="1">
      <c r="A5" s="93" t="s">
        <v>328</v>
      </c>
      <c r="B5" s="88">
        <f aca="true" t="shared" si="0" ref="B5:T5">SUM(B6+B11)</f>
        <v>72137</v>
      </c>
      <c r="C5" s="88">
        <f t="shared" si="0"/>
        <v>103</v>
      </c>
      <c r="D5" s="88">
        <f t="shared" si="0"/>
        <v>85</v>
      </c>
      <c r="E5" s="88">
        <f t="shared" si="0"/>
        <v>0</v>
      </c>
      <c r="F5" s="88">
        <f>SUM(F6+F11)</f>
        <v>2</v>
      </c>
      <c r="G5" s="88">
        <f t="shared" si="0"/>
        <v>16</v>
      </c>
      <c r="H5" s="88">
        <f t="shared" si="0"/>
        <v>0</v>
      </c>
      <c r="I5" s="88">
        <f t="shared" si="0"/>
        <v>0</v>
      </c>
      <c r="J5" s="88">
        <f t="shared" si="0"/>
        <v>0</v>
      </c>
      <c r="K5" s="88">
        <f t="shared" si="0"/>
        <v>0</v>
      </c>
      <c r="L5" s="88">
        <f t="shared" si="0"/>
        <v>1365</v>
      </c>
      <c r="M5" s="88">
        <f t="shared" si="0"/>
        <v>1032</v>
      </c>
      <c r="N5" s="88">
        <f t="shared" si="0"/>
        <v>0</v>
      </c>
      <c r="O5" s="88">
        <f>SUM(O6+O11)</f>
        <v>79</v>
      </c>
      <c r="P5" s="88">
        <f t="shared" si="0"/>
        <v>254</v>
      </c>
      <c r="Q5" s="88">
        <f t="shared" si="0"/>
        <v>0</v>
      </c>
      <c r="R5" s="88">
        <f t="shared" si="0"/>
        <v>0</v>
      </c>
      <c r="S5" s="88">
        <f t="shared" si="0"/>
        <v>0</v>
      </c>
      <c r="T5" s="88">
        <f t="shared" si="0"/>
        <v>0</v>
      </c>
      <c r="U5" s="93" t="s">
        <v>328</v>
      </c>
      <c r="V5" s="84">
        <f aca="true" t="shared" si="1" ref="V5:AM5">SUM(V6+V11)</f>
        <v>1786</v>
      </c>
      <c r="W5" s="84">
        <f t="shared" si="1"/>
        <v>1209</v>
      </c>
      <c r="X5" s="84">
        <f>SUM(X6+X11)</f>
        <v>0</v>
      </c>
      <c r="Y5" s="84">
        <f>SUM(Y6+Y11)</f>
        <v>144</v>
      </c>
      <c r="Z5" s="84">
        <f t="shared" si="1"/>
        <v>432</v>
      </c>
      <c r="AA5" s="84">
        <f t="shared" si="1"/>
        <v>1</v>
      </c>
      <c r="AB5" s="84">
        <f t="shared" si="1"/>
        <v>0</v>
      </c>
      <c r="AC5" s="84">
        <f t="shared" si="1"/>
        <v>0</v>
      </c>
      <c r="AD5" s="84">
        <f t="shared" si="1"/>
        <v>0</v>
      </c>
      <c r="AE5" s="84">
        <f t="shared" si="1"/>
        <v>2688</v>
      </c>
      <c r="AF5" s="84">
        <f t="shared" si="1"/>
        <v>1921</v>
      </c>
      <c r="AG5" s="84">
        <f t="shared" si="1"/>
        <v>22</v>
      </c>
      <c r="AH5" s="84">
        <f>SUM(AH6+AH11)</f>
        <v>137</v>
      </c>
      <c r="AI5" s="84">
        <f t="shared" si="1"/>
        <v>316</v>
      </c>
      <c r="AJ5" s="84">
        <f t="shared" si="1"/>
        <v>12</v>
      </c>
      <c r="AK5" s="84">
        <f t="shared" si="1"/>
        <v>91</v>
      </c>
      <c r="AL5" s="84">
        <f t="shared" si="1"/>
        <v>57</v>
      </c>
      <c r="AM5" s="84">
        <f t="shared" si="1"/>
        <v>132</v>
      </c>
      <c r="AN5" s="93" t="s">
        <v>328</v>
      </c>
      <c r="AO5" s="84">
        <f aca="true" t="shared" si="2" ref="AO5:BF5">SUM(AO6+AO11)</f>
        <v>11</v>
      </c>
      <c r="AP5" s="84">
        <f t="shared" si="2"/>
        <v>8</v>
      </c>
      <c r="AQ5" s="84">
        <f t="shared" si="2"/>
        <v>0</v>
      </c>
      <c r="AR5" s="84">
        <f>SUM(AR6+AR11)</f>
        <v>1</v>
      </c>
      <c r="AS5" s="84">
        <f t="shared" si="2"/>
        <v>0</v>
      </c>
      <c r="AT5" s="84">
        <f t="shared" si="2"/>
        <v>2</v>
      </c>
      <c r="AU5" s="84">
        <f t="shared" si="2"/>
        <v>0</v>
      </c>
      <c r="AV5" s="84">
        <f t="shared" si="2"/>
        <v>0</v>
      </c>
      <c r="AW5" s="84">
        <f t="shared" si="2"/>
        <v>0</v>
      </c>
      <c r="AX5" s="84">
        <f t="shared" si="2"/>
        <v>1925</v>
      </c>
      <c r="AY5" s="84">
        <f t="shared" si="2"/>
        <v>1569</v>
      </c>
      <c r="AZ5" s="84">
        <f t="shared" si="2"/>
        <v>12</v>
      </c>
      <c r="BA5" s="84">
        <f>SUM(BA6+BA11)</f>
        <v>91</v>
      </c>
      <c r="BB5" s="84">
        <f t="shared" si="2"/>
        <v>225</v>
      </c>
      <c r="BC5" s="84">
        <f t="shared" si="2"/>
        <v>28</v>
      </c>
      <c r="BD5" s="84">
        <f t="shared" si="2"/>
        <v>0</v>
      </c>
      <c r="BE5" s="84">
        <f t="shared" si="2"/>
        <v>0</v>
      </c>
      <c r="BF5" s="84">
        <f t="shared" si="2"/>
        <v>0</v>
      </c>
      <c r="BG5" s="93" t="s">
        <v>328</v>
      </c>
      <c r="BH5" s="84">
        <f aca="true" t="shared" si="3" ref="BH5:BY5">SUM(BH6+BH11)</f>
        <v>269</v>
      </c>
      <c r="BI5" s="84">
        <f t="shared" si="3"/>
        <v>205</v>
      </c>
      <c r="BJ5" s="84">
        <f t="shared" si="3"/>
        <v>0</v>
      </c>
      <c r="BK5" s="84">
        <f>SUM(BK6+BK11)</f>
        <v>8</v>
      </c>
      <c r="BL5" s="84">
        <f t="shared" si="3"/>
        <v>56</v>
      </c>
      <c r="BM5" s="84">
        <f t="shared" si="3"/>
        <v>0</v>
      </c>
      <c r="BN5" s="84">
        <f t="shared" si="3"/>
        <v>0</v>
      </c>
      <c r="BO5" s="84">
        <f t="shared" si="3"/>
        <v>0</v>
      </c>
      <c r="BP5" s="84">
        <f t="shared" si="3"/>
        <v>0</v>
      </c>
      <c r="BQ5" s="84">
        <f t="shared" si="3"/>
        <v>63990</v>
      </c>
      <c r="BR5" s="84">
        <f t="shared" si="3"/>
        <v>40474</v>
      </c>
      <c r="BS5" s="84">
        <f t="shared" si="3"/>
        <v>952</v>
      </c>
      <c r="BT5" s="84">
        <f>SUM(BT6+BT11)</f>
        <v>3406</v>
      </c>
      <c r="BU5" s="84">
        <f t="shared" si="3"/>
        <v>16213</v>
      </c>
      <c r="BV5" s="84">
        <f t="shared" si="3"/>
        <v>650</v>
      </c>
      <c r="BW5" s="84">
        <f t="shared" si="3"/>
        <v>902</v>
      </c>
      <c r="BX5" s="84">
        <f t="shared" si="3"/>
        <v>564</v>
      </c>
      <c r="BY5" s="84">
        <f t="shared" si="3"/>
        <v>829</v>
      </c>
      <c r="BZ5" s="23"/>
    </row>
    <row r="6" spans="1:77" s="7" customFormat="1" ht="49.5" customHeight="1">
      <c r="A6" s="94" t="s">
        <v>279</v>
      </c>
      <c r="B6" s="88">
        <f aca="true" t="shared" si="4" ref="B6:T6">SUM(B7:B10)</f>
        <v>71387</v>
      </c>
      <c r="C6" s="88">
        <f t="shared" si="4"/>
        <v>86</v>
      </c>
      <c r="D6" s="88">
        <f t="shared" si="4"/>
        <v>70</v>
      </c>
      <c r="E6" s="88">
        <f t="shared" si="4"/>
        <v>0</v>
      </c>
      <c r="F6" s="88">
        <f>SUM(F7:F10)</f>
        <v>2</v>
      </c>
      <c r="G6" s="88">
        <v>14</v>
      </c>
      <c r="H6" s="88">
        <f t="shared" si="4"/>
        <v>0</v>
      </c>
      <c r="I6" s="88">
        <f t="shared" si="4"/>
        <v>0</v>
      </c>
      <c r="J6" s="88">
        <f t="shared" si="4"/>
        <v>0</v>
      </c>
      <c r="K6" s="88">
        <f t="shared" si="4"/>
        <v>0</v>
      </c>
      <c r="L6" s="88">
        <f t="shared" si="4"/>
        <v>1341</v>
      </c>
      <c r="M6" s="88">
        <f t="shared" si="4"/>
        <v>1014</v>
      </c>
      <c r="N6" s="88">
        <f t="shared" si="4"/>
        <v>0</v>
      </c>
      <c r="O6" s="88">
        <f>SUM(O7:O10)</f>
        <v>79</v>
      </c>
      <c r="P6" s="88">
        <f t="shared" si="4"/>
        <v>248</v>
      </c>
      <c r="Q6" s="88">
        <f t="shared" si="4"/>
        <v>0</v>
      </c>
      <c r="R6" s="88">
        <f t="shared" si="4"/>
        <v>0</v>
      </c>
      <c r="S6" s="88">
        <f t="shared" si="4"/>
        <v>0</v>
      </c>
      <c r="T6" s="88">
        <f t="shared" si="4"/>
        <v>0</v>
      </c>
      <c r="U6" s="94" t="s">
        <v>279</v>
      </c>
      <c r="V6" s="84">
        <f aca="true" t="shared" si="5" ref="V6:AM6">SUM(V7:V10)</f>
        <v>1753</v>
      </c>
      <c r="W6" s="84">
        <f t="shared" si="5"/>
        <v>1188</v>
      </c>
      <c r="X6" s="84">
        <f>SUM(X7:X10)</f>
        <v>0</v>
      </c>
      <c r="Y6" s="84">
        <f>SUM(Y7:Y10)</f>
        <v>142</v>
      </c>
      <c r="Z6" s="84">
        <f t="shared" si="5"/>
        <v>422</v>
      </c>
      <c r="AA6" s="84">
        <f t="shared" si="5"/>
        <v>1</v>
      </c>
      <c r="AB6" s="84">
        <f t="shared" si="5"/>
        <v>0</v>
      </c>
      <c r="AC6" s="84">
        <f t="shared" si="5"/>
        <v>0</v>
      </c>
      <c r="AD6" s="84">
        <f t="shared" si="5"/>
        <v>0</v>
      </c>
      <c r="AE6" s="84">
        <f t="shared" si="5"/>
        <v>2646</v>
      </c>
      <c r="AF6" s="84">
        <f t="shared" si="5"/>
        <v>1891</v>
      </c>
      <c r="AG6" s="84">
        <f t="shared" si="5"/>
        <v>22</v>
      </c>
      <c r="AH6" s="84">
        <f>SUM(AH7:AH10)</f>
        <v>135</v>
      </c>
      <c r="AI6" s="84">
        <f t="shared" si="5"/>
        <v>310</v>
      </c>
      <c r="AJ6" s="84">
        <f t="shared" si="5"/>
        <v>12</v>
      </c>
      <c r="AK6" s="84">
        <f t="shared" si="5"/>
        <v>87</v>
      </c>
      <c r="AL6" s="84">
        <f t="shared" si="5"/>
        <v>57</v>
      </c>
      <c r="AM6" s="84">
        <f t="shared" si="5"/>
        <v>132</v>
      </c>
      <c r="AN6" s="94" t="s">
        <v>279</v>
      </c>
      <c r="AO6" s="84">
        <f aca="true" t="shared" si="6" ref="AO6:BF6">SUM(AO7:AO10)</f>
        <v>10</v>
      </c>
      <c r="AP6" s="84">
        <f t="shared" si="6"/>
        <v>8</v>
      </c>
      <c r="AQ6" s="84">
        <f t="shared" si="6"/>
        <v>0</v>
      </c>
      <c r="AR6" s="84">
        <f>SUM(AR7:AR10)</f>
        <v>1</v>
      </c>
      <c r="AS6" s="84">
        <f t="shared" si="6"/>
        <v>0</v>
      </c>
      <c r="AT6" s="84">
        <f t="shared" si="6"/>
        <v>1</v>
      </c>
      <c r="AU6" s="84">
        <f t="shared" si="6"/>
        <v>0</v>
      </c>
      <c r="AV6" s="84">
        <f t="shared" si="6"/>
        <v>0</v>
      </c>
      <c r="AW6" s="84">
        <f t="shared" si="6"/>
        <v>0</v>
      </c>
      <c r="AX6" s="84">
        <f t="shared" si="6"/>
        <v>1909</v>
      </c>
      <c r="AY6" s="84">
        <f t="shared" si="6"/>
        <v>1553</v>
      </c>
      <c r="AZ6" s="84">
        <f t="shared" si="6"/>
        <v>12</v>
      </c>
      <c r="BA6" s="84">
        <f>SUM(BA7:BA10)</f>
        <v>91</v>
      </c>
      <c r="BB6" s="84">
        <f t="shared" si="6"/>
        <v>225</v>
      </c>
      <c r="BC6" s="84">
        <f t="shared" si="6"/>
        <v>28</v>
      </c>
      <c r="BD6" s="84">
        <f t="shared" si="6"/>
        <v>0</v>
      </c>
      <c r="BE6" s="84"/>
      <c r="BF6" s="84">
        <f t="shared" si="6"/>
        <v>0</v>
      </c>
      <c r="BG6" s="94" t="s">
        <v>279</v>
      </c>
      <c r="BH6" s="84">
        <f aca="true" t="shared" si="7" ref="BH6:BY6">SUM(BH7:BH10)</f>
        <v>265</v>
      </c>
      <c r="BI6" s="84">
        <f t="shared" si="7"/>
        <v>204</v>
      </c>
      <c r="BJ6" s="84">
        <f t="shared" si="7"/>
        <v>0</v>
      </c>
      <c r="BK6" s="84">
        <f>SUM(BK7:BK10)</f>
        <v>8</v>
      </c>
      <c r="BL6" s="84">
        <f t="shared" si="7"/>
        <v>53</v>
      </c>
      <c r="BM6" s="84">
        <f t="shared" si="7"/>
        <v>0</v>
      </c>
      <c r="BN6" s="84">
        <f t="shared" si="7"/>
        <v>0</v>
      </c>
      <c r="BO6" s="84">
        <f t="shared" si="7"/>
        <v>0</v>
      </c>
      <c r="BP6" s="84">
        <f t="shared" si="7"/>
        <v>0</v>
      </c>
      <c r="BQ6" s="84">
        <f t="shared" si="7"/>
        <v>63377</v>
      </c>
      <c r="BR6" s="84">
        <f t="shared" si="7"/>
        <v>40076</v>
      </c>
      <c r="BS6" s="84">
        <f t="shared" si="7"/>
        <v>939</v>
      </c>
      <c r="BT6" s="84">
        <f>SUM(BT7:BT10)</f>
        <v>3361</v>
      </c>
      <c r="BU6" s="84">
        <f t="shared" si="7"/>
        <v>16083</v>
      </c>
      <c r="BV6" s="84">
        <f t="shared" si="7"/>
        <v>639</v>
      </c>
      <c r="BW6" s="84">
        <f t="shared" si="7"/>
        <v>898</v>
      </c>
      <c r="BX6" s="84">
        <f t="shared" si="7"/>
        <v>564</v>
      </c>
      <c r="BY6" s="84">
        <f t="shared" si="7"/>
        <v>817</v>
      </c>
    </row>
    <row r="7" spans="1:77" s="7" customFormat="1" ht="48" customHeight="1">
      <c r="A7" s="48" t="s">
        <v>329</v>
      </c>
      <c r="B7" s="88">
        <f>SUM(C7+L7+V7+AE7+AO7+AX7+BH7+BQ7)</f>
        <v>5999</v>
      </c>
      <c r="C7" s="88">
        <f>SUM(D7:K7)</f>
        <v>10</v>
      </c>
      <c r="D7" s="88">
        <v>8</v>
      </c>
      <c r="E7" s="88">
        <v>0</v>
      </c>
      <c r="F7" s="88">
        <v>1</v>
      </c>
      <c r="G7" s="88">
        <v>1</v>
      </c>
      <c r="H7" s="88">
        <v>0</v>
      </c>
      <c r="I7" s="88">
        <v>0</v>
      </c>
      <c r="J7" s="88">
        <v>0</v>
      </c>
      <c r="K7" s="88">
        <v>0</v>
      </c>
      <c r="L7" s="88">
        <f>SUM(M7:T7)</f>
        <v>126</v>
      </c>
      <c r="M7" s="88">
        <v>105</v>
      </c>
      <c r="N7" s="88">
        <v>0</v>
      </c>
      <c r="O7" s="88">
        <v>17</v>
      </c>
      <c r="P7" s="88">
        <v>4</v>
      </c>
      <c r="Q7" s="88">
        <v>0</v>
      </c>
      <c r="R7" s="88">
        <v>0</v>
      </c>
      <c r="S7" s="88">
        <v>0</v>
      </c>
      <c r="T7" s="88">
        <v>0</v>
      </c>
      <c r="U7" s="48" t="s">
        <v>329</v>
      </c>
      <c r="V7" s="84">
        <f>SUM(W7:AD7)</f>
        <v>185</v>
      </c>
      <c r="W7" s="84">
        <v>158</v>
      </c>
      <c r="X7" s="84">
        <v>0</v>
      </c>
      <c r="Y7" s="84">
        <v>22</v>
      </c>
      <c r="Z7" s="84">
        <v>5</v>
      </c>
      <c r="AA7" s="84">
        <v>0</v>
      </c>
      <c r="AB7" s="84">
        <v>0</v>
      </c>
      <c r="AC7" s="84">
        <v>0</v>
      </c>
      <c r="AD7" s="84">
        <v>0</v>
      </c>
      <c r="AE7" s="84">
        <f>SUM(AF7:AM7)</f>
        <v>196</v>
      </c>
      <c r="AF7" s="84">
        <v>163</v>
      </c>
      <c r="AG7" s="84">
        <v>4</v>
      </c>
      <c r="AH7" s="84">
        <v>9</v>
      </c>
      <c r="AI7" s="84">
        <v>16</v>
      </c>
      <c r="AJ7" s="84">
        <v>1</v>
      </c>
      <c r="AK7" s="84">
        <v>1</v>
      </c>
      <c r="AL7" s="84">
        <v>1</v>
      </c>
      <c r="AM7" s="84">
        <v>1</v>
      </c>
      <c r="AN7" s="48" t="s">
        <v>329</v>
      </c>
      <c r="AO7" s="84">
        <f>SUM(AP7:AW7)</f>
        <v>0</v>
      </c>
      <c r="AP7" s="84">
        <v>0</v>
      </c>
      <c r="AQ7" s="84">
        <v>0</v>
      </c>
      <c r="AR7" s="84">
        <v>0</v>
      </c>
      <c r="AS7" s="84">
        <v>0</v>
      </c>
      <c r="AT7" s="84">
        <v>0</v>
      </c>
      <c r="AU7" s="84">
        <v>0</v>
      </c>
      <c r="AV7" s="84">
        <v>0</v>
      </c>
      <c r="AW7" s="84">
        <v>0</v>
      </c>
      <c r="AX7" s="84">
        <f>SUM(AY7:BF7)</f>
        <v>103</v>
      </c>
      <c r="AY7" s="84">
        <v>83</v>
      </c>
      <c r="AZ7" s="84">
        <v>2</v>
      </c>
      <c r="BA7" s="84">
        <v>11</v>
      </c>
      <c r="BB7" s="84">
        <v>7</v>
      </c>
      <c r="BC7" s="84">
        <v>0</v>
      </c>
      <c r="BD7" s="84">
        <v>0</v>
      </c>
      <c r="BE7" s="84">
        <v>0</v>
      </c>
      <c r="BF7" s="84">
        <v>0</v>
      </c>
      <c r="BG7" s="48" t="s">
        <v>329</v>
      </c>
      <c r="BH7" s="84">
        <f>SUM(BI7:BP7)</f>
        <v>123</v>
      </c>
      <c r="BI7" s="84">
        <v>110</v>
      </c>
      <c r="BJ7" s="84">
        <v>0</v>
      </c>
      <c r="BK7" s="84">
        <v>8</v>
      </c>
      <c r="BL7" s="84">
        <v>5</v>
      </c>
      <c r="BM7" s="84">
        <v>0</v>
      </c>
      <c r="BN7" s="84">
        <v>0</v>
      </c>
      <c r="BO7" s="84">
        <v>0</v>
      </c>
      <c r="BP7" s="84">
        <v>0</v>
      </c>
      <c r="BQ7" s="84">
        <f>SUM(BR7:BY7)</f>
        <v>5256</v>
      </c>
      <c r="BR7" s="84">
        <v>3989</v>
      </c>
      <c r="BS7" s="84">
        <v>115</v>
      </c>
      <c r="BT7" s="84">
        <v>331</v>
      </c>
      <c r="BU7" s="84">
        <v>652</v>
      </c>
      <c r="BV7" s="84">
        <v>34</v>
      </c>
      <c r="BW7" s="84">
        <v>110</v>
      </c>
      <c r="BX7" s="84">
        <v>7</v>
      </c>
      <c r="BY7" s="84">
        <v>18</v>
      </c>
    </row>
    <row r="8" spans="1:77" s="7" customFormat="1" ht="48" customHeight="1">
      <c r="A8" s="48" t="s">
        <v>332</v>
      </c>
      <c r="B8" s="88">
        <f>SUM(C8+L8+V8+AE8+AO8+AX8+BH8+BQ8)</f>
        <v>28818</v>
      </c>
      <c r="C8" s="88">
        <f>SUM(D8:K8)</f>
        <v>45</v>
      </c>
      <c r="D8" s="88">
        <v>41</v>
      </c>
      <c r="E8" s="88">
        <v>0</v>
      </c>
      <c r="F8" s="88">
        <v>1</v>
      </c>
      <c r="G8" s="88">
        <v>3</v>
      </c>
      <c r="H8" s="88">
        <v>0</v>
      </c>
      <c r="I8" s="88">
        <v>0</v>
      </c>
      <c r="J8" s="88">
        <v>0</v>
      </c>
      <c r="K8" s="88">
        <v>0</v>
      </c>
      <c r="L8" s="88">
        <f>SUM(M8:T8)</f>
        <v>774</v>
      </c>
      <c r="M8" s="88">
        <v>639</v>
      </c>
      <c r="N8" s="88">
        <v>0</v>
      </c>
      <c r="O8" s="88">
        <v>46</v>
      </c>
      <c r="P8" s="88">
        <v>89</v>
      </c>
      <c r="Q8" s="88">
        <v>0</v>
      </c>
      <c r="R8" s="88">
        <v>0</v>
      </c>
      <c r="S8" s="88">
        <v>0</v>
      </c>
      <c r="T8" s="88">
        <v>0</v>
      </c>
      <c r="U8" s="48" t="s">
        <v>332</v>
      </c>
      <c r="V8" s="84">
        <f>SUM(W8:AD8)</f>
        <v>835</v>
      </c>
      <c r="W8" s="84">
        <v>696</v>
      </c>
      <c r="X8" s="84">
        <v>0</v>
      </c>
      <c r="Y8" s="84">
        <v>46</v>
      </c>
      <c r="Z8" s="84">
        <v>93</v>
      </c>
      <c r="AA8" s="84">
        <v>0</v>
      </c>
      <c r="AB8" s="84">
        <v>0</v>
      </c>
      <c r="AC8" s="84">
        <v>0</v>
      </c>
      <c r="AD8" s="84">
        <v>0</v>
      </c>
      <c r="AE8" s="84">
        <f>SUM(AF8:AM8)</f>
        <v>1022</v>
      </c>
      <c r="AF8" s="84">
        <v>837</v>
      </c>
      <c r="AG8" s="84">
        <v>18</v>
      </c>
      <c r="AH8" s="84">
        <v>54</v>
      </c>
      <c r="AI8" s="84">
        <v>100</v>
      </c>
      <c r="AJ8" s="84">
        <v>0</v>
      </c>
      <c r="AK8" s="84">
        <v>9</v>
      </c>
      <c r="AL8" s="84">
        <v>0</v>
      </c>
      <c r="AM8" s="84">
        <v>4</v>
      </c>
      <c r="AN8" s="48" t="s">
        <v>332</v>
      </c>
      <c r="AO8" s="84">
        <f>SUM(AP8:AW8)</f>
        <v>2</v>
      </c>
      <c r="AP8" s="84">
        <v>0</v>
      </c>
      <c r="AQ8" s="84">
        <v>0</v>
      </c>
      <c r="AR8" s="84">
        <v>1</v>
      </c>
      <c r="AS8" s="84">
        <v>0</v>
      </c>
      <c r="AT8" s="84">
        <v>1</v>
      </c>
      <c r="AU8" s="84">
        <v>0</v>
      </c>
      <c r="AV8" s="84">
        <v>0</v>
      </c>
      <c r="AW8" s="84">
        <v>0</v>
      </c>
      <c r="AX8" s="84">
        <f>SUM(AY8:BF8)</f>
        <v>494</v>
      </c>
      <c r="AY8" s="84">
        <v>433</v>
      </c>
      <c r="AZ8" s="84">
        <v>10</v>
      </c>
      <c r="BA8" s="84">
        <v>19</v>
      </c>
      <c r="BB8" s="84">
        <v>32</v>
      </c>
      <c r="BC8" s="84">
        <v>0</v>
      </c>
      <c r="BD8" s="84">
        <v>0</v>
      </c>
      <c r="BE8" s="84">
        <v>0</v>
      </c>
      <c r="BF8" s="84">
        <v>0</v>
      </c>
      <c r="BG8" s="48" t="s">
        <v>332</v>
      </c>
      <c r="BH8" s="84">
        <f>SUM(BI8:BP8)</f>
        <v>82</v>
      </c>
      <c r="BI8" s="84">
        <v>55</v>
      </c>
      <c r="BJ8" s="84">
        <v>0</v>
      </c>
      <c r="BK8" s="84">
        <v>0</v>
      </c>
      <c r="BL8" s="84">
        <v>27</v>
      </c>
      <c r="BM8" s="84">
        <v>0</v>
      </c>
      <c r="BN8" s="84">
        <v>0</v>
      </c>
      <c r="BO8" s="84">
        <v>0</v>
      </c>
      <c r="BP8" s="84">
        <v>0</v>
      </c>
      <c r="BQ8" s="84">
        <f>SUM(BR8:BY8)</f>
        <v>25564</v>
      </c>
      <c r="BR8" s="84">
        <v>17783</v>
      </c>
      <c r="BS8" s="84">
        <v>631</v>
      </c>
      <c r="BT8" s="84">
        <v>1266</v>
      </c>
      <c r="BU8" s="84">
        <v>5476</v>
      </c>
      <c r="BV8" s="84">
        <v>56</v>
      </c>
      <c r="BW8" s="84">
        <v>124</v>
      </c>
      <c r="BX8" s="84">
        <v>45</v>
      </c>
      <c r="BY8" s="84">
        <v>183</v>
      </c>
    </row>
    <row r="9" spans="1:77" s="7" customFormat="1" ht="48" customHeight="1">
      <c r="A9" s="48" t="s">
        <v>122</v>
      </c>
      <c r="B9" s="88">
        <f>SUM(C9+L9+V9+AE9+AO9+AX9+BH9+BQ9)</f>
        <v>32217</v>
      </c>
      <c r="C9" s="88">
        <f>SUM(D9:K9)</f>
        <v>29</v>
      </c>
      <c r="D9" s="88">
        <v>19</v>
      </c>
      <c r="E9" s="88">
        <v>0</v>
      </c>
      <c r="F9" s="88">
        <v>0</v>
      </c>
      <c r="G9" s="88">
        <v>10</v>
      </c>
      <c r="H9" s="88">
        <v>0</v>
      </c>
      <c r="I9" s="88">
        <v>0</v>
      </c>
      <c r="J9" s="88">
        <v>0</v>
      </c>
      <c r="K9" s="88">
        <v>0</v>
      </c>
      <c r="L9" s="88">
        <f>SUM(M9:T9)</f>
        <v>411</v>
      </c>
      <c r="M9" s="88">
        <v>249</v>
      </c>
      <c r="N9" s="88">
        <v>0</v>
      </c>
      <c r="O9" s="88">
        <v>16</v>
      </c>
      <c r="P9" s="88">
        <v>146</v>
      </c>
      <c r="Q9" s="88">
        <v>0</v>
      </c>
      <c r="R9" s="88">
        <v>0</v>
      </c>
      <c r="S9" s="88">
        <v>0</v>
      </c>
      <c r="T9" s="88">
        <v>0</v>
      </c>
      <c r="U9" s="48" t="s">
        <v>122</v>
      </c>
      <c r="V9" s="84">
        <f>SUM(W9:AD9)</f>
        <v>703</v>
      </c>
      <c r="W9" s="84">
        <v>319</v>
      </c>
      <c r="X9" s="84">
        <v>0</v>
      </c>
      <c r="Y9" s="84">
        <v>74</v>
      </c>
      <c r="Z9" s="84">
        <v>310</v>
      </c>
      <c r="AA9" s="84">
        <v>0</v>
      </c>
      <c r="AB9" s="84">
        <v>0</v>
      </c>
      <c r="AC9" s="84">
        <v>0</v>
      </c>
      <c r="AD9" s="84">
        <v>0</v>
      </c>
      <c r="AE9" s="84">
        <f>SUM(AF9:AM9)</f>
        <v>1428</v>
      </c>
      <c r="AF9" s="84">
        <v>891</v>
      </c>
      <c r="AG9" s="84">
        <v>0</v>
      </c>
      <c r="AH9" s="84">
        <v>72</v>
      </c>
      <c r="AI9" s="84">
        <v>194</v>
      </c>
      <c r="AJ9" s="84">
        <v>11</v>
      </c>
      <c r="AK9" s="84">
        <v>77</v>
      </c>
      <c r="AL9" s="84">
        <v>56</v>
      </c>
      <c r="AM9" s="84">
        <v>127</v>
      </c>
      <c r="AN9" s="48" t="s">
        <v>122</v>
      </c>
      <c r="AO9" s="84">
        <f>SUM(AP9:AW9)</f>
        <v>8</v>
      </c>
      <c r="AP9" s="84">
        <v>8</v>
      </c>
      <c r="AQ9" s="84">
        <v>0</v>
      </c>
      <c r="AR9" s="84">
        <v>0</v>
      </c>
      <c r="AS9" s="84">
        <v>0</v>
      </c>
      <c r="AT9" s="84">
        <v>0</v>
      </c>
      <c r="AU9" s="84">
        <v>0</v>
      </c>
      <c r="AV9" s="84">
        <v>0</v>
      </c>
      <c r="AW9" s="84">
        <v>0</v>
      </c>
      <c r="AX9" s="84">
        <f>SUM(AY9:BF9)</f>
        <v>1190</v>
      </c>
      <c r="AY9" s="84">
        <v>965</v>
      </c>
      <c r="AZ9" s="84">
        <v>0</v>
      </c>
      <c r="BA9" s="84">
        <v>50</v>
      </c>
      <c r="BB9" s="84">
        <v>175</v>
      </c>
      <c r="BC9" s="84">
        <v>0</v>
      </c>
      <c r="BD9" s="84">
        <v>0</v>
      </c>
      <c r="BE9" s="84">
        <v>0</v>
      </c>
      <c r="BF9" s="84">
        <v>0</v>
      </c>
      <c r="BG9" s="48" t="s">
        <v>122</v>
      </c>
      <c r="BH9" s="84">
        <f>SUM(BI9:BP9)</f>
        <v>55</v>
      </c>
      <c r="BI9" s="84">
        <v>35</v>
      </c>
      <c r="BJ9" s="84">
        <v>0</v>
      </c>
      <c r="BK9" s="84">
        <v>0</v>
      </c>
      <c r="BL9" s="84">
        <v>20</v>
      </c>
      <c r="BM9" s="84">
        <v>0</v>
      </c>
      <c r="BN9" s="84">
        <v>0</v>
      </c>
      <c r="BO9" s="84">
        <v>0</v>
      </c>
      <c r="BP9" s="84">
        <v>0</v>
      </c>
      <c r="BQ9" s="84">
        <f>SUM(BR9:BY9)</f>
        <v>28393</v>
      </c>
      <c r="BR9" s="84">
        <v>16309</v>
      </c>
      <c r="BS9" s="84">
        <v>108</v>
      </c>
      <c r="BT9" s="84">
        <v>1537</v>
      </c>
      <c r="BU9" s="84">
        <v>8398</v>
      </c>
      <c r="BV9" s="84">
        <v>261</v>
      </c>
      <c r="BW9" s="84">
        <v>652</v>
      </c>
      <c r="BX9" s="84">
        <v>512</v>
      </c>
      <c r="BY9" s="84">
        <v>616</v>
      </c>
    </row>
    <row r="10" spans="1:77" s="7" customFormat="1" ht="48" customHeight="1">
      <c r="A10" s="48" t="s">
        <v>151</v>
      </c>
      <c r="B10" s="88">
        <f>SUM(C10+L10+V10+AE10+AO10+AX10+BH10+BQ10)</f>
        <v>4353</v>
      </c>
      <c r="C10" s="88">
        <f>SUM(D10:K10)</f>
        <v>2</v>
      </c>
      <c r="D10" s="88">
        <v>2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f>SUM(M10:T10)</f>
        <v>30</v>
      </c>
      <c r="M10" s="88">
        <v>21</v>
      </c>
      <c r="N10" s="88">
        <v>0</v>
      </c>
      <c r="O10" s="88">
        <v>0</v>
      </c>
      <c r="P10" s="88">
        <v>9</v>
      </c>
      <c r="Q10" s="88">
        <v>0</v>
      </c>
      <c r="R10" s="88">
        <v>0</v>
      </c>
      <c r="S10" s="88">
        <v>0</v>
      </c>
      <c r="T10" s="88">
        <v>0</v>
      </c>
      <c r="U10" s="48" t="s">
        <v>151</v>
      </c>
      <c r="V10" s="84">
        <f>SUM(W10:AD10)</f>
        <v>30</v>
      </c>
      <c r="W10" s="84">
        <v>15</v>
      </c>
      <c r="X10" s="84">
        <v>0</v>
      </c>
      <c r="Y10" s="84">
        <v>0</v>
      </c>
      <c r="Z10" s="84">
        <v>14</v>
      </c>
      <c r="AA10" s="84">
        <v>1</v>
      </c>
      <c r="AB10" s="84">
        <v>0</v>
      </c>
      <c r="AC10" s="84">
        <v>0</v>
      </c>
      <c r="AD10" s="84">
        <v>0</v>
      </c>
      <c r="AE10" s="84">
        <f>SUM(AF10:AM10)</f>
        <v>0</v>
      </c>
      <c r="AF10" s="84">
        <v>0</v>
      </c>
      <c r="AG10" s="84">
        <v>0</v>
      </c>
      <c r="AH10" s="84">
        <v>0</v>
      </c>
      <c r="AI10" s="84">
        <v>0</v>
      </c>
      <c r="AJ10" s="84">
        <v>0</v>
      </c>
      <c r="AK10" s="84">
        <v>0</v>
      </c>
      <c r="AL10" s="84">
        <v>0</v>
      </c>
      <c r="AM10" s="84">
        <v>0</v>
      </c>
      <c r="AN10" s="48" t="s">
        <v>151</v>
      </c>
      <c r="AO10" s="84">
        <f>SUM(AP10:AW10)</f>
        <v>0</v>
      </c>
      <c r="AP10" s="84">
        <v>0</v>
      </c>
      <c r="AQ10" s="84">
        <v>0</v>
      </c>
      <c r="AR10" s="84">
        <v>0</v>
      </c>
      <c r="AS10" s="84">
        <v>0</v>
      </c>
      <c r="AT10" s="84">
        <v>0</v>
      </c>
      <c r="AU10" s="84">
        <v>0</v>
      </c>
      <c r="AV10" s="84">
        <v>0</v>
      </c>
      <c r="AW10" s="84">
        <v>0</v>
      </c>
      <c r="AX10" s="84">
        <f>SUM(AY10:BF10)</f>
        <v>122</v>
      </c>
      <c r="AY10" s="84">
        <v>72</v>
      </c>
      <c r="AZ10" s="84">
        <v>0</v>
      </c>
      <c r="BA10" s="84">
        <v>11</v>
      </c>
      <c r="BB10" s="84">
        <v>11</v>
      </c>
      <c r="BC10" s="84">
        <v>28</v>
      </c>
      <c r="BD10" s="84">
        <v>0</v>
      </c>
      <c r="BE10" s="84">
        <v>0</v>
      </c>
      <c r="BF10" s="84">
        <v>0</v>
      </c>
      <c r="BG10" s="48" t="s">
        <v>151</v>
      </c>
      <c r="BH10" s="84">
        <f>SUM(BI10:BP10)</f>
        <v>5</v>
      </c>
      <c r="BI10" s="84">
        <v>4</v>
      </c>
      <c r="BJ10" s="84">
        <v>0</v>
      </c>
      <c r="BK10" s="84">
        <v>0</v>
      </c>
      <c r="BL10" s="84">
        <v>1</v>
      </c>
      <c r="BM10" s="84">
        <v>0</v>
      </c>
      <c r="BN10" s="84">
        <v>0</v>
      </c>
      <c r="BO10" s="84">
        <v>0</v>
      </c>
      <c r="BP10" s="84">
        <v>0</v>
      </c>
      <c r="BQ10" s="84">
        <f>SUM(BR10:BY10)</f>
        <v>4164</v>
      </c>
      <c r="BR10" s="84">
        <v>1995</v>
      </c>
      <c r="BS10" s="84">
        <v>85</v>
      </c>
      <c r="BT10" s="84">
        <v>227</v>
      </c>
      <c r="BU10" s="84">
        <v>1557</v>
      </c>
      <c r="BV10" s="84">
        <v>288</v>
      </c>
      <c r="BW10" s="84">
        <v>12</v>
      </c>
      <c r="BX10" s="84">
        <v>0</v>
      </c>
      <c r="BY10" s="84">
        <v>0</v>
      </c>
    </row>
    <row r="11" spans="1:78" s="7" customFormat="1" ht="49.5" customHeight="1">
      <c r="A11" s="94" t="s">
        <v>330</v>
      </c>
      <c r="B11" s="88">
        <f aca="true" t="shared" si="8" ref="B11:T11">SUM(B13:B16)</f>
        <v>750</v>
      </c>
      <c r="C11" s="88">
        <f t="shared" si="8"/>
        <v>17</v>
      </c>
      <c r="D11" s="88">
        <f t="shared" si="8"/>
        <v>15</v>
      </c>
      <c r="E11" s="88">
        <f t="shared" si="8"/>
        <v>0</v>
      </c>
      <c r="F11" s="88">
        <f>SUM(F13:F16)</f>
        <v>0</v>
      </c>
      <c r="G11" s="88">
        <f>SUM(G13:G16)</f>
        <v>2</v>
      </c>
      <c r="H11" s="88">
        <f t="shared" si="8"/>
        <v>0</v>
      </c>
      <c r="I11" s="88">
        <f t="shared" si="8"/>
        <v>0</v>
      </c>
      <c r="J11" s="88">
        <f t="shared" si="8"/>
        <v>0</v>
      </c>
      <c r="K11" s="88">
        <f t="shared" si="8"/>
        <v>0</v>
      </c>
      <c r="L11" s="88">
        <f t="shared" si="8"/>
        <v>24</v>
      </c>
      <c r="M11" s="88">
        <f t="shared" si="8"/>
        <v>18</v>
      </c>
      <c r="N11" s="88">
        <f t="shared" si="8"/>
        <v>0</v>
      </c>
      <c r="O11" s="88">
        <f>SUM(O13:O16)</f>
        <v>0</v>
      </c>
      <c r="P11" s="88">
        <f t="shared" si="8"/>
        <v>6</v>
      </c>
      <c r="Q11" s="88">
        <f t="shared" si="8"/>
        <v>0</v>
      </c>
      <c r="R11" s="88">
        <f t="shared" si="8"/>
        <v>0</v>
      </c>
      <c r="S11" s="88">
        <f t="shared" si="8"/>
        <v>0</v>
      </c>
      <c r="T11" s="88">
        <f t="shared" si="8"/>
        <v>0</v>
      </c>
      <c r="U11" s="94" t="s">
        <v>330</v>
      </c>
      <c r="V11" s="84">
        <f aca="true" t="shared" si="9" ref="V11:AM11">SUM(V13:V16)</f>
        <v>33</v>
      </c>
      <c r="W11" s="84">
        <f t="shared" si="9"/>
        <v>21</v>
      </c>
      <c r="X11" s="84">
        <f>SUM(X13:X16)</f>
        <v>0</v>
      </c>
      <c r="Y11" s="84">
        <f>SUM(Y13:Y16)</f>
        <v>2</v>
      </c>
      <c r="Z11" s="84">
        <f t="shared" si="9"/>
        <v>10</v>
      </c>
      <c r="AA11" s="84">
        <f t="shared" si="9"/>
        <v>0</v>
      </c>
      <c r="AB11" s="84">
        <f t="shared" si="9"/>
        <v>0</v>
      </c>
      <c r="AC11" s="84">
        <f t="shared" si="9"/>
        <v>0</v>
      </c>
      <c r="AD11" s="84">
        <f t="shared" si="9"/>
        <v>0</v>
      </c>
      <c r="AE11" s="84">
        <f t="shared" si="9"/>
        <v>42</v>
      </c>
      <c r="AF11" s="84">
        <f t="shared" si="9"/>
        <v>30</v>
      </c>
      <c r="AG11" s="84">
        <f t="shared" si="9"/>
        <v>0</v>
      </c>
      <c r="AH11" s="84">
        <f>SUM(AH13:AH16)</f>
        <v>2</v>
      </c>
      <c r="AI11" s="84">
        <f t="shared" si="9"/>
        <v>6</v>
      </c>
      <c r="AJ11" s="84">
        <f t="shared" si="9"/>
        <v>0</v>
      </c>
      <c r="AK11" s="84">
        <f t="shared" si="9"/>
        <v>4</v>
      </c>
      <c r="AL11" s="84">
        <f t="shared" si="9"/>
        <v>0</v>
      </c>
      <c r="AM11" s="84">
        <f t="shared" si="9"/>
        <v>0</v>
      </c>
      <c r="AN11" s="94" t="s">
        <v>330</v>
      </c>
      <c r="AO11" s="84">
        <f aca="true" t="shared" si="10" ref="AO11:BF11">SUM(AO13:AO16)</f>
        <v>1</v>
      </c>
      <c r="AP11" s="84">
        <f t="shared" si="10"/>
        <v>0</v>
      </c>
      <c r="AQ11" s="84">
        <f t="shared" si="10"/>
        <v>0</v>
      </c>
      <c r="AR11" s="84">
        <f>SUM(AR13:AR16)</f>
        <v>0</v>
      </c>
      <c r="AS11" s="84">
        <f t="shared" si="10"/>
        <v>0</v>
      </c>
      <c r="AT11" s="84">
        <f t="shared" si="10"/>
        <v>1</v>
      </c>
      <c r="AU11" s="84">
        <f t="shared" si="10"/>
        <v>0</v>
      </c>
      <c r="AV11" s="84">
        <f t="shared" si="10"/>
        <v>0</v>
      </c>
      <c r="AW11" s="84">
        <f t="shared" si="10"/>
        <v>0</v>
      </c>
      <c r="AX11" s="84">
        <f t="shared" si="10"/>
        <v>16</v>
      </c>
      <c r="AY11" s="84">
        <f t="shared" si="10"/>
        <v>16</v>
      </c>
      <c r="AZ11" s="84">
        <f t="shared" si="10"/>
        <v>0</v>
      </c>
      <c r="BA11" s="84">
        <f>SUM(BA13:BA16)</f>
        <v>0</v>
      </c>
      <c r="BB11" s="84">
        <f t="shared" si="10"/>
        <v>0</v>
      </c>
      <c r="BC11" s="84">
        <f t="shared" si="10"/>
        <v>0</v>
      </c>
      <c r="BD11" s="84">
        <f t="shared" si="10"/>
        <v>0</v>
      </c>
      <c r="BE11" s="84">
        <f t="shared" si="10"/>
        <v>0</v>
      </c>
      <c r="BF11" s="84">
        <f t="shared" si="10"/>
        <v>0</v>
      </c>
      <c r="BG11" s="94" t="s">
        <v>330</v>
      </c>
      <c r="BH11" s="84">
        <f aca="true" t="shared" si="11" ref="BH11:BY11">SUM(BH13:BH16)</f>
        <v>4</v>
      </c>
      <c r="BI11" s="84">
        <f t="shared" si="11"/>
        <v>1</v>
      </c>
      <c r="BJ11" s="84">
        <f t="shared" si="11"/>
        <v>0</v>
      </c>
      <c r="BK11" s="84">
        <f>SUM(BK13:BK16)</f>
        <v>0</v>
      </c>
      <c r="BL11" s="84">
        <f t="shared" si="11"/>
        <v>3</v>
      </c>
      <c r="BM11" s="84">
        <f t="shared" si="11"/>
        <v>0</v>
      </c>
      <c r="BN11" s="84">
        <f t="shared" si="11"/>
        <v>0</v>
      </c>
      <c r="BO11" s="84">
        <f t="shared" si="11"/>
        <v>0</v>
      </c>
      <c r="BP11" s="84">
        <f t="shared" si="11"/>
        <v>0</v>
      </c>
      <c r="BQ11" s="84">
        <f t="shared" si="11"/>
        <v>613</v>
      </c>
      <c r="BR11" s="84">
        <f t="shared" si="11"/>
        <v>398</v>
      </c>
      <c r="BS11" s="84">
        <f t="shared" si="11"/>
        <v>13</v>
      </c>
      <c r="BT11" s="84">
        <f>SUM(BT13:BT16)</f>
        <v>45</v>
      </c>
      <c r="BU11" s="84">
        <f t="shared" si="11"/>
        <v>130</v>
      </c>
      <c r="BV11" s="84">
        <f t="shared" si="11"/>
        <v>11</v>
      </c>
      <c r="BW11" s="84">
        <f t="shared" si="11"/>
        <v>4</v>
      </c>
      <c r="BX11" s="84">
        <f t="shared" si="11"/>
        <v>0</v>
      </c>
      <c r="BY11" s="84">
        <f t="shared" si="11"/>
        <v>12</v>
      </c>
      <c r="BZ11" s="6"/>
    </row>
    <row r="12" spans="1:77" s="7" customFormat="1" ht="48.75" customHeight="1">
      <c r="A12" s="98" t="s">
        <v>331</v>
      </c>
      <c r="B12" s="100">
        <f aca="true" t="shared" si="12" ref="B12:T12">IF(B6=0,0,B11/B6*100)</f>
        <v>1.0506114558673147</v>
      </c>
      <c r="C12" s="90">
        <f t="shared" si="12"/>
        <v>19.767441860465116</v>
      </c>
      <c r="D12" s="90">
        <f t="shared" si="12"/>
        <v>21.428571428571427</v>
      </c>
      <c r="E12" s="90">
        <f t="shared" si="12"/>
        <v>0</v>
      </c>
      <c r="F12" s="90">
        <f>IF(F6=0,0,F11/F6*100)</f>
        <v>0</v>
      </c>
      <c r="G12" s="90">
        <f t="shared" si="12"/>
        <v>14.285714285714285</v>
      </c>
      <c r="H12" s="90">
        <f t="shared" si="12"/>
        <v>0</v>
      </c>
      <c r="I12" s="90">
        <f t="shared" si="12"/>
        <v>0</v>
      </c>
      <c r="J12" s="90">
        <f t="shared" si="12"/>
        <v>0</v>
      </c>
      <c r="K12" s="90">
        <f t="shared" si="12"/>
        <v>0</v>
      </c>
      <c r="L12" s="90">
        <f t="shared" si="12"/>
        <v>1.7897091722595078</v>
      </c>
      <c r="M12" s="90">
        <f t="shared" si="12"/>
        <v>1.7751479289940828</v>
      </c>
      <c r="N12" s="90">
        <f t="shared" si="12"/>
        <v>0</v>
      </c>
      <c r="O12" s="90">
        <f>IF(O6=0,0,O11/O6*100)</f>
        <v>0</v>
      </c>
      <c r="P12" s="90">
        <f t="shared" si="12"/>
        <v>2.4193548387096775</v>
      </c>
      <c r="Q12" s="90">
        <f t="shared" si="12"/>
        <v>0</v>
      </c>
      <c r="R12" s="90">
        <f t="shared" si="12"/>
        <v>0</v>
      </c>
      <c r="S12" s="90">
        <f t="shared" si="12"/>
        <v>0</v>
      </c>
      <c r="T12" s="90">
        <f t="shared" si="12"/>
        <v>0</v>
      </c>
      <c r="U12" s="98" t="s">
        <v>331</v>
      </c>
      <c r="V12" s="86">
        <f aca="true" t="shared" si="13" ref="V12:AM12">IF(V6=0,0,V11/V6*100)</f>
        <v>1.8824871648602397</v>
      </c>
      <c r="W12" s="86">
        <f t="shared" si="13"/>
        <v>1.7676767676767675</v>
      </c>
      <c r="X12" s="86">
        <f>IF(X6=0,0,X11/X6*100)</f>
        <v>0</v>
      </c>
      <c r="Y12" s="86">
        <f>IF(Y6=0,0,Y11/Y6*100)</f>
        <v>1.4084507042253522</v>
      </c>
      <c r="Z12" s="86">
        <f t="shared" si="13"/>
        <v>2.3696682464454977</v>
      </c>
      <c r="AA12" s="86">
        <f t="shared" si="13"/>
        <v>0</v>
      </c>
      <c r="AB12" s="86">
        <f t="shared" si="13"/>
        <v>0</v>
      </c>
      <c r="AC12" s="86">
        <f t="shared" si="13"/>
        <v>0</v>
      </c>
      <c r="AD12" s="86">
        <f t="shared" si="13"/>
        <v>0</v>
      </c>
      <c r="AE12" s="86">
        <f t="shared" si="13"/>
        <v>1.5873015873015872</v>
      </c>
      <c r="AF12" s="86">
        <f t="shared" si="13"/>
        <v>1.5864621893178215</v>
      </c>
      <c r="AG12" s="86">
        <f t="shared" si="13"/>
        <v>0</v>
      </c>
      <c r="AH12" s="86">
        <f>IF(AH6=0,0,AH11/AH6*100)</f>
        <v>1.4814814814814816</v>
      </c>
      <c r="AI12" s="86">
        <f t="shared" si="13"/>
        <v>1.935483870967742</v>
      </c>
      <c r="AJ12" s="86">
        <f t="shared" si="13"/>
        <v>0</v>
      </c>
      <c r="AK12" s="86">
        <f t="shared" si="13"/>
        <v>4.597701149425287</v>
      </c>
      <c r="AL12" s="86">
        <f t="shared" si="13"/>
        <v>0</v>
      </c>
      <c r="AM12" s="86">
        <f t="shared" si="13"/>
        <v>0</v>
      </c>
      <c r="AN12" s="98" t="s">
        <v>331</v>
      </c>
      <c r="AO12" s="86">
        <f aca="true" t="shared" si="14" ref="AO12:BF12">IF(AO6=0,0,AO11/AO6*100)</f>
        <v>10</v>
      </c>
      <c r="AP12" s="86">
        <f t="shared" si="14"/>
        <v>0</v>
      </c>
      <c r="AQ12" s="86">
        <f t="shared" si="14"/>
        <v>0</v>
      </c>
      <c r="AR12" s="86">
        <f>IF(AR6=0,0,AR11/AR6*100)</f>
        <v>0</v>
      </c>
      <c r="AS12" s="86">
        <f t="shared" si="14"/>
        <v>0</v>
      </c>
      <c r="AT12" s="86">
        <f t="shared" si="14"/>
        <v>100</v>
      </c>
      <c r="AU12" s="86">
        <f t="shared" si="14"/>
        <v>0</v>
      </c>
      <c r="AV12" s="86">
        <f t="shared" si="14"/>
        <v>0</v>
      </c>
      <c r="AW12" s="86">
        <f t="shared" si="14"/>
        <v>0</v>
      </c>
      <c r="AX12" s="86">
        <f t="shared" si="14"/>
        <v>0.8381351492928235</v>
      </c>
      <c r="AY12" s="86">
        <f t="shared" si="14"/>
        <v>1.03026400515132</v>
      </c>
      <c r="AZ12" s="86">
        <f t="shared" si="14"/>
        <v>0</v>
      </c>
      <c r="BA12" s="86">
        <f>IF(BA6=0,0,BA11/BA6*100)</f>
        <v>0</v>
      </c>
      <c r="BB12" s="86">
        <f t="shared" si="14"/>
        <v>0</v>
      </c>
      <c r="BC12" s="86">
        <f t="shared" si="14"/>
        <v>0</v>
      </c>
      <c r="BD12" s="86">
        <f t="shared" si="14"/>
        <v>0</v>
      </c>
      <c r="BE12" s="86">
        <f t="shared" si="14"/>
        <v>0</v>
      </c>
      <c r="BF12" s="86">
        <f t="shared" si="14"/>
        <v>0</v>
      </c>
      <c r="BG12" s="98" t="s">
        <v>331</v>
      </c>
      <c r="BH12" s="86">
        <f aca="true" t="shared" si="15" ref="BH12:BY12">IF(BH6=0,0,BH11/BH6*100)</f>
        <v>1.509433962264151</v>
      </c>
      <c r="BI12" s="86">
        <f t="shared" si="15"/>
        <v>0.49019607843137253</v>
      </c>
      <c r="BJ12" s="86">
        <f t="shared" si="15"/>
        <v>0</v>
      </c>
      <c r="BK12" s="86">
        <f>IF(BK6=0,0,BK11/BK6*100)</f>
        <v>0</v>
      </c>
      <c r="BL12" s="86">
        <f t="shared" si="15"/>
        <v>5.660377358490567</v>
      </c>
      <c r="BM12" s="86">
        <f t="shared" si="15"/>
        <v>0</v>
      </c>
      <c r="BN12" s="86">
        <f t="shared" si="15"/>
        <v>0</v>
      </c>
      <c r="BO12" s="86">
        <f t="shared" si="15"/>
        <v>0</v>
      </c>
      <c r="BP12" s="86">
        <f t="shared" si="15"/>
        <v>0</v>
      </c>
      <c r="BQ12" s="86">
        <f t="shared" si="15"/>
        <v>0.9672278586869053</v>
      </c>
      <c r="BR12" s="86">
        <f t="shared" si="15"/>
        <v>0.9931130851382374</v>
      </c>
      <c r="BS12" s="86">
        <f t="shared" si="15"/>
        <v>1.384451544195953</v>
      </c>
      <c r="BT12" s="86">
        <f>IF(BT6=0,0,BT11/BT6*100)</f>
        <v>1.338887235941684</v>
      </c>
      <c r="BU12" s="86">
        <f t="shared" si="15"/>
        <v>0.80830690791519</v>
      </c>
      <c r="BV12" s="86">
        <f t="shared" si="15"/>
        <v>1.7214397496087637</v>
      </c>
      <c r="BW12" s="86">
        <f t="shared" si="15"/>
        <v>0.4454342984409799</v>
      </c>
      <c r="BX12" s="86">
        <f t="shared" si="15"/>
        <v>0</v>
      </c>
      <c r="BY12" s="86">
        <f t="shared" si="15"/>
        <v>1.4687882496940026</v>
      </c>
    </row>
    <row r="13" spans="1:77" s="7" customFormat="1" ht="48" customHeight="1">
      <c r="A13" s="48" t="s">
        <v>329</v>
      </c>
      <c r="B13" s="88">
        <f>SUM(C13+L13+V13+AE13+AO13+AX13+BH13+BQ13)</f>
        <v>110</v>
      </c>
      <c r="C13" s="88">
        <f>SUM(D13:K13)</f>
        <v>3</v>
      </c>
      <c r="D13" s="88">
        <v>3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f>SUM(M13:T13)</f>
        <v>3</v>
      </c>
      <c r="M13" s="88">
        <v>3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48" t="s">
        <v>329</v>
      </c>
      <c r="V13" s="84">
        <f>SUM(W13:AD13)</f>
        <v>7</v>
      </c>
      <c r="W13" s="84">
        <v>6</v>
      </c>
      <c r="X13" s="84">
        <v>0</v>
      </c>
      <c r="Y13" s="84">
        <v>1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f>SUM(AF13:AM13)</f>
        <v>7</v>
      </c>
      <c r="AF13" s="84">
        <v>4</v>
      </c>
      <c r="AG13" s="84">
        <v>0</v>
      </c>
      <c r="AH13" s="84">
        <v>1</v>
      </c>
      <c r="AI13" s="84">
        <v>2</v>
      </c>
      <c r="AJ13" s="84">
        <v>0</v>
      </c>
      <c r="AK13" s="84">
        <v>0</v>
      </c>
      <c r="AL13" s="84">
        <v>0</v>
      </c>
      <c r="AM13" s="84">
        <v>0</v>
      </c>
      <c r="AN13" s="48" t="s">
        <v>329</v>
      </c>
      <c r="AO13" s="84">
        <f>SUM(AP13:AW13)</f>
        <v>0</v>
      </c>
      <c r="AP13" s="84">
        <v>0</v>
      </c>
      <c r="AQ13" s="84">
        <v>0</v>
      </c>
      <c r="AR13" s="84">
        <v>0</v>
      </c>
      <c r="AS13" s="84">
        <v>0</v>
      </c>
      <c r="AT13" s="84">
        <v>0</v>
      </c>
      <c r="AU13" s="84">
        <v>0</v>
      </c>
      <c r="AV13" s="84">
        <v>0</v>
      </c>
      <c r="AW13" s="84">
        <v>0</v>
      </c>
      <c r="AX13" s="84">
        <f>SUM(AY13:BF13)</f>
        <v>4</v>
      </c>
      <c r="AY13" s="84">
        <v>4</v>
      </c>
      <c r="AZ13" s="84">
        <v>0</v>
      </c>
      <c r="BA13" s="84">
        <v>0</v>
      </c>
      <c r="BB13" s="84">
        <v>0</v>
      </c>
      <c r="BC13" s="84">
        <v>0</v>
      </c>
      <c r="BD13" s="84">
        <v>0</v>
      </c>
      <c r="BE13" s="84">
        <v>0</v>
      </c>
      <c r="BF13" s="84">
        <v>0</v>
      </c>
      <c r="BG13" s="48" t="s">
        <v>329</v>
      </c>
      <c r="BH13" s="84">
        <f>SUM(BI13:BP13)</f>
        <v>0</v>
      </c>
      <c r="BI13" s="84">
        <v>0</v>
      </c>
      <c r="BJ13" s="84">
        <v>0</v>
      </c>
      <c r="BK13" s="84">
        <v>0</v>
      </c>
      <c r="BL13" s="84">
        <v>0</v>
      </c>
      <c r="BM13" s="84">
        <v>0</v>
      </c>
      <c r="BN13" s="84">
        <v>0</v>
      </c>
      <c r="BO13" s="84">
        <v>0</v>
      </c>
      <c r="BP13" s="84">
        <v>0</v>
      </c>
      <c r="BQ13" s="84">
        <f>SUM(BR13:BY13)</f>
        <v>86</v>
      </c>
      <c r="BR13" s="84">
        <v>67</v>
      </c>
      <c r="BS13" s="84">
        <v>0</v>
      </c>
      <c r="BT13" s="84">
        <v>7</v>
      </c>
      <c r="BU13" s="84">
        <v>10</v>
      </c>
      <c r="BV13" s="84">
        <v>0</v>
      </c>
      <c r="BW13" s="84">
        <v>2</v>
      </c>
      <c r="BX13" s="84">
        <v>0</v>
      </c>
      <c r="BY13" s="84">
        <v>0</v>
      </c>
    </row>
    <row r="14" spans="1:77" s="7" customFormat="1" ht="48" customHeight="1">
      <c r="A14" s="48" t="s">
        <v>332</v>
      </c>
      <c r="B14" s="88">
        <f>SUM(C14+L14+V14+AE14+AO14+AX14+BH14+BQ14)</f>
        <v>267</v>
      </c>
      <c r="C14" s="88">
        <f>SUM(D14:K14)</f>
        <v>6</v>
      </c>
      <c r="D14" s="88">
        <v>5</v>
      </c>
      <c r="E14" s="88">
        <v>0</v>
      </c>
      <c r="F14" s="88">
        <v>0</v>
      </c>
      <c r="G14" s="88">
        <v>1</v>
      </c>
      <c r="H14" s="88">
        <v>0</v>
      </c>
      <c r="I14" s="88">
        <v>0</v>
      </c>
      <c r="J14" s="88">
        <v>0</v>
      </c>
      <c r="K14" s="88">
        <v>0</v>
      </c>
      <c r="L14" s="88">
        <f>SUM(M14:T14)</f>
        <v>12</v>
      </c>
      <c r="M14" s="88">
        <v>11</v>
      </c>
      <c r="N14" s="88">
        <v>0</v>
      </c>
      <c r="O14" s="88">
        <v>0</v>
      </c>
      <c r="P14" s="88">
        <v>1</v>
      </c>
      <c r="Q14" s="88">
        <v>0</v>
      </c>
      <c r="R14" s="88">
        <v>0</v>
      </c>
      <c r="S14" s="88">
        <v>0</v>
      </c>
      <c r="T14" s="88">
        <v>0</v>
      </c>
      <c r="U14" s="48" t="s">
        <v>332</v>
      </c>
      <c r="V14" s="84">
        <f>SUM(W14:AD14)</f>
        <v>12</v>
      </c>
      <c r="W14" s="84">
        <v>10</v>
      </c>
      <c r="X14" s="84">
        <v>0</v>
      </c>
      <c r="Y14" s="84">
        <v>1</v>
      </c>
      <c r="Z14" s="84">
        <v>1</v>
      </c>
      <c r="AA14" s="84">
        <v>0</v>
      </c>
      <c r="AB14" s="84">
        <v>0</v>
      </c>
      <c r="AC14" s="84">
        <v>0</v>
      </c>
      <c r="AD14" s="84">
        <v>0</v>
      </c>
      <c r="AE14" s="84">
        <f>SUM(AF14:AM14)</f>
        <v>15</v>
      </c>
      <c r="AF14" s="84">
        <v>11</v>
      </c>
      <c r="AG14" s="84">
        <v>0</v>
      </c>
      <c r="AH14" s="84">
        <v>0</v>
      </c>
      <c r="AI14" s="84">
        <v>2</v>
      </c>
      <c r="AJ14" s="84">
        <v>0</v>
      </c>
      <c r="AK14" s="84">
        <v>2</v>
      </c>
      <c r="AL14" s="84">
        <v>0</v>
      </c>
      <c r="AM14" s="84">
        <v>0</v>
      </c>
      <c r="AN14" s="48" t="s">
        <v>332</v>
      </c>
      <c r="AO14" s="84">
        <f>SUM(AP14:AW14)</f>
        <v>1</v>
      </c>
      <c r="AP14" s="84">
        <v>0</v>
      </c>
      <c r="AQ14" s="84">
        <v>0</v>
      </c>
      <c r="AR14" s="84">
        <v>0</v>
      </c>
      <c r="AS14" s="84">
        <v>0</v>
      </c>
      <c r="AT14" s="84">
        <v>1</v>
      </c>
      <c r="AU14" s="84">
        <v>0</v>
      </c>
      <c r="AV14" s="84">
        <v>0</v>
      </c>
      <c r="AW14" s="84">
        <v>0</v>
      </c>
      <c r="AX14" s="84">
        <f>SUM(AY14:BF14)</f>
        <v>2</v>
      </c>
      <c r="AY14" s="84">
        <v>2</v>
      </c>
      <c r="AZ14" s="84">
        <v>0</v>
      </c>
      <c r="BA14" s="84">
        <v>0</v>
      </c>
      <c r="BB14" s="84">
        <v>0</v>
      </c>
      <c r="BC14" s="84">
        <v>0</v>
      </c>
      <c r="BD14" s="84">
        <v>0</v>
      </c>
      <c r="BE14" s="84">
        <v>0</v>
      </c>
      <c r="BF14" s="84">
        <v>0</v>
      </c>
      <c r="BG14" s="48" t="s">
        <v>332</v>
      </c>
      <c r="BH14" s="84">
        <f>SUM(BI14:BP14)</f>
        <v>2</v>
      </c>
      <c r="BI14" s="84">
        <v>0</v>
      </c>
      <c r="BJ14" s="84">
        <v>0</v>
      </c>
      <c r="BK14" s="84">
        <v>0</v>
      </c>
      <c r="BL14" s="84">
        <v>2</v>
      </c>
      <c r="BM14" s="84">
        <v>0</v>
      </c>
      <c r="BN14" s="84">
        <v>0</v>
      </c>
      <c r="BO14" s="84">
        <v>0</v>
      </c>
      <c r="BP14" s="84">
        <v>0</v>
      </c>
      <c r="BQ14" s="84">
        <f>SUM(BR14:BY14)</f>
        <v>217</v>
      </c>
      <c r="BR14" s="84">
        <v>156</v>
      </c>
      <c r="BS14" s="84">
        <v>12</v>
      </c>
      <c r="BT14" s="84">
        <v>20</v>
      </c>
      <c r="BU14" s="84">
        <v>25</v>
      </c>
      <c r="BV14" s="84">
        <v>0</v>
      </c>
      <c r="BW14" s="84">
        <v>1</v>
      </c>
      <c r="BX14" s="84">
        <v>0</v>
      </c>
      <c r="BY14" s="84">
        <v>3</v>
      </c>
    </row>
    <row r="15" spans="1:77" s="7" customFormat="1" ht="48" customHeight="1">
      <c r="A15" s="48" t="s">
        <v>122</v>
      </c>
      <c r="B15" s="88">
        <f>SUM(C15+L15+V15+AE15+AO15+AX15+BH15+BQ15)</f>
        <v>312</v>
      </c>
      <c r="C15" s="88">
        <f>SUM(D15:K15)</f>
        <v>8</v>
      </c>
      <c r="D15" s="88">
        <v>7</v>
      </c>
      <c r="E15" s="88">
        <v>0</v>
      </c>
      <c r="F15" s="88">
        <v>0</v>
      </c>
      <c r="G15" s="88">
        <v>1</v>
      </c>
      <c r="H15" s="88">
        <v>0</v>
      </c>
      <c r="I15" s="88">
        <v>0</v>
      </c>
      <c r="J15" s="88">
        <v>0</v>
      </c>
      <c r="K15" s="88">
        <v>0</v>
      </c>
      <c r="L15" s="88">
        <f>SUM(M15:T15)</f>
        <v>9</v>
      </c>
      <c r="M15" s="88">
        <v>4</v>
      </c>
      <c r="N15" s="88">
        <v>0</v>
      </c>
      <c r="O15" s="88">
        <v>0</v>
      </c>
      <c r="P15" s="88">
        <v>5</v>
      </c>
      <c r="Q15" s="88">
        <v>0</v>
      </c>
      <c r="R15" s="88">
        <v>0</v>
      </c>
      <c r="S15" s="88">
        <v>0</v>
      </c>
      <c r="T15" s="88">
        <v>0</v>
      </c>
      <c r="U15" s="48" t="s">
        <v>122</v>
      </c>
      <c r="V15" s="84">
        <f>SUM(W15:AD15)</f>
        <v>14</v>
      </c>
      <c r="W15" s="84">
        <v>5</v>
      </c>
      <c r="X15" s="84">
        <v>0</v>
      </c>
      <c r="Y15" s="84">
        <v>0</v>
      </c>
      <c r="Z15" s="84">
        <v>9</v>
      </c>
      <c r="AA15" s="84">
        <v>0</v>
      </c>
      <c r="AB15" s="84">
        <v>0</v>
      </c>
      <c r="AC15" s="84">
        <v>0</v>
      </c>
      <c r="AD15" s="84">
        <v>0</v>
      </c>
      <c r="AE15" s="84">
        <f>SUM(AF15:AM15)</f>
        <v>20</v>
      </c>
      <c r="AF15" s="84">
        <v>15</v>
      </c>
      <c r="AG15" s="84">
        <v>0</v>
      </c>
      <c r="AH15" s="84">
        <v>1</v>
      </c>
      <c r="AI15" s="84">
        <v>2</v>
      </c>
      <c r="AJ15" s="84">
        <v>0</v>
      </c>
      <c r="AK15" s="84">
        <v>2</v>
      </c>
      <c r="AL15" s="84">
        <v>0</v>
      </c>
      <c r="AM15" s="84">
        <v>0</v>
      </c>
      <c r="AN15" s="48" t="s">
        <v>122</v>
      </c>
      <c r="AO15" s="84">
        <f>SUM(AP15:AW15)</f>
        <v>0</v>
      </c>
      <c r="AP15" s="84">
        <v>0</v>
      </c>
      <c r="AQ15" s="84">
        <v>0</v>
      </c>
      <c r="AR15" s="84">
        <v>0</v>
      </c>
      <c r="AS15" s="84">
        <v>0</v>
      </c>
      <c r="AT15" s="84">
        <v>0</v>
      </c>
      <c r="AU15" s="84">
        <v>0</v>
      </c>
      <c r="AV15" s="84">
        <v>0</v>
      </c>
      <c r="AW15" s="84">
        <v>0</v>
      </c>
      <c r="AX15" s="84">
        <f>SUM(AY15:BF15)</f>
        <v>10</v>
      </c>
      <c r="AY15" s="84">
        <v>10</v>
      </c>
      <c r="AZ15" s="84">
        <v>0</v>
      </c>
      <c r="BA15" s="84">
        <v>0</v>
      </c>
      <c r="BB15" s="84">
        <v>0</v>
      </c>
      <c r="BC15" s="84">
        <v>0</v>
      </c>
      <c r="BD15" s="84">
        <v>0</v>
      </c>
      <c r="BE15" s="84">
        <v>0</v>
      </c>
      <c r="BF15" s="84">
        <v>0</v>
      </c>
      <c r="BG15" s="48" t="s">
        <v>122</v>
      </c>
      <c r="BH15" s="84">
        <f>SUM(BI15:BP15)</f>
        <v>2</v>
      </c>
      <c r="BI15" s="84">
        <v>1</v>
      </c>
      <c r="BJ15" s="84">
        <v>0</v>
      </c>
      <c r="BK15" s="84">
        <v>0</v>
      </c>
      <c r="BL15" s="84">
        <v>1</v>
      </c>
      <c r="BM15" s="84">
        <v>0</v>
      </c>
      <c r="BN15" s="84">
        <v>0</v>
      </c>
      <c r="BO15" s="84">
        <v>0</v>
      </c>
      <c r="BP15" s="84">
        <v>0</v>
      </c>
      <c r="BQ15" s="84">
        <f>SUM(BR15:BY15)</f>
        <v>249</v>
      </c>
      <c r="BR15" s="84">
        <v>148</v>
      </c>
      <c r="BS15" s="84">
        <v>1</v>
      </c>
      <c r="BT15" s="84">
        <v>14</v>
      </c>
      <c r="BU15" s="84">
        <v>75</v>
      </c>
      <c r="BV15" s="84">
        <v>1</v>
      </c>
      <c r="BW15" s="84">
        <v>1</v>
      </c>
      <c r="BX15" s="84">
        <v>0</v>
      </c>
      <c r="BY15" s="84">
        <v>9</v>
      </c>
    </row>
    <row r="16" spans="1:77" s="7" customFormat="1" ht="48" customHeight="1" thickBot="1">
      <c r="A16" s="99" t="s">
        <v>151</v>
      </c>
      <c r="B16" s="101">
        <f>SUM(C16+L16+V16+AE16+AO16+AX16+BH16+BQ16)</f>
        <v>61</v>
      </c>
      <c r="C16" s="101">
        <f>SUM(D16:K16)</f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f>SUM(M16:T16)</f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99" t="s">
        <v>151</v>
      </c>
      <c r="V16" s="102">
        <f>SUM(W16:AD16)</f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3">
        <v>0</v>
      </c>
      <c r="AC16" s="103">
        <v>0</v>
      </c>
      <c r="AD16" s="103">
        <v>0</v>
      </c>
      <c r="AE16" s="103">
        <f>SUM(AF16:AM16)</f>
        <v>0</v>
      </c>
      <c r="AF16" s="103">
        <v>0</v>
      </c>
      <c r="AG16" s="103">
        <v>0</v>
      </c>
      <c r="AH16" s="103">
        <v>0</v>
      </c>
      <c r="AI16" s="103">
        <v>0</v>
      </c>
      <c r="AJ16" s="103">
        <v>0</v>
      </c>
      <c r="AK16" s="103">
        <v>0</v>
      </c>
      <c r="AL16" s="103">
        <v>0</v>
      </c>
      <c r="AM16" s="103">
        <v>0</v>
      </c>
      <c r="AN16" s="99" t="s">
        <v>151</v>
      </c>
      <c r="AO16" s="103">
        <f>SUM(AP16:AW16)</f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v>0</v>
      </c>
      <c r="AU16" s="103">
        <v>0</v>
      </c>
      <c r="AV16" s="103">
        <v>0</v>
      </c>
      <c r="AW16" s="103">
        <v>0</v>
      </c>
      <c r="AX16" s="103">
        <f>SUM(AY16:BF16)</f>
        <v>0</v>
      </c>
      <c r="AY16" s="103">
        <v>0</v>
      </c>
      <c r="AZ16" s="103">
        <v>0</v>
      </c>
      <c r="BA16" s="103">
        <v>0</v>
      </c>
      <c r="BB16" s="103">
        <v>0</v>
      </c>
      <c r="BC16" s="103">
        <v>0</v>
      </c>
      <c r="BD16" s="103">
        <v>0</v>
      </c>
      <c r="BE16" s="103">
        <v>0</v>
      </c>
      <c r="BF16" s="103">
        <v>0</v>
      </c>
      <c r="BG16" s="99" t="s">
        <v>151</v>
      </c>
      <c r="BH16" s="103">
        <f>SUM(BI16:BP16)</f>
        <v>0</v>
      </c>
      <c r="BI16" s="103">
        <v>0</v>
      </c>
      <c r="BJ16" s="103">
        <v>0</v>
      </c>
      <c r="BK16" s="103">
        <v>0</v>
      </c>
      <c r="BL16" s="103">
        <v>0</v>
      </c>
      <c r="BM16" s="103">
        <v>0</v>
      </c>
      <c r="BN16" s="103">
        <v>0</v>
      </c>
      <c r="BO16" s="103">
        <v>0</v>
      </c>
      <c r="BP16" s="103">
        <v>0</v>
      </c>
      <c r="BQ16" s="103">
        <f>SUM(BR16:BY16)</f>
        <v>61</v>
      </c>
      <c r="BR16" s="103">
        <v>27</v>
      </c>
      <c r="BS16" s="103">
        <v>0</v>
      </c>
      <c r="BT16" s="103">
        <v>4</v>
      </c>
      <c r="BU16" s="103">
        <v>20</v>
      </c>
      <c r="BV16" s="103">
        <v>10</v>
      </c>
      <c r="BW16" s="103">
        <v>0</v>
      </c>
      <c r="BX16" s="103">
        <v>0</v>
      </c>
      <c r="BY16" s="103">
        <v>0</v>
      </c>
    </row>
    <row r="17" spans="1:77" s="7" customFormat="1" ht="28.5" customHeight="1">
      <c r="A17" s="136" t="s">
        <v>226</v>
      </c>
      <c r="B17" s="136"/>
      <c r="C17" s="136"/>
      <c r="D17" s="136"/>
      <c r="E17" s="136"/>
      <c r="F17" s="136"/>
      <c r="G17" s="136"/>
      <c r="H17" s="13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49"/>
      <c r="V17" s="149"/>
      <c r="W17" s="149"/>
      <c r="X17" s="149"/>
      <c r="Y17" s="149"/>
      <c r="Z17" s="149"/>
      <c r="AA17" s="149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8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</row>
    <row r="18" spans="1:59" s="7" customFormat="1" ht="21" customHeight="1">
      <c r="A18" s="33"/>
      <c r="U18" s="33"/>
      <c r="AN18" s="33"/>
      <c r="BG18" s="33"/>
    </row>
    <row r="19" spans="1:77" s="7" customFormat="1" ht="11.25" customHeight="1">
      <c r="A19" s="184" t="s">
        <v>69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4" t="s">
        <v>70</v>
      </c>
      <c r="M19" s="185"/>
      <c r="N19" s="185"/>
      <c r="O19" s="185"/>
      <c r="P19" s="185"/>
      <c r="Q19" s="185"/>
      <c r="R19" s="185"/>
      <c r="S19" s="185"/>
      <c r="T19" s="185"/>
      <c r="U19" s="115" t="s">
        <v>250</v>
      </c>
      <c r="V19" s="115"/>
      <c r="W19" s="115"/>
      <c r="X19" s="115"/>
      <c r="Y19" s="115"/>
      <c r="Z19" s="115"/>
      <c r="AA19" s="115"/>
      <c r="AB19" s="115"/>
      <c r="AC19" s="142"/>
      <c r="AD19" s="142"/>
      <c r="AE19" s="184" t="s">
        <v>71</v>
      </c>
      <c r="AF19" s="184"/>
      <c r="AG19" s="184"/>
      <c r="AH19" s="184"/>
      <c r="AI19" s="184"/>
      <c r="AJ19" s="184"/>
      <c r="AK19" s="184"/>
      <c r="AL19" s="184"/>
      <c r="AM19" s="184"/>
      <c r="AN19" s="115" t="s">
        <v>72</v>
      </c>
      <c r="AO19" s="115"/>
      <c r="AP19" s="115"/>
      <c r="AQ19" s="115"/>
      <c r="AR19" s="115"/>
      <c r="AS19" s="115"/>
      <c r="AT19" s="115"/>
      <c r="AU19" s="115"/>
      <c r="AV19" s="142"/>
      <c r="AW19" s="142"/>
      <c r="AX19" s="184" t="s">
        <v>73</v>
      </c>
      <c r="AY19" s="184"/>
      <c r="AZ19" s="184"/>
      <c r="BA19" s="184"/>
      <c r="BB19" s="184"/>
      <c r="BC19" s="184"/>
      <c r="BD19" s="184"/>
      <c r="BE19" s="184"/>
      <c r="BF19" s="184"/>
      <c r="BG19" s="183" t="s">
        <v>251</v>
      </c>
      <c r="BH19" s="183"/>
      <c r="BI19" s="183"/>
      <c r="BJ19" s="183"/>
      <c r="BK19" s="183"/>
      <c r="BL19" s="183"/>
      <c r="BM19" s="183"/>
      <c r="BN19" s="183"/>
      <c r="BO19" s="142"/>
      <c r="BP19" s="142"/>
      <c r="BQ19" s="184" t="s">
        <v>74</v>
      </c>
      <c r="BR19" s="185"/>
      <c r="BS19" s="185"/>
      <c r="BT19" s="185"/>
      <c r="BU19" s="185"/>
      <c r="BV19" s="185"/>
      <c r="BW19" s="185"/>
      <c r="BX19" s="185"/>
      <c r="BY19" s="185"/>
    </row>
  </sheetData>
  <sheetProtection/>
  <mergeCells count="39">
    <mergeCell ref="AN2:AW2"/>
    <mergeCell ref="AX2:BE2"/>
    <mergeCell ref="BG2:BP2"/>
    <mergeCell ref="C3:K3"/>
    <mergeCell ref="L3:T3"/>
    <mergeCell ref="U3:U4"/>
    <mergeCell ref="V3:AD3"/>
    <mergeCell ref="AE3:AM3"/>
    <mergeCell ref="AE2:AL2"/>
    <mergeCell ref="A19:K19"/>
    <mergeCell ref="L19:T19"/>
    <mergeCell ref="U19:AD19"/>
    <mergeCell ref="AE19:AM19"/>
    <mergeCell ref="AX3:BF3"/>
    <mergeCell ref="AN19:AW19"/>
    <mergeCell ref="AX19:BF19"/>
    <mergeCell ref="A17:H17"/>
    <mergeCell ref="U17:AA17"/>
    <mergeCell ref="A3:A4"/>
    <mergeCell ref="B3:B4"/>
    <mergeCell ref="BQ1:BY1"/>
    <mergeCell ref="AX1:BF1"/>
    <mergeCell ref="L1:T1"/>
    <mergeCell ref="AN3:AN4"/>
    <mergeCell ref="A1:K1"/>
    <mergeCell ref="U1:AD1"/>
    <mergeCell ref="A2:K2"/>
    <mergeCell ref="L2:S2"/>
    <mergeCell ref="U2:AD2"/>
    <mergeCell ref="BQ2:BX2"/>
    <mergeCell ref="AE1:AM1"/>
    <mergeCell ref="BG19:BP19"/>
    <mergeCell ref="BQ19:BY19"/>
    <mergeCell ref="BH3:BP3"/>
    <mergeCell ref="BQ3:BY3"/>
    <mergeCell ref="AO3:AW3"/>
    <mergeCell ref="BG3:BG4"/>
    <mergeCell ref="AN1:AW1"/>
    <mergeCell ref="BG1:BP1"/>
  </mergeCells>
  <dataValidations count="1">
    <dataValidation type="whole" allowBlank="1" showInputMessage="1" showErrorMessage="1" errorTitle="嘿嘿！你粉混喔" error="數字必須素整數而且不得小於 0 也應該不會大於 50000000 吧" sqref="BI13:BP16 AY13:BF16 BI7:BP10 AP13:AW16 AY7:BF10 AP7:AW10 D13:K16 D7:K10 W13:AD16 M7:T10 BR13:BY16 AF7:AM10 AF13:AM16 BR7:BY10 W7:AD10 M13:T16">
      <formula1>0</formula1>
      <formula2>50000000</formula2>
    </dataValidation>
  </dataValidation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105" r:id="rId1"/>
  <colBreaks count="7" manualBreakCount="7">
    <brk id="11" max="65535" man="1"/>
    <brk id="20" max="19" man="1"/>
    <brk id="30" max="65535" man="1"/>
    <brk id="39" max="65535" man="1"/>
    <brk id="49" max="65535" man="1"/>
    <brk id="58" max="65535" man="1"/>
    <brk id="6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G31"/>
  <sheetViews>
    <sheetView view="pageBreakPreview" zoomScaleNormal="110" zoomScaleSheetLayoutView="100" zoomScalePageLayoutView="0" workbookViewId="0" topLeftCell="B5">
      <selection activeCell="M4" sqref="M4"/>
    </sheetView>
  </sheetViews>
  <sheetFormatPr defaultColWidth="9.00390625" defaultRowHeight="16.5"/>
  <cols>
    <col min="1" max="1" width="25.875" style="56" customWidth="1"/>
    <col min="2" max="2" width="11.50390625" style="9" customWidth="1"/>
    <col min="3" max="3" width="10.375" style="9" customWidth="1"/>
    <col min="4" max="4" width="11.875" style="9" customWidth="1"/>
    <col min="5" max="5" width="11.625" style="9" customWidth="1"/>
    <col min="6" max="6" width="13.375" style="9" customWidth="1"/>
    <col min="7" max="8" width="11.75390625" style="9" customWidth="1"/>
    <col min="9" max="9" width="12.25390625" style="9" customWidth="1"/>
    <col min="10" max="10" width="12.50390625" style="9" customWidth="1"/>
    <col min="11" max="11" width="12.25390625" style="9" customWidth="1"/>
    <col min="12" max="12" width="11.625" style="9" customWidth="1"/>
    <col min="13" max="13" width="12.625" style="9" customWidth="1"/>
    <col min="14" max="14" width="24.125" style="56" customWidth="1"/>
    <col min="15" max="22" width="7.625" style="9" customWidth="1"/>
    <col min="23" max="23" width="8.25390625" style="9" customWidth="1"/>
    <col min="24" max="24" width="8.00390625" style="9" customWidth="1"/>
    <col min="25" max="25" width="9.875" style="9" customWidth="1"/>
    <col min="26" max="26" width="9.75390625" style="9" customWidth="1"/>
    <col min="27" max="27" width="9.875" style="9" customWidth="1"/>
    <col min="28" max="28" width="10.25390625" style="9" customWidth="1"/>
    <col min="29" max="29" width="9.625" style="9" customWidth="1"/>
    <col min="30" max="30" width="9.75390625" style="9" customWidth="1"/>
    <col min="31" max="31" width="9.375" style="9" customWidth="1"/>
    <col min="32" max="16384" width="9.00390625" style="9" customWidth="1"/>
  </cols>
  <sheetData>
    <row r="1" spans="1:31" s="2" customFormat="1" ht="64.5" customHeight="1">
      <c r="A1" s="133" t="s">
        <v>344</v>
      </c>
      <c r="B1" s="133"/>
      <c r="C1" s="133"/>
      <c r="D1" s="133"/>
      <c r="E1" s="133"/>
      <c r="F1" s="133"/>
      <c r="G1" s="135" t="s">
        <v>6</v>
      </c>
      <c r="H1" s="135"/>
      <c r="I1" s="135"/>
      <c r="J1" s="135"/>
      <c r="K1" s="135"/>
      <c r="L1" s="135"/>
      <c r="M1" s="135"/>
      <c r="N1" s="133" t="s">
        <v>345</v>
      </c>
      <c r="O1" s="133"/>
      <c r="P1" s="133"/>
      <c r="Q1" s="133"/>
      <c r="R1" s="133"/>
      <c r="S1" s="133"/>
      <c r="T1" s="133"/>
      <c r="U1" s="133"/>
      <c r="V1" s="133"/>
      <c r="W1" s="135" t="s">
        <v>305</v>
      </c>
      <c r="X1" s="135"/>
      <c r="Y1" s="135"/>
      <c r="Z1" s="135"/>
      <c r="AA1" s="135"/>
      <c r="AB1" s="135"/>
      <c r="AC1" s="135"/>
      <c r="AD1" s="135"/>
      <c r="AE1" s="135"/>
    </row>
    <row r="2" spans="1:31" s="4" customFormat="1" ht="12.75" customHeight="1" thickBot="1">
      <c r="A2" s="118" t="s">
        <v>7</v>
      </c>
      <c r="B2" s="118"/>
      <c r="C2" s="118"/>
      <c r="D2" s="118"/>
      <c r="E2" s="118"/>
      <c r="F2" s="118"/>
      <c r="G2" s="126" t="s">
        <v>271</v>
      </c>
      <c r="H2" s="126"/>
      <c r="I2" s="126"/>
      <c r="J2" s="126"/>
      <c r="K2" s="126"/>
      <c r="L2" s="126"/>
      <c r="M2" s="3" t="s">
        <v>8</v>
      </c>
      <c r="N2" s="203" t="s">
        <v>7</v>
      </c>
      <c r="O2" s="203"/>
      <c r="P2" s="203"/>
      <c r="Q2" s="203"/>
      <c r="R2" s="203"/>
      <c r="S2" s="203"/>
      <c r="T2" s="203"/>
      <c r="U2" s="203"/>
      <c r="V2" s="203"/>
      <c r="W2" s="126" t="s">
        <v>271</v>
      </c>
      <c r="X2" s="126"/>
      <c r="Y2" s="126"/>
      <c r="Z2" s="126"/>
      <c r="AA2" s="126"/>
      <c r="AB2" s="126"/>
      <c r="AC2" s="126"/>
      <c r="AD2" s="126"/>
      <c r="AE2" s="3" t="s">
        <v>8</v>
      </c>
    </row>
    <row r="3" spans="1:31" s="52" customFormat="1" ht="24" customHeight="1">
      <c r="A3" s="155" t="s">
        <v>299</v>
      </c>
      <c r="B3" s="199" t="s">
        <v>164</v>
      </c>
      <c r="C3" s="201" t="s">
        <v>185</v>
      </c>
      <c r="D3" s="174"/>
      <c r="E3" s="174"/>
      <c r="F3" s="174"/>
      <c r="G3" s="174" t="s">
        <v>343</v>
      </c>
      <c r="H3" s="174"/>
      <c r="I3" s="174"/>
      <c r="J3" s="174"/>
      <c r="K3" s="174"/>
      <c r="L3" s="174"/>
      <c r="M3" s="174"/>
      <c r="N3" s="155" t="s">
        <v>299</v>
      </c>
      <c r="O3" s="202" t="s">
        <v>187</v>
      </c>
      <c r="P3" s="174"/>
      <c r="Q3" s="174"/>
      <c r="R3" s="174"/>
      <c r="S3" s="174"/>
      <c r="T3" s="174"/>
      <c r="U3" s="174"/>
      <c r="V3" s="174"/>
      <c r="W3" s="173" t="s">
        <v>186</v>
      </c>
      <c r="X3" s="173"/>
      <c r="Y3" s="197" t="s">
        <v>119</v>
      </c>
      <c r="Z3" s="197" t="s">
        <v>120</v>
      </c>
      <c r="AA3" s="197" t="s">
        <v>117</v>
      </c>
      <c r="AB3" s="197" t="s">
        <v>130</v>
      </c>
      <c r="AC3" s="197" t="s">
        <v>129</v>
      </c>
      <c r="AD3" s="192" t="s">
        <v>115</v>
      </c>
      <c r="AE3" s="194" t="s">
        <v>141</v>
      </c>
    </row>
    <row r="4" spans="1:31" s="5" customFormat="1" ht="48" customHeight="1" thickBot="1">
      <c r="A4" s="156"/>
      <c r="B4" s="200"/>
      <c r="C4" s="105" t="s">
        <v>2</v>
      </c>
      <c r="D4" s="107" t="s">
        <v>44</v>
      </c>
      <c r="E4" s="107" t="s">
        <v>47</v>
      </c>
      <c r="F4" s="107" t="s">
        <v>48</v>
      </c>
      <c r="G4" s="107" t="s">
        <v>9</v>
      </c>
      <c r="H4" s="107" t="s">
        <v>53</v>
      </c>
      <c r="I4" s="107" t="s">
        <v>10</v>
      </c>
      <c r="J4" s="107" t="s">
        <v>11</v>
      </c>
      <c r="K4" s="108" t="s">
        <v>12</v>
      </c>
      <c r="L4" s="108" t="s">
        <v>13</v>
      </c>
      <c r="M4" s="110" t="s">
        <v>14</v>
      </c>
      <c r="N4" s="156"/>
      <c r="O4" s="106" t="s">
        <v>15</v>
      </c>
      <c r="P4" s="62" t="s">
        <v>16</v>
      </c>
      <c r="Q4" s="62" t="s">
        <v>49</v>
      </c>
      <c r="R4" s="62" t="s">
        <v>17</v>
      </c>
      <c r="S4" s="62" t="s">
        <v>18</v>
      </c>
      <c r="T4" s="62" t="s">
        <v>19</v>
      </c>
      <c r="U4" s="62" t="s">
        <v>20</v>
      </c>
      <c r="V4" s="61" t="s">
        <v>45</v>
      </c>
      <c r="W4" s="106" t="s">
        <v>21</v>
      </c>
      <c r="X4" s="106" t="s">
        <v>22</v>
      </c>
      <c r="Y4" s="198"/>
      <c r="Z4" s="198"/>
      <c r="AA4" s="198"/>
      <c r="AB4" s="198"/>
      <c r="AC4" s="198"/>
      <c r="AD4" s="193"/>
      <c r="AE4" s="195"/>
    </row>
    <row r="5" spans="1:31" s="7" customFormat="1" ht="33" customHeight="1">
      <c r="A5" s="70" t="s">
        <v>301</v>
      </c>
      <c r="B5" s="87">
        <f>SUM(B6+B7)</f>
        <v>63990</v>
      </c>
      <c r="C5" s="87">
        <f aca="true" t="shared" si="0" ref="C5:H5">SUM(C6+C7)</f>
        <v>40474</v>
      </c>
      <c r="D5" s="87">
        <f t="shared" si="0"/>
        <v>2378</v>
      </c>
      <c r="E5" s="87">
        <f>SUM(E6+E7)</f>
        <v>33</v>
      </c>
      <c r="F5" s="87">
        <f t="shared" si="0"/>
        <v>4322</v>
      </c>
      <c r="G5" s="87">
        <f>SUM(G6+G7)</f>
        <v>761</v>
      </c>
      <c r="H5" s="87">
        <f t="shared" si="0"/>
        <v>11068</v>
      </c>
      <c r="I5" s="87">
        <f>SUM(I6+I7)</f>
        <v>1314</v>
      </c>
      <c r="J5" s="87">
        <f>SUM(J6+J7)</f>
        <v>1825</v>
      </c>
      <c r="K5" s="87">
        <f>SUM(K6+K7)</f>
        <v>2988</v>
      </c>
      <c r="L5" s="87">
        <f>SUM(L6+L7)</f>
        <v>413</v>
      </c>
      <c r="M5" s="87">
        <f>SUM(M6+M7)</f>
        <v>12050</v>
      </c>
      <c r="N5" s="70" t="s">
        <v>301</v>
      </c>
      <c r="O5" s="87">
        <f aca="true" t="shared" si="1" ref="O5:AE5">SUM(O6+O7)</f>
        <v>1229</v>
      </c>
      <c r="P5" s="87">
        <f>SUM(P6+P7)</f>
        <v>861</v>
      </c>
      <c r="Q5" s="87">
        <f t="shared" si="1"/>
        <v>52</v>
      </c>
      <c r="R5" s="87">
        <f t="shared" si="1"/>
        <v>291</v>
      </c>
      <c r="S5" s="87">
        <f t="shared" si="1"/>
        <v>40</v>
      </c>
      <c r="T5" s="87">
        <f t="shared" si="1"/>
        <v>227</v>
      </c>
      <c r="U5" s="87">
        <f t="shared" si="1"/>
        <v>294</v>
      </c>
      <c r="V5" s="87">
        <f t="shared" si="1"/>
        <v>208</v>
      </c>
      <c r="W5" s="87">
        <f t="shared" si="1"/>
        <v>81</v>
      </c>
      <c r="X5" s="87">
        <f t="shared" si="1"/>
        <v>39</v>
      </c>
      <c r="Y5" s="87">
        <f t="shared" si="1"/>
        <v>952</v>
      </c>
      <c r="Z5" s="87">
        <f>SUM(Z6+Z7)</f>
        <v>3406</v>
      </c>
      <c r="AA5" s="87">
        <f t="shared" si="1"/>
        <v>16213</v>
      </c>
      <c r="AB5" s="87">
        <f t="shared" si="1"/>
        <v>650</v>
      </c>
      <c r="AC5" s="87">
        <f t="shared" si="1"/>
        <v>902</v>
      </c>
      <c r="AD5" s="87">
        <f t="shared" si="1"/>
        <v>564</v>
      </c>
      <c r="AE5" s="87">
        <f t="shared" si="1"/>
        <v>829</v>
      </c>
    </row>
    <row r="6" spans="1:31" s="7" customFormat="1" ht="27" customHeight="1">
      <c r="A6" s="48" t="s">
        <v>336</v>
      </c>
      <c r="B6" s="88">
        <f>SUM(B12+B15+B18+B21)</f>
        <v>63268</v>
      </c>
      <c r="C6" s="88">
        <f>SUM(C12+C15+C18+C21)</f>
        <v>39986</v>
      </c>
      <c r="D6" s="88">
        <v>2331</v>
      </c>
      <c r="E6" s="88">
        <v>30</v>
      </c>
      <c r="F6" s="88">
        <v>4285</v>
      </c>
      <c r="G6" s="88">
        <v>752</v>
      </c>
      <c r="H6" s="88">
        <v>10872</v>
      </c>
      <c r="I6" s="88">
        <v>1294</v>
      </c>
      <c r="J6" s="88">
        <v>1786</v>
      </c>
      <c r="K6" s="88">
        <v>2962</v>
      </c>
      <c r="L6" s="88">
        <v>404</v>
      </c>
      <c r="M6" s="88">
        <v>12001</v>
      </c>
      <c r="N6" s="48" t="s">
        <v>336</v>
      </c>
      <c r="O6" s="88">
        <v>1216</v>
      </c>
      <c r="P6" s="88">
        <v>844</v>
      </c>
      <c r="Q6" s="88">
        <v>51</v>
      </c>
      <c r="R6" s="88">
        <v>289</v>
      </c>
      <c r="S6" s="88">
        <v>40</v>
      </c>
      <c r="T6" s="88">
        <v>221</v>
      </c>
      <c r="U6" s="88">
        <v>285</v>
      </c>
      <c r="V6" s="88">
        <v>203</v>
      </c>
      <c r="W6" s="88">
        <v>81</v>
      </c>
      <c r="X6" s="88">
        <v>39</v>
      </c>
      <c r="Y6" s="88">
        <v>938</v>
      </c>
      <c r="Z6" s="88">
        <v>3358</v>
      </c>
      <c r="AA6" s="88">
        <v>16073</v>
      </c>
      <c r="AB6" s="88">
        <v>635</v>
      </c>
      <c r="AC6" s="88">
        <v>898</v>
      </c>
      <c r="AD6" s="88">
        <v>564</v>
      </c>
      <c r="AE6" s="88">
        <v>816</v>
      </c>
    </row>
    <row r="7" spans="1:33" s="7" customFormat="1" ht="27" customHeight="1">
      <c r="A7" s="48" t="s">
        <v>337</v>
      </c>
      <c r="B7" s="88">
        <f>SUM(B13+B16+B19+B22)</f>
        <v>722</v>
      </c>
      <c r="C7" s="88">
        <f>SUM(C13+C16+C19+C22)</f>
        <v>488</v>
      </c>
      <c r="D7" s="88">
        <v>47</v>
      </c>
      <c r="E7" s="88">
        <v>3</v>
      </c>
      <c r="F7" s="88">
        <v>37</v>
      </c>
      <c r="G7" s="88">
        <v>9</v>
      </c>
      <c r="H7" s="88">
        <v>196</v>
      </c>
      <c r="I7" s="88">
        <v>20</v>
      </c>
      <c r="J7" s="88">
        <v>39</v>
      </c>
      <c r="K7" s="88">
        <v>26</v>
      </c>
      <c r="L7" s="88">
        <v>9</v>
      </c>
      <c r="M7" s="88">
        <v>49</v>
      </c>
      <c r="N7" s="48" t="s">
        <v>337</v>
      </c>
      <c r="O7" s="88">
        <v>13</v>
      </c>
      <c r="P7" s="88">
        <v>17</v>
      </c>
      <c r="Q7" s="88">
        <v>1</v>
      </c>
      <c r="R7" s="88">
        <v>2</v>
      </c>
      <c r="S7" s="88">
        <v>0</v>
      </c>
      <c r="T7" s="88">
        <v>6</v>
      </c>
      <c r="U7" s="88">
        <v>9</v>
      </c>
      <c r="V7" s="88">
        <v>5</v>
      </c>
      <c r="W7" s="88">
        <v>0</v>
      </c>
      <c r="X7" s="88">
        <v>0</v>
      </c>
      <c r="Y7" s="88">
        <v>14</v>
      </c>
      <c r="Z7" s="88">
        <v>48</v>
      </c>
      <c r="AA7" s="88">
        <v>140</v>
      </c>
      <c r="AB7" s="88">
        <v>15</v>
      </c>
      <c r="AC7" s="88">
        <v>4</v>
      </c>
      <c r="AD7" s="88">
        <v>0</v>
      </c>
      <c r="AE7" s="88">
        <v>13</v>
      </c>
      <c r="AF7" s="6"/>
      <c r="AG7" s="6"/>
    </row>
    <row r="8" spans="1:31" s="7" customFormat="1" ht="30.75" customHeight="1">
      <c r="A8" s="48" t="s">
        <v>338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48" t="s">
        <v>338</v>
      </c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</row>
    <row r="9" spans="1:31" s="7" customFormat="1" ht="27" customHeight="1">
      <c r="A9" s="48" t="s">
        <v>339</v>
      </c>
      <c r="B9" s="90">
        <f>IF(B6+B7=0,0,B6/(B6+B7)*100)</f>
        <v>98.87169870292233</v>
      </c>
      <c r="C9" s="90">
        <f>IF(C6+C7=0,0,C6/(C6+C7)*100)</f>
        <v>98.79428769086327</v>
      </c>
      <c r="D9" s="90">
        <v>98.02354920100925</v>
      </c>
      <c r="E9" s="90">
        <v>90.9090909090909</v>
      </c>
      <c r="F9" s="90">
        <v>99.14391485423415</v>
      </c>
      <c r="G9" s="90">
        <v>98.8173455978975</v>
      </c>
      <c r="H9" s="90">
        <v>98.22912902059993</v>
      </c>
      <c r="I9" s="109">
        <v>98.4779299847793</v>
      </c>
      <c r="J9" s="109">
        <v>97.86301369863014</v>
      </c>
      <c r="K9" s="109">
        <v>99.12985274431058</v>
      </c>
      <c r="L9" s="109">
        <v>97.82082324455206</v>
      </c>
      <c r="M9" s="109">
        <v>99.59336099585062</v>
      </c>
      <c r="N9" s="48" t="s">
        <v>339</v>
      </c>
      <c r="O9" s="109">
        <v>98.94222945484134</v>
      </c>
      <c r="P9" s="109">
        <v>98.02555168408827</v>
      </c>
      <c r="Q9" s="109">
        <v>98.07692307692307</v>
      </c>
      <c r="R9" s="109">
        <v>99.3127147766323</v>
      </c>
      <c r="S9" s="109">
        <v>100</v>
      </c>
      <c r="T9" s="109">
        <v>97.3568281938326</v>
      </c>
      <c r="U9" s="109">
        <v>96.93877551020408</v>
      </c>
      <c r="V9" s="109">
        <v>97.59615384615384</v>
      </c>
      <c r="W9" s="109">
        <v>100</v>
      </c>
      <c r="X9" s="109">
        <v>100</v>
      </c>
      <c r="Y9" s="109">
        <v>98.53</v>
      </c>
      <c r="Z9" s="109">
        <v>98.59</v>
      </c>
      <c r="AA9" s="109">
        <v>99.14</v>
      </c>
      <c r="AB9" s="109">
        <v>97.69</v>
      </c>
      <c r="AC9" s="109">
        <v>99.56</v>
      </c>
      <c r="AD9" s="109">
        <v>100</v>
      </c>
      <c r="AE9" s="109">
        <v>98.43</v>
      </c>
    </row>
    <row r="10" spans="1:31" s="7" customFormat="1" ht="27" customHeight="1">
      <c r="A10" s="48" t="s">
        <v>340</v>
      </c>
      <c r="B10" s="90">
        <f>IF(B6+B7=0,0,B7/(B6+B7)*100)</f>
        <v>1.1283012970776682</v>
      </c>
      <c r="C10" s="90">
        <f>IF(C6+C7=0,0,C7/(C6+C7)*100)</f>
        <v>1.2057123091367297</v>
      </c>
      <c r="D10" s="90">
        <v>1.9764507989907487</v>
      </c>
      <c r="E10" s="90">
        <v>9.090909090909092</v>
      </c>
      <c r="F10" s="90">
        <v>0.8560851457658493</v>
      </c>
      <c r="G10" s="90">
        <v>1.1826544021024967</v>
      </c>
      <c r="H10" s="90">
        <v>1.7708709794000723</v>
      </c>
      <c r="I10" s="109">
        <v>1.5220700152207</v>
      </c>
      <c r="J10" s="109">
        <v>2.136986301369863</v>
      </c>
      <c r="K10" s="109">
        <v>0.8701472556894244</v>
      </c>
      <c r="L10" s="109">
        <v>2.1791767554479415</v>
      </c>
      <c r="M10" s="109">
        <v>0.4066390041493776</v>
      </c>
      <c r="N10" s="48" t="s">
        <v>340</v>
      </c>
      <c r="O10" s="109">
        <v>1.0577705451586654</v>
      </c>
      <c r="P10" s="109">
        <v>1.9744483159117305</v>
      </c>
      <c r="Q10" s="109">
        <v>1.9230769230769231</v>
      </c>
      <c r="R10" s="109">
        <v>0.6872852233676976</v>
      </c>
      <c r="S10" s="109">
        <v>0</v>
      </c>
      <c r="T10" s="109">
        <v>2.643171806167401</v>
      </c>
      <c r="U10" s="109">
        <v>3.061224489795918</v>
      </c>
      <c r="V10" s="109">
        <v>2.403846153846154</v>
      </c>
      <c r="W10" s="109">
        <v>0</v>
      </c>
      <c r="X10" s="109">
        <v>0</v>
      </c>
      <c r="Y10" s="109">
        <v>1.47</v>
      </c>
      <c r="Z10" s="109">
        <v>1.41</v>
      </c>
      <c r="AA10" s="109">
        <v>0.86</v>
      </c>
      <c r="AB10" s="109">
        <v>2.31</v>
      </c>
      <c r="AC10" s="109">
        <v>0.44</v>
      </c>
      <c r="AD10" s="109">
        <v>0</v>
      </c>
      <c r="AE10" s="109">
        <v>1.57</v>
      </c>
    </row>
    <row r="11" spans="1:31" s="7" customFormat="1" ht="30.75" customHeight="1">
      <c r="A11" s="94" t="s">
        <v>341</v>
      </c>
      <c r="B11" s="88"/>
      <c r="C11" s="88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94" t="s">
        <v>341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</row>
    <row r="12" spans="1:31" s="7" customFormat="1" ht="27" customHeight="1">
      <c r="A12" s="48" t="s">
        <v>336</v>
      </c>
      <c r="B12" s="91">
        <f>SUM(C12,Y12:AE12)</f>
        <v>5252</v>
      </c>
      <c r="C12" s="91">
        <f>SUM(D12:M12,O12:X12)</f>
        <v>3984</v>
      </c>
      <c r="D12" s="91">
        <v>344</v>
      </c>
      <c r="E12" s="89">
        <v>0</v>
      </c>
      <c r="F12" s="91">
        <v>454</v>
      </c>
      <c r="G12" s="91">
        <v>82</v>
      </c>
      <c r="H12" s="91">
        <v>1234</v>
      </c>
      <c r="I12" s="91">
        <v>197</v>
      </c>
      <c r="J12" s="91">
        <v>132</v>
      </c>
      <c r="K12" s="91">
        <v>524</v>
      </c>
      <c r="L12" s="91">
        <v>109</v>
      </c>
      <c r="M12" s="91">
        <v>401</v>
      </c>
      <c r="N12" s="48" t="s">
        <v>336</v>
      </c>
      <c r="O12" s="89">
        <v>216</v>
      </c>
      <c r="P12" s="89">
        <v>141</v>
      </c>
      <c r="Q12" s="89">
        <v>12</v>
      </c>
      <c r="R12" s="89">
        <v>40</v>
      </c>
      <c r="S12" s="89">
        <v>12</v>
      </c>
      <c r="T12" s="89">
        <v>27</v>
      </c>
      <c r="U12" s="89">
        <v>26</v>
      </c>
      <c r="V12" s="89">
        <v>11</v>
      </c>
      <c r="W12" s="89">
        <v>14</v>
      </c>
      <c r="X12" s="89">
        <v>8</v>
      </c>
      <c r="Y12" s="89">
        <v>115</v>
      </c>
      <c r="Z12" s="89">
        <v>332</v>
      </c>
      <c r="AA12" s="89">
        <v>652</v>
      </c>
      <c r="AB12" s="89">
        <v>34</v>
      </c>
      <c r="AC12" s="89">
        <v>110</v>
      </c>
      <c r="AD12" s="89">
        <v>7</v>
      </c>
      <c r="AE12" s="89">
        <v>18</v>
      </c>
    </row>
    <row r="13" spans="1:31" s="7" customFormat="1" ht="27" customHeight="1">
      <c r="A13" s="48" t="s">
        <v>337</v>
      </c>
      <c r="B13" s="91">
        <f>SUM(C13,Y13:AE13)</f>
        <v>90</v>
      </c>
      <c r="C13" s="91">
        <f>SUM(D13:M13,O13:X13)</f>
        <v>72</v>
      </c>
      <c r="D13" s="91">
        <v>9</v>
      </c>
      <c r="E13" s="89">
        <v>0</v>
      </c>
      <c r="F13" s="91">
        <v>5</v>
      </c>
      <c r="G13" s="89">
        <v>0</v>
      </c>
      <c r="H13" s="91">
        <v>29</v>
      </c>
      <c r="I13" s="91">
        <v>2</v>
      </c>
      <c r="J13" s="91">
        <v>3</v>
      </c>
      <c r="K13" s="91">
        <v>4</v>
      </c>
      <c r="L13" s="89">
        <v>0</v>
      </c>
      <c r="M13" s="91">
        <v>8</v>
      </c>
      <c r="N13" s="48" t="s">
        <v>337</v>
      </c>
      <c r="O13" s="89">
        <v>2</v>
      </c>
      <c r="P13" s="89">
        <v>3</v>
      </c>
      <c r="Q13" s="89">
        <v>1</v>
      </c>
      <c r="R13" s="89">
        <v>1</v>
      </c>
      <c r="S13" s="89">
        <v>0</v>
      </c>
      <c r="T13" s="89">
        <v>2</v>
      </c>
      <c r="U13" s="89">
        <v>2</v>
      </c>
      <c r="V13" s="89">
        <v>1</v>
      </c>
      <c r="W13" s="89">
        <v>0</v>
      </c>
      <c r="X13" s="89">
        <v>0</v>
      </c>
      <c r="Y13" s="89">
        <v>0</v>
      </c>
      <c r="Z13" s="89">
        <v>6</v>
      </c>
      <c r="AA13" s="89">
        <v>10</v>
      </c>
      <c r="AB13" s="89">
        <v>0</v>
      </c>
      <c r="AC13" s="89">
        <v>2</v>
      </c>
      <c r="AD13" s="89">
        <v>0</v>
      </c>
      <c r="AE13" s="89">
        <v>0</v>
      </c>
    </row>
    <row r="14" spans="1:31" s="7" customFormat="1" ht="30.75" customHeight="1">
      <c r="A14" s="94" t="s">
        <v>332</v>
      </c>
      <c r="B14" s="88"/>
      <c r="C14" s="88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4" t="s">
        <v>332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</row>
    <row r="15" spans="1:31" s="7" customFormat="1" ht="27" customHeight="1">
      <c r="A15" s="48" t="s">
        <v>336</v>
      </c>
      <c r="B15" s="88">
        <f>SUM(C15,Y15:AE15)</f>
        <v>25458</v>
      </c>
      <c r="C15" s="88">
        <f>SUM(D15:M15,O15:X15)</f>
        <v>17674</v>
      </c>
      <c r="D15" s="87">
        <v>1094</v>
      </c>
      <c r="E15" s="87">
        <v>1</v>
      </c>
      <c r="F15" s="87">
        <v>1406</v>
      </c>
      <c r="G15" s="87">
        <v>384</v>
      </c>
      <c r="H15" s="87">
        <v>5583</v>
      </c>
      <c r="I15" s="87">
        <v>477</v>
      </c>
      <c r="J15" s="87">
        <v>502</v>
      </c>
      <c r="K15" s="87">
        <v>1646</v>
      </c>
      <c r="L15" s="87">
        <v>135</v>
      </c>
      <c r="M15" s="87">
        <v>4971</v>
      </c>
      <c r="N15" s="48" t="s">
        <v>336</v>
      </c>
      <c r="O15" s="89">
        <v>475</v>
      </c>
      <c r="P15" s="89">
        <v>382</v>
      </c>
      <c r="Q15" s="89">
        <v>22</v>
      </c>
      <c r="R15" s="89">
        <v>174</v>
      </c>
      <c r="S15" s="89">
        <v>11</v>
      </c>
      <c r="T15" s="89">
        <v>137</v>
      </c>
      <c r="U15" s="89">
        <v>105</v>
      </c>
      <c r="V15" s="89">
        <v>118</v>
      </c>
      <c r="W15" s="89">
        <v>47</v>
      </c>
      <c r="X15" s="89">
        <v>4</v>
      </c>
      <c r="Y15" s="89">
        <v>636</v>
      </c>
      <c r="Z15" s="89">
        <v>1265</v>
      </c>
      <c r="AA15" s="87">
        <v>5475</v>
      </c>
      <c r="AB15" s="89">
        <v>56</v>
      </c>
      <c r="AC15" s="89">
        <v>125</v>
      </c>
      <c r="AD15" s="89">
        <v>45</v>
      </c>
      <c r="AE15" s="89">
        <v>182</v>
      </c>
    </row>
    <row r="16" spans="1:31" s="7" customFormat="1" ht="27" customHeight="1">
      <c r="A16" s="48" t="s">
        <v>337</v>
      </c>
      <c r="B16" s="88">
        <f>SUM(C16,Y16:AE16)</f>
        <v>268</v>
      </c>
      <c r="C16" s="88">
        <f>SUM(D16:M16,O16:X16)</f>
        <v>210</v>
      </c>
      <c r="D16" s="89">
        <v>24</v>
      </c>
      <c r="E16" s="89">
        <v>0</v>
      </c>
      <c r="F16" s="89">
        <v>14</v>
      </c>
      <c r="G16" s="89">
        <v>5</v>
      </c>
      <c r="H16" s="89">
        <v>91</v>
      </c>
      <c r="I16" s="89">
        <v>4</v>
      </c>
      <c r="J16" s="89">
        <v>9</v>
      </c>
      <c r="K16" s="89">
        <v>16</v>
      </c>
      <c r="L16" s="89">
        <v>9</v>
      </c>
      <c r="M16" s="89">
        <v>14</v>
      </c>
      <c r="N16" s="48" t="s">
        <v>337</v>
      </c>
      <c r="O16" s="89">
        <v>6</v>
      </c>
      <c r="P16" s="89">
        <v>6</v>
      </c>
      <c r="Q16" s="89">
        <v>0</v>
      </c>
      <c r="R16" s="89">
        <v>1</v>
      </c>
      <c r="S16" s="89">
        <v>0</v>
      </c>
      <c r="T16" s="89">
        <v>3</v>
      </c>
      <c r="U16" s="89">
        <v>5</v>
      </c>
      <c r="V16" s="89">
        <v>3</v>
      </c>
      <c r="W16" s="89">
        <v>0</v>
      </c>
      <c r="X16" s="89">
        <v>0</v>
      </c>
      <c r="Y16" s="89">
        <v>7</v>
      </c>
      <c r="Z16" s="89">
        <v>21</v>
      </c>
      <c r="AA16" s="89">
        <v>26</v>
      </c>
      <c r="AB16" s="89">
        <v>0</v>
      </c>
      <c r="AC16" s="89">
        <v>0</v>
      </c>
      <c r="AD16" s="89">
        <v>0</v>
      </c>
      <c r="AE16" s="89">
        <v>4</v>
      </c>
    </row>
    <row r="17" spans="1:31" s="7" customFormat="1" ht="30.75" customHeight="1">
      <c r="A17" s="94" t="s">
        <v>122</v>
      </c>
      <c r="B17" s="88"/>
      <c r="C17" s="8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94" t="s">
        <v>122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</row>
    <row r="18" spans="1:31" s="7" customFormat="1" ht="27" customHeight="1">
      <c r="A18" s="48" t="s">
        <v>336</v>
      </c>
      <c r="B18" s="88">
        <f>SUM(C18,Y18:AE18)</f>
        <v>28408</v>
      </c>
      <c r="C18" s="88">
        <f>SUM(D18:M18,O18:X18)</f>
        <v>16338</v>
      </c>
      <c r="D18" s="87">
        <v>847</v>
      </c>
      <c r="E18" s="89">
        <v>0</v>
      </c>
      <c r="F18" s="87">
        <v>1719</v>
      </c>
      <c r="G18" s="87">
        <v>277</v>
      </c>
      <c r="H18" s="87">
        <v>3343</v>
      </c>
      <c r="I18" s="87">
        <v>532</v>
      </c>
      <c r="J18" s="87">
        <v>1128</v>
      </c>
      <c r="K18" s="87">
        <v>733</v>
      </c>
      <c r="L18" s="87">
        <v>152</v>
      </c>
      <c r="M18" s="87">
        <v>6493</v>
      </c>
      <c r="N18" s="48" t="s">
        <v>336</v>
      </c>
      <c r="O18" s="89">
        <v>435</v>
      </c>
      <c r="P18" s="89">
        <v>303</v>
      </c>
      <c r="Q18" s="89">
        <v>17</v>
      </c>
      <c r="R18" s="89">
        <v>71</v>
      </c>
      <c r="S18" s="89">
        <v>5</v>
      </c>
      <c r="T18" s="89">
        <v>53</v>
      </c>
      <c r="U18" s="89">
        <v>146</v>
      </c>
      <c r="V18" s="89">
        <v>68</v>
      </c>
      <c r="W18" s="89">
        <v>16</v>
      </c>
      <c r="X18" s="89">
        <v>0</v>
      </c>
      <c r="Y18" s="89">
        <v>108</v>
      </c>
      <c r="Z18" s="87">
        <v>1534</v>
      </c>
      <c r="AA18" s="87">
        <v>8391</v>
      </c>
      <c r="AB18" s="89">
        <v>258</v>
      </c>
      <c r="AC18" s="89">
        <v>651</v>
      </c>
      <c r="AD18" s="89">
        <v>512</v>
      </c>
      <c r="AE18" s="89">
        <v>616</v>
      </c>
    </row>
    <row r="19" spans="1:31" s="7" customFormat="1" ht="27" customHeight="1">
      <c r="A19" s="48" t="s">
        <v>337</v>
      </c>
      <c r="B19" s="88">
        <f>SUM(C19,Y19:AE19)</f>
        <v>289</v>
      </c>
      <c r="C19" s="88">
        <f>SUM(D19:M19,O19:X19)</f>
        <v>174</v>
      </c>
      <c r="D19" s="89">
        <v>13</v>
      </c>
      <c r="E19" s="89">
        <v>0</v>
      </c>
      <c r="F19" s="89">
        <v>13</v>
      </c>
      <c r="G19" s="89">
        <v>4</v>
      </c>
      <c r="H19" s="89">
        <v>64</v>
      </c>
      <c r="I19" s="89">
        <v>12</v>
      </c>
      <c r="J19" s="89">
        <v>27</v>
      </c>
      <c r="K19" s="89">
        <v>4</v>
      </c>
      <c r="L19" s="89">
        <v>0</v>
      </c>
      <c r="M19" s="89">
        <v>22</v>
      </c>
      <c r="N19" s="48" t="s">
        <v>337</v>
      </c>
      <c r="O19" s="89">
        <v>4</v>
      </c>
      <c r="P19" s="89">
        <v>7</v>
      </c>
      <c r="Q19" s="89">
        <v>0</v>
      </c>
      <c r="R19" s="89">
        <v>0</v>
      </c>
      <c r="S19" s="89">
        <v>0</v>
      </c>
      <c r="T19" s="89">
        <v>1</v>
      </c>
      <c r="U19" s="89">
        <v>2</v>
      </c>
      <c r="V19" s="89">
        <v>1</v>
      </c>
      <c r="W19" s="89">
        <v>0</v>
      </c>
      <c r="X19" s="89">
        <v>0</v>
      </c>
      <c r="Y19" s="89">
        <v>1</v>
      </c>
      <c r="Z19" s="89">
        <v>17</v>
      </c>
      <c r="AA19" s="89">
        <v>82</v>
      </c>
      <c r="AB19" s="89">
        <v>4</v>
      </c>
      <c r="AC19" s="89">
        <v>2</v>
      </c>
      <c r="AD19" s="89">
        <v>0</v>
      </c>
      <c r="AE19" s="89">
        <v>9</v>
      </c>
    </row>
    <row r="20" spans="1:31" s="7" customFormat="1" ht="30.75" customHeight="1">
      <c r="A20" s="94" t="s">
        <v>342</v>
      </c>
      <c r="B20" s="88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4" t="s">
        <v>342</v>
      </c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</row>
    <row r="21" spans="1:31" s="7" customFormat="1" ht="27" customHeight="1">
      <c r="A21" s="48" t="s">
        <v>336</v>
      </c>
      <c r="B21" s="88">
        <f>SUM(C21,Y21:AE21)</f>
        <v>4150</v>
      </c>
      <c r="C21" s="88">
        <f>SUM(D21:M21,O21:X21)</f>
        <v>1990</v>
      </c>
      <c r="D21" s="89">
        <v>46</v>
      </c>
      <c r="E21" s="89">
        <v>29</v>
      </c>
      <c r="F21" s="89">
        <v>706</v>
      </c>
      <c r="G21" s="89">
        <v>9</v>
      </c>
      <c r="H21" s="89">
        <v>712</v>
      </c>
      <c r="I21" s="89">
        <v>88</v>
      </c>
      <c r="J21" s="89">
        <v>24</v>
      </c>
      <c r="K21" s="89">
        <v>59</v>
      </c>
      <c r="L21" s="89">
        <v>8</v>
      </c>
      <c r="M21" s="89">
        <v>136</v>
      </c>
      <c r="N21" s="48" t="s">
        <v>336</v>
      </c>
      <c r="O21" s="89">
        <v>90</v>
      </c>
      <c r="P21" s="89">
        <v>18</v>
      </c>
      <c r="Q21" s="89">
        <v>0</v>
      </c>
      <c r="R21" s="89">
        <v>4</v>
      </c>
      <c r="S21" s="89">
        <v>12</v>
      </c>
      <c r="T21" s="89">
        <v>4</v>
      </c>
      <c r="U21" s="89">
        <v>8</v>
      </c>
      <c r="V21" s="89">
        <v>6</v>
      </c>
      <c r="W21" s="89">
        <v>4</v>
      </c>
      <c r="X21" s="89">
        <v>27</v>
      </c>
      <c r="Y21" s="89">
        <v>79</v>
      </c>
      <c r="Z21" s="89">
        <v>227</v>
      </c>
      <c r="AA21" s="87">
        <v>1555</v>
      </c>
      <c r="AB21" s="89">
        <v>287</v>
      </c>
      <c r="AC21" s="89">
        <v>12</v>
      </c>
      <c r="AD21" s="89">
        <v>0</v>
      </c>
      <c r="AE21" s="89">
        <v>0</v>
      </c>
    </row>
    <row r="22" spans="1:31" s="7" customFormat="1" ht="27" customHeight="1" thickBot="1">
      <c r="A22" s="48" t="s">
        <v>337</v>
      </c>
      <c r="B22" s="88">
        <f>SUM(C22,Y22:AE22)</f>
        <v>75</v>
      </c>
      <c r="C22" s="88">
        <f>SUM(D22:M22,O22:X22)</f>
        <v>32</v>
      </c>
      <c r="D22" s="89">
        <v>1</v>
      </c>
      <c r="E22" s="89">
        <v>3</v>
      </c>
      <c r="F22" s="89">
        <v>5</v>
      </c>
      <c r="G22" s="89">
        <v>0</v>
      </c>
      <c r="H22" s="89">
        <v>12</v>
      </c>
      <c r="I22" s="89">
        <v>2</v>
      </c>
      <c r="J22" s="89">
        <v>0</v>
      </c>
      <c r="K22" s="89">
        <v>2</v>
      </c>
      <c r="L22" s="89">
        <v>0</v>
      </c>
      <c r="M22" s="89">
        <v>5</v>
      </c>
      <c r="N22" s="48" t="s">
        <v>337</v>
      </c>
      <c r="O22" s="89">
        <v>1</v>
      </c>
      <c r="P22" s="89">
        <v>1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6</v>
      </c>
      <c r="Z22" s="89">
        <v>4</v>
      </c>
      <c r="AA22" s="89">
        <v>22</v>
      </c>
      <c r="AB22" s="89">
        <v>11</v>
      </c>
      <c r="AC22" s="89">
        <v>0</v>
      </c>
      <c r="AD22" s="89">
        <v>0</v>
      </c>
      <c r="AE22" s="89">
        <v>0</v>
      </c>
    </row>
    <row r="23" spans="1:31" s="7" customFormat="1" ht="33" customHeight="1">
      <c r="A23" s="149" t="s">
        <v>142</v>
      </c>
      <c r="B23" s="149"/>
      <c r="C23" s="149"/>
      <c r="D23" s="149"/>
      <c r="E23" s="149"/>
      <c r="F23" s="149"/>
      <c r="G23" s="1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14" s="7" customFormat="1" ht="18" customHeight="1">
      <c r="A24" s="53"/>
      <c r="N24" s="53"/>
    </row>
    <row r="25" spans="1:31" s="21" customFormat="1" ht="12" customHeight="1">
      <c r="A25" s="150" t="s">
        <v>252</v>
      </c>
      <c r="B25" s="196"/>
      <c r="C25" s="196"/>
      <c r="D25" s="196"/>
      <c r="E25" s="196"/>
      <c r="F25" s="196"/>
      <c r="G25" s="150" t="s">
        <v>75</v>
      </c>
      <c r="H25" s="196"/>
      <c r="I25" s="196"/>
      <c r="J25" s="196"/>
      <c r="K25" s="196"/>
      <c r="L25" s="196"/>
      <c r="M25" s="196"/>
      <c r="N25" s="150" t="s">
        <v>253</v>
      </c>
      <c r="O25" s="150"/>
      <c r="P25" s="150"/>
      <c r="Q25" s="150"/>
      <c r="R25" s="150"/>
      <c r="S25" s="150"/>
      <c r="T25" s="150"/>
      <c r="U25" s="150"/>
      <c r="V25" s="150"/>
      <c r="W25" s="150" t="s">
        <v>254</v>
      </c>
      <c r="X25" s="150"/>
      <c r="Y25" s="150"/>
      <c r="Z25" s="150"/>
      <c r="AA25" s="150"/>
      <c r="AB25" s="150"/>
      <c r="AC25" s="150"/>
      <c r="AD25" s="150"/>
      <c r="AE25" s="150"/>
    </row>
    <row r="26" spans="1:14" ht="16.5">
      <c r="A26" s="53"/>
      <c r="N26" s="53"/>
    </row>
    <row r="27" spans="1:14" ht="16.5">
      <c r="A27" s="53"/>
      <c r="N27" s="53"/>
    </row>
    <row r="28" spans="1:14" ht="16.5">
      <c r="A28" s="53"/>
      <c r="N28" s="53"/>
    </row>
    <row r="29" spans="1:14" ht="16.5">
      <c r="A29" s="54"/>
      <c r="N29" s="54"/>
    </row>
    <row r="30" spans="1:14" ht="16.5">
      <c r="A30" s="55"/>
      <c r="N30" s="55"/>
    </row>
    <row r="31" spans="1:14" ht="16.5">
      <c r="A31" s="54"/>
      <c r="N31" s="54"/>
    </row>
  </sheetData>
  <sheetProtection/>
  <mergeCells count="27">
    <mergeCell ref="W2:AD2"/>
    <mergeCell ref="W1:AE1"/>
    <mergeCell ref="A1:F1"/>
    <mergeCell ref="G1:M1"/>
    <mergeCell ref="N1:V1"/>
    <mergeCell ref="A2:F2"/>
    <mergeCell ref="G2:L2"/>
    <mergeCell ref="N2:V2"/>
    <mergeCell ref="AA3:AA4"/>
    <mergeCell ref="AB3:AB4"/>
    <mergeCell ref="AC3:AC4"/>
    <mergeCell ref="A3:A4"/>
    <mergeCell ref="B3:B4"/>
    <mergeCell ref="C3:F3"/>
    <mergeCell ref="G3:M3"/>
    <mergeCell ref="N3:N4"/>
    <mergeCell ref="O3:V3"/>
    <mergeCell ref="AD3:AD4"/>
    <mergeCell ref="AE3:AE4"/>
    <mergeCell ref="A23:F23"/>
    <mergeCell ref="A25:F25"/>
    <mergeCell ref="G25:M25"/>
    <mergeCell ref="N25:V25"/>
    <mergeCell ref="W25:AE25"/>
    <mergeCell ref="W3:X3"/>
    <mergeCell ref="Y3:Y4"/>
    <mergeCell ref="Z3:Z4"/>
  </mergeCells>
  <dataValidations count="1">
    <dataValidation type="whole" allowBlank="1" showInputMessage="1" showErrorMessage="1" errorTitle="嘿嘿！你粉混喔" error="數字必須素整數而且不得小於 0 也應該不會大於 50000000 吧" sqref="O12:AE22 D12:M22">
      <formula1>0</formula1>
      <formula2>50000000</formula2>
    </dataValidation>
  </dataValidations>
  <printOptions horizontalCentered="1"/>
  <pageMargins left="0.16" right="0.15748031496062992" top="0.16" bottom="0.16" header="0.16" footer="0.1968503937007874"/>
  <pageSetup horizontalDpi="600" verticalDpi="600" orientation="portrait" paperSize="9" scale="118" r:id="rId1"/>
  <colBreaks count="3" manualBreakCount="3">
    <brk id="6" max="65535" man="1"/>
    <brk id="13" max="24" man="1"/>
    <brk id="2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21"/>
  <sheetViews>
    <sheetView view="pageBreakPreview" zoomScaleSheetLayoutView="100" zoomScalePageLayoutView="0" workbookViewId="0" topLeftCell="J6">
      <selection activeCell="X21" sqref="X21:AF21"/>
    </sheetView>
  </sheetViews>
  <sheetFormatPr defaultColWidth="9.00390625" defaultRowHeight="16.5"/>
  <cols>
    <col min="1" max="1" width="21.00390625" style="9" customWidth="1"/>
    <col min="2" max="2" width="11.375" style="9" customWidth="1"/>
    <col min="3" max="3" width="10.00390625" style="9" customWidth="1"/>
    <col min="4" max="4" width="10.125" style="9" customWidth="1"/>
    <col min="5" max="7" width="11.125" style="9" customWidth="1"/>
    <col min="8" max="8" width="12.125" style="9" customWidth="1"/>
    <col min="9" max="9" width="12.375" style="9" customWidth="1"/>
    <col min="10" max="10" width="12.125" style="9" customWidth="1"/>
    <col min="11" max="12" width="12.00390625" style="9" customWidth="1"/>
    <col min="13" max="13" width="11.75390625" style="9" customWidth="1"/>
    <col min="14" max="14" width="12.00390625" style="9" customWidth="1"/>
    <col min="15" max="15" width="21.50390625" style="9" customWidth="1"/>
    <col min="16" max="16" width="8.25390625" style="9" customWidth="1"/>
    <col min="17" max="19" width="7.875" style="9" customWidth="1"/>
    <col min="20" max="21" width="7.75390625" style="9" customWidth="1"/>
    <col min="22" max="22" width="8.25390625" style="9" customWidth="1"/>
    <col min="23" max="23" width="8.125" style="9" customWidth="1"/>
    <col min="24" max="25" width="7.75390625" style="9" customWidth="1"/>
    <col min="26" max="26" width="10.625" style="9" customWidth="1"/>
    <col min="27" max="27" width="10.50390625" style="9" customWidth="1"/>
    <col min="28" max="28" width="11.50390625" style="9" customWidth="1"/>
    <col min="29" max="29" width="10.625" style="9" customWidth="1"/>
    <col min="30" max="30" width="9.00390625" style="9" customWidth="1"/>
    <col min="31" max="31" width="8.625" style="9" customWidth="1"/>
    <col min="32" max="32" width="9.125" style="9" customWidth="1"/>
    <col min="33" max="16384" width="9.00390625" style="9" customWidth="1"/>
  </cols>
  <sheetData>
    <row r="1" spans="1:32" s="2" customFormat="1" ht="60.75" customHeight="1">
      <c r="A1" s="133" t="s">
        <v>359</v>
      </c>
      <c r="B1" s="133"/>
      <c r="C1" s="133"/>
      <c r="D1" s="133"/>
      <c r="E1" s="133"/>
      <c r="F1" s="133"/>
      <c r="G1" s="133"/>
      <c r="H1" s="135" t="s">
        <v>41</v>
      </c>
      <c r="I1" s="135"/>
      <c r="J1" s="135"/>
      <c r="K1" s="135"/>
      <c r="L1" s="135"/>
      <c r="M1" s="135"/>
      <c r="N1" s="135"/>
      <c r="O1" s="133" t="s">
        <v>359</v>
      </c>
      <c r="P1" s="133"/>
      <c r="Q1" s="133"/>
      <c r="R1" s="133"/>
      <c r="S1" s="133"/>
      <c r="T1" s="133"/>
      <c r="U1" s="133"/>
      <c r="V1" s="133"/>
      <c r="W1" s="133"/>
      <c r="X1" s="135" t="s">
        <v>361</v>
      </c>
      <c r="Y1" s="135"/>
      <c r="Z1" s="135"/>
      <c r="AA1" s="135"/>
      <c r="AB1" s="135"/>
      <c r="AC1" s="135"/>
      <c r="AD1" s="135"/>
      <c r="AE1" s="135"/>
      <c r="AF1" s="135"/>
    </row>
    <row r="2" spans="1:32" s="4" customFormat="1" ht="12.75" customHeight="1" thickBot="1">
      <c r="A2" s="125" t="s">
        <v>7</v>
      </c>
      <c r="B2" s="125"/>
      <c r="C2" s="125"/>
      <c r="D2" s="125"/>
      <c r="E2" s="125"/>
      <c r="F2" s="125"/>
      <c r="G2" s="125"/>
      <c r="H2" s="126" t="s">
        <v>271</v>
      </c>
      <c r="I2" s="126"/>
      <c r="J2" s="126"/>
      <c r="K2" s="126"/>
      <c r="L2" s="126"/>
      <c r="M2" s="126"/>
      <c r="N2" s="3" t="s">
        <v>0</v>
      </c>
      <c r="O2" s="125" t="s">
        <v>7</v>
      </c>
      <c r="P2" s="125"/>
      <c r="Q2" s="125"/>
      <c r="R2" s="125"/>
      <c r="S2" s="125"/>
      <c r="T2" s="125"/>
      <c r="U2" s="125"/>
      <c r="V2" s="125"/>
      <c r="W2" s="125"/>
      <c r="X2" s="126" t="s">
        <v>271</v>
      </c>
      <c r="Y2" s="126"/>
      <c r="Z2" s="126"/>
      <c r="AA2" s="126"/>
      <c r="AB2" s="126"/>
      <c r="AC2" s="126"/>
      <c r="AD2" s="126"/>
      <c r="AE2" s="126"/>
      <c r="AF2" s="3" t="s">
        <v>0</v>
      </c>
    </row>
    <row r="3" spans="1:32" s="52" customFormat="1" ht="24" customHeight="1">
      <c r="A3" s="210" t="s">
        <v>365</v>
      </c>
      <c r="B3" s="212" t="s">
        <v>205</v>
      </c>
      <c r="C3" s="213" t="s">
        <v>364</v>
      </c>
      <c r="D3" s="201" t="s">
        <v>188</v>
      </c>
      <c r="E3" s="174"/>
      <c r="F3" s="174"/>
      <c r="G3" s="174"/>
      <c r="H3" s="174" t="s">
        <v>363</v>
      </c>
      <c r="I3" s="174"/>
      <c r="J3" s="174"/>
      <c r="K3" s="174"/>
      <c r="L3" s="174"/>
      <c r="M3" s="174"/>
      <c r="N3" s="174"/>
      <c r="O3" s="210" t="s">
        <v>365</v>
      </c>
      <c r="P3" s="202" t="s">
        <v>362</v>
      </c>
      <c r="Q3" s="174"/>
      <c r="R3" s="174"/>
      <c r="S3" s="174"/>
      <c r="T3" s="174"/>
      <c r="U3" s="174"/>
      <c r="V3" s="174"/>
      <c r="W3" s="174"/>
      <c r="X3" s="174" t="s">
        <v>203</v>
      </c>
      <c r="Y3" s="175"/>
      <c r="Z3" s="204" t="s">
        <v>119</v>
      </c>
      <c r="AA3" s="204" t="s">
        <v>120</v>
      </c>
      <c r="AB3" s="204" t="s">
        <v>126</v>
      </c>
      <c r="AC3" s="204" t="s">
        <v>125</v>
      </c>
      <c r="AD3" s="204" t="s">
        <v>114</v>
      </c>
      <c r="AE3" s="206" t="s">
        <v>163</v>
      </c>
      <c r="AF3" s="208" t="s">
        <v>149</v>
      </c>
    </row>
    <row r="4" spans="1:32" s="5" customFormat="1" ht="51.75" customHeight="1" thickBot="1">
      <c r="A4" s="211"/>
      <c r="B4" s="200"/>
      <c r="C4" s="214"/>
      <c r="D4" s="105" t="s">
        <v>2</v>
      </c>
      <c r="E4" s="62" t="s">
        <v>46</v>
      </c>
      <c r="F4" s="62" t="s">
        <v>50</v>
      </c>
      <c r="G4" s="62" t="s">
        <v>51</v>
      </c>
      <c r="H4" s="62" t="s">
        <v>25</v>
      </c>
      <c r="I4" s="62" t="s">
        <v>54</v>
      </c>
      <c r="J4" s="62" t="s">
        <v>26</v>
      </c>
      <c r="K4" s="61" t="s">
        <v>27</v>
      </c>
      <c r="L4" s="62" t="s">
        <v>28</v>
      </c>
      <c r="M4" s="62" t="s">
        <v>29</v>
      </c>
      <c r="N4" s="62" t="s">
        <v>30</v>
      </c>
      <c r="O4" s="211"/>
      <c r="P4" s="62" t="s">
        <v>31</v>
      </c>
      <c r="Q4" s="62" t="s">
        <v>32</v>
      </c>
      <c r="R4" s="62" t="s">
        <v>52</v>
      </c>
      <c r="S4" s="62" t="s">
        <v>33</v>
      </c>
      <c r="T4" s="62" t="s">
        <v>34</v>
      </c>
      <c r="U4" s="62" t="s">
        <v>35</v>
      </c>
      <c r="V4" s="62" t="s">
        <v>36</v>
      </c>
      <c r="W4" s="61" t="s">
        <v>37</v>
      </c>
      <c r="X4" s="106" t="s">
        <v>38</v>
      </c>
      <c r="Y4" s="106" t="s">
        <v>39</v>
      </c>
      <c r="Z4" s="205"/>
      <c r="AA4" s="205"/>
      <c r="AB4" s="205"/>
      <c r="AC4" s="205"/>
      <c r="AD4" s="205"/>
      <c r="AE4" s="207"/>
      <c r="AF4" s="209"/>
    </row>
    <row r="5" spans="1:32" s="7" customFormat="1" ht="45.75" customHeight="1">
      <c r="A5" s="70" t="s">
        <v>360</v>
      </c>
      <c r="B5" s="88">
        <f>SUM(B7:B18)</f>
        <v>5496</v>
      </c>
      <c r="C5" s="111"/>
      <c r="D5" s="88">
        <f aca="true" t="shared" si="0" ref="D5:N5">SUM(D7:D18)</f>
        <v>4158</v>
      </c>
      <c r="E5" s="88">
        <f t="shared" si="0"/>
        <v>353</v>
      </c>
      <c r="F5" s="88">
        <f t="shared" si="0"/>
        <v>0</v>
      </c>
      <c r="G5" s="88">
        <f t="shared" si="0"/>
        <v>452</v>
      </c>
      <c r="H5" s="88">
        <f>SUM(H7:H18)</f>
        <v>86</v>
      </c>
      <c r="I5" s="88">
        <f t="shared" si="0"/>
        <v>1305</v>
      </c>
      <c r="J5" s="88">
        <f t="shared" si="0"/>
        <v>219</v>
      </c>
      <c r="K5" s="88">
        <f t="shared" si="0"/>
        <v>161</v>
      </c>
      <c r="L5" s="88">
        <f t="shared" si="0"/>
        <v>543</v>
      </c>
      <c r="M5" s="88">
        <f t="shared" si="0"/>
        <v>113</v>
      </c>
      <c r="N5" s="88">
        <f t="shared" si="0"/>
        <v>405</v>
      </c>
      <c r="O5" s="70" t="s">
        <v>360</v>
      </c>
      <c r="P5" s="84">
        <f aca="true" t="shared" si="1" ref="P5:AF5">SUM(P7:P18)</f>
        <v>219</v>
      </c>
      <c r="Q5" s="84">
        <f>SUM(Q7:Q18)</f>
        <v>143</v>
      </c>
      <c r="R5" s="84">
        <f t="shared" si="1"/>
        <v>13</v>
      </c>
      <c r="S5" s="84">
        <f t="shared" si="1"/>
        <v>41</v>
      </c>
      <c r="T5" s="84">
        <f t="shared" si="1"/>
        <v>13</v>
      </c>
      <c r="U5" s="84">
        <f t="shared" si="1"/>
        <v>29</v>
      </c>
      <c r="V5" s="84">
        <f t="shared" si="1"/>
        <v>26</v>
      </c>
      <c r="W5" s="84">
        <f t="shared" si="1"/>
        <v>12</v>
      </c>
      <c r="X5" s="84">
        <f t="shared" si="1"/>
        <v>17</v>
      </c>
      <c r="Y5" s="84">
        <f t="shared" si="1"/>
        <v>8</v>
      </c>
      <c r="Z5" s="84">
        <f t="shared" si="1"/>
        <v>118</v>
      </c>
      <c r="AA5" s="84">
        <f>SUM(AA7:AA18)</f>
        <v>357</v>
      </c>
      <c r="AB5" s="84">
        <f t="shared" si="1"/>
        <v>694</v>
      </c>
      <c r="AC5" s="84">
        <f t="shared" si="1"/>
        <v>34</v>
      </c>
      <c r="AD5" s="84">
        <f t="shared" si="1"/>
        <v>110</v>
      </c>
      <c r="AE5" s="84">
        <f>SUM(AE7:AE18)</f>
        <v>9</v>
      </c>
      <c r="AF5" s="84">
        <f t="shared" si="1"/>
        <v>16</v>
      </c>
    </row>
    <row r="6" spans="1:32" s="7" customFormat="1" ht="40.5" customHeight="1">
      <c r="A6" s="68" t="s">
        <v>346</v>
      </c>
      <c r="B6" s="89"/>
      <c r="C6" s="90">
        <f>SUM(C7:C18)</f>
        <v>99.99999999999999</v>
      </c>
      <c r="D6" s="90">
        <f>IF(D5&gt;$B$5,999,IF($B$5=0,0,D5/$B$5*100))</f>
        <v>75.65502183406113</v>
      </c>
      <c r="E6" s="90">
        <f aca="true" t="shared" si="2" ref="E6:N6">IF(E5&gt;$B$5,999,IF($B$5=0,0,E5/$B$5*100))</f>
        <v>6.4228529839883555</v>
      </c>
      <c r="F6" s="90">
        <f t="shared" si="2"/>
        <v>0</v>
      </c>
      <c r="G6" s="90">
        <f t="shared" si="2"/>
        <v>8.224163027656479</v>
      </c>
      <c r="H6" s="90">
        <f t="shared" si="2"/>
        <v>1.564774381368268</v>
      </c>
      <c r="I6" s="90">
        <f t="shared" si="2"/>
        <v>23.74454148471616</v>
      </c>
      <c r="J6" s="90">
        <f t="shared" si="2"/>
        <v>3.9847161572052405</v>
      </c>
      <c r="K6" s="90">
        <f t="shared" si="2"/>
        <v>2.9294032023289667</v>
      </c>
      <c r="L6" s="90">
        <f t="shared" si="2"/>
        <v>9.879912663755459</v>
      </c>
      <c r="M6" s="90">
        <f t="shared" si="2"/>
        <v>2.0560407569141197</v>
      </c>
      <c r="N6" s="90">
        <f t="shared" si="2"/>
        <v>7.368995633187773</v>
      </c>
      <c r="O6" s="68" t="s">
        <v>346</v>
      </c>
      <c r="P6" s="86">
        <f aca="true" t="shared" si="3" ref="P6:AF6">IF(P5&gt;$B$5,999,IF($B$5=0,0,P5/$B$5*100))</f>
        <v>3.9847161572052405</v>
      </c>
      <c r="Q6" s="86">
        <f t="shared" si="3"/>
        <v>2.601892285298399</v>
      </c>
      <c r="R6" s="86">
        <f t="shared" si="3"/>
        <v>0.23653566229985445</v>
      </c>
      <c r="S6" s="86">
        <f t="shared" si="3"/>
        <v>0.7459970887918486</v>
      </c>
      <c r="T6" s="86">
        <f t="shared" si="3"/>
        <v>0.23653566229985445</v>
      </c>
      <c r="U6" s="86">
        <f t="shared" si="3"/>
        <v>0.5276564774381368</v>
      </c>
      <c r="V6" s="86">
        <f t="shared" si="3"/>
        <v>0.4730713245997089</v>
      </c>
      <c r="W6" s="86">
        <f t="shared" si="3"/>
        <v>0.21834061135371177</v>
      </c>
      <c r="X6" s="86">
        <f t="shared" si="3"/>
        <v>0.309315866084425</v>
      </c>
      <c r="Y6" s="86">
        <f t="shared" si="3"/>
        <v>0.1455604075691412</v>
      </c>
      <c r="Z6" s="86">
        <f t="shared" si="3"/>
        <v>2.1470160116448325</v>
      </c>
      <c r="AA6" s="86">
        <f>IF(AA5&gt;$B$5,999,IF($B$5=0,0,AA5/$B$5*100))</f>
        <v>6.495633187772926</v>
      </c>
      <c r="AB6" s="86">
        <f t="shared" si="3"/>
        <v>12.627365356622999</v>
      </c>
      <c r="AC6" s="86">
        <f t="shared" si="3"/>
        <v>0.61863173216885</v>
      </c>
      <c r="AD6" s="86">
        <f t="shared" si="3"/>
        <v>2.0014556040756917</v>
      </c>
      <c r="AE6" s="86">
        <f t="shared" si="3"/>
        <v>0.16375545851528384</v>
      </c>
      <c r="AF6" s="86">
        <f t="shared" si="3"/>
        <v>0.2911208151382824</v>
      </c>
    </row>
    <row r="7" spans="1:32" s="7" customFormat="1" ht="36" customHeight="1">
      <c r="A7" s="51" t="s">
        <v>347</v>
      </c>
      <c r="B7" s="88">
        <f>SUM(D7,Z7:AF7)</f>
        <v>11</v>
      </c>
      <c r="C7" s="90">
        <f>B7/$B$5*100</f>
        <v>0.20014556040756915</v>
      </c>
      <c r="D7" s="88">
        <f aca="true" t="shared" si="4" ref="D7:D18">SUM(E7:N7,P7:Y7)</f>
        <v>8</v>
      </c>
      <c r="E7" s="88">
        <v>1</v>
      </c>
      <c r="F7" s="88">
        <v>0</v>
      </c>
      <c r="G7" s="88">
        <v>1</v>
      </c>
      <c r="H7" s="88">
        <v>0</v>
      </c>
      <c r="I7" s="88">
        <v>0</v>
      </c>
      <c r="J7" s="88">
        <v>1</v>
      </c>
      <c r="K7" s="88">
        <v>0</v>
      </c>
      <c r="L7" s="88">
        <v>0</v>
      </c>
      <c r="M7" s="88">
        <v>1</v>
      </c>
      <c r="N7" s="88">
        <v>4</v>
      </c>
      <c r="O7" s="51" t="s">
        <v>347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  <c r="Z7" s="84">
        <v>0</v>
      </c>
      <c r="AA7" s="84">
        <v>2</v>
      </c>
      <c r="AB7" s="84">
        <v>1</v>
      </c>
      <c r="AC7" s="84">
        <v>0</v>
      </c>
      <c r="AD7" s="84">
        <v>0</v>
      </c>
      <c r="AE7" s="84">
        <v>0</v>
      </c>
      <c r="AF7" s="84">
        <v>0</v>
      </c>
    </row>
    <row r="8" spans="1:32" s="7" customFormat="1" ht="36" customHeight="1">
      <c r="A8" s="51" t="s">
        <v>348</v>
      </c>
      <c r="B8" s="88">
        <f aca="true" t="shared" si="5" ref="B8:B18">SUM(D8,Z8:AF8)</f>
        <v>23</v>
      </c>
      <c r="C8" s="90">
        <f aca="true" t="shared" si="6" ref="C8:C18">B8/$B$5*100</f>
        <v>0.41848617176128095</v>
      </c>
      <c r="D8" s="88">
        <f t="shared" si="4"/>
        <v>12</v>
      </c>
      <c r="E8" s="88">
        <v>0</v>
      </c>
      <c r="F8" s="88">
        <v>0</v>
      </c>
      <c r="G8" s="88">
        <v>1</v>
      </c>
      <c r="H8" s="88">
        <v>0</v>
      </c>
      <c r="I8" s="88">
        <v>1</v>
      </c>
      <c r="J8" s="88">
        <v>0</v>
      </c>
      <c r="K8" s="88">
        <v>0</v>
      </c>
      <c r="L8" s="88">
        <v>0</v>
      </c>
      <c r="M8" s="88">
        <v>0</v>
      </c>
      <c r="N8" s="88">
        <v>7</v>
      </c>
      <c r="O8" s="51" t="s">
        <v>348</v>
      </c>
      <c r="P8" s="84">
        <v>2</v>
      </c>
      <c r="Q8" s="84">
        <v>1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1</v>
      </c>
      <c r="AA8" s="84">
        <v>1</v>
      </c>
      <c r="AB8" s="84">
        <v>8</v>
      </c>
      <c r="AC8" s="84">
        <v>0</v>
      </c>
      <c r="AD8" s="84">
        <v>1</v>
      </c>
      <c r="AE8" s="84">
        <v>0</v>
      </c>
      <c r="AF8" s="84">
        <v>0</v>
      </c>
    </row>
    <row r="9" spans="1:32" s="7" customFormat="1" ht="36" customHeight="1">
      <c r="A9" s="51" t="s">
        <v>349</v>
      </c>
      <c r="B9" s="88">
        <f t="shared" si="5"/>
        <v>363</v>
      </c>
      <c r="C9" s="90">
        <f t="shared" si="6"/>
        <v>6.604803493449782</v>
      </c>
      <c r="D9" s="88">
        <f t="shared" si="4"/>
        <v>253</v>
      </c>
      <c r="E9" s="88">
        <v>7</v>
      </c>
      <c r="F9" s="88">
        <v>0</v>
      </c>
      <c r="G9" s="88">
        <v>32</v>
      </c>
      <c r="H9" s="88">
        <v>3</v>
      </c>
      <c r="I9" s="88">
        <v>50</v>
      </c>
      <c r="J9" s="88">
        <v>11</v>
      </c>
      <c r="K9" s="88">
        <v>3</v>
      </c>
      <c r="L9" s="88">
        <v>31</v>
      </c>
      <c r="M9" s="88">
        <v>9</v>
      </c>
      <c r="N9" s="88">
        <v>44</v>
      </c>
      <c r="O9" s="51" t="s">
        <v>349</v>
      </c>
      <c r="P9" s="84">
        <v>10</v>
      </c>
      <c r="Q9" s="84">
        <v>26</v>
      </c>
      <c r="R9" s="84">
        <v>3</v>
      </c>
      <c r="S9" s="84">
        <v>0</v>
      </c>
      <c r="T9" s="84">
        <v>4</v>
      </c>
      <c r="U9" s="84">
        <v>2</v>
      </c>
      <c r="V9" s="84">
        <v>1</v>
      </c>
      <c r="W9" s="84">
        <v>3</v>
      </c>
      <c r="X9" s="84">
        <v>10</v>
      </c>
      <c r="Y9" s="84">
        <v>4</v>
      </c>
      <c r="Z9" s="84">
        <v>4</v>
      </c>
      <c r="AA9" s="84">
        <v>21</v>
      </c>
      <c r="AB9" s="84">
        <v>68</v>
      </c>
      <c r="AC9" s="84">
        <v>5</v>
      </c>
      <c r="AD9" s="84">
        <v>6</v>
      </c>
      <c r="AE9" s="84">
        <v>2</v>
      </c>
      <c r="AF9" s="84">
        <v>4</v>
      </c>
    </row>
    <row r="10" spans="1:32" s="7" customFormat="1" ht="36" customHeight="1">
      <c r="A10" s="51" t="s">
        <v>350</v>
      </c>
      <c r="B10" s="88">
        <f t="shared" si="5"/>
        <v>1</v>
      </c>
      <c r="C10" s="90">
        <f t="shared" si="6"/>
        <v>0.01819505094614265</v>
      </c>
      <c r="D10" s="88">
        <f t="shared" si="4"/>
        <v>1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1</v>
      </c>
      <c r="K10" s="88">
        <v>0</v>
      </c>
      <c r="L10" s="88">
        <v>0</v>
      </c>
      <c r="M10" s="88">
        <v>0</v>
      </c>
      <c r="N10" s="88">
        <v>0</v>
      </c>
      <c r="O10" s="51" t="s">
        <v>350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  <c r="AD10" s="84">
        <v>0</v>
      </c>
      <c r="AE10" s="84">
        <v>0</v>
      </c>
      <c r="AF10" s="84">
        <v>0</v>
      </c>
    </row>
    <row r="11" spans="1:32" s="7" customFormat="1" ht="36" customHeight="1">
      <c r="A11" s="51" t="s">
        <v>351</v>
      </c>
      <c r="B11" s="88">
        <f t="shared" si="5"/>
        <v>1788</v>
      </c>
      <c r="C11" s="90">
        <f t="shared" si="6"/>
        <v>32.532751091703055</v>
      </c>
      <c r="D11" s="88">
        <f t="shared" si="4"/>
        <v>1315</v>
      </c>
      <c r="E11" s="88">
        <v>124</v>
      </c>
      <c r="F11" s="88">
        <v>0</v>
      </c>
      <c r="G11" s="88">
        <v>126</v>
      </c>
      <c r="H11" s="88">
        <v>55</v>
      </c>
      <c r="I11" s="88">
        <v>350</v>
      </c>
      <c r="J11" s="88">
        <v>41</v>
      </c>
      <c r="K11" s="88">
        <v>48</v>
      </c>
      <c r="L11" s="88">
        <v>219</v>
      </c>
      <c r="M11" s="88">
        <v>58</v>
      </c>
      <c r="N11" s="88">
        <v>86</v>
      </c>
      <c r="O11" s="51" t="s">
        <v>351</v>
      </c>
      <c r="P11" s="84">
        <v>62</v>
      </c>
      <c r="Q11" s="84">
        <v>81</v>
      </c>
      <c r="R11" s="84">
        <v>2</v>
      </c>
      <c r="S11" s="84">
        <v>17</v>
      </c>
      <c r="T11" s="84">
        <v>8</v>
      </c>
      <c r="U11" s="84">
        <v>9</v>
      </c>
      <c r="V11" s="84">
        <v>13</v>
      </c>
      <c r="W11" s="84">
        <v>6</v>
      </c>
      <c r="X11" s="84">
        <v>6</v>
      </c>
      <c r="Y11" s="84">
        <v>4</v>
      </c>
      <c r="Z11" s="84">
        <v>82</v>
      </c>
      <c r="AA11" s="84">
        <v>153</v>
      </c>
      <c r="AB11" s="84">
        <v>182</v>
      </c>
      <c r="AC11" s="84">
        <v>5</v>
      </c>
      <c r="AD11" s="84">
        <v>49</v>
      </c>
      <c r="AE11" s="84">
        <v>1</v>
      </c>
      <c r="AF11" s="84">
        <v>1</v>
      </c>
    </row>
    <row r="12" spans="1:32" s="7" customFormat="1" ht="36" customHeight="1">
      <c r="A12" s="51" t="s">
        <v>352</v>
      </c>
      <c r="B12" s="88">
        <f t="shared" si="5"/>
        <v>4</v>
      </c>
      <c r="C12" s="90">
        <f t="shared" si="6"/>
        <v>0.0727802037845706</v>
      </c>
      <c r="D12" s="88">
        <f t="shared" si="4"/>
        <v>2</v>
      </c>
      <c r="E12" s="88">
        <v>0</v>
      </c>
      <c r="F12" s="88">
        <v>0</v>
      </c>
      <c r="G12" s="88">
        <v>0</v>
      </c>
      <c r="H12" s="88">
        <v>0</v>
      </c>
      <c r="I12" s="88">
        <v>1</v>
      </c>
      <c r="J12" s="88">
        <v>0</v>
      </c>
      <c r="K12" s="88">
        <v>1</v>
      </c>
      <c r="L12" s="88">
        <v>0</v>
      </c>
      <c r="M12" s="88">
        <v>0</v>
      </c>
      <c r="N12" s="88">
        <v>0</v>
      </c>
      <c r="O12" s="51" t="s">
        <v>352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1</v>
      </c>
      <c r="AB12" s="84">
        <v>1</v>
      </c>
      <c r="AC12" s="84">
        <v>0</v>
      </c>
      <c r="AD12" s="84">
        <v>0</v>
      </c>
      <c r="AE12" s="84">
        <v>0</v>
      </c>
      <c r="AF12" s="84">
        <v>0</v>
      </c>
    </row>
    <row r="13" spans="1:32" s="7" customFormat="1" ht="36" customHeight="1">
      <c r="A13" s="51" t="s">
        <v>353</v>
      </c>
      <c r="B13" s="88">
        <f t="shared" si="5"/>
        <v>0</v>
      </c>
      <c r="C13" s="90">
        <f t="shared" si="6"/>
        <v>0</v>
      </c>
      <c r="D13" s="88">
        <f t="shared" si="4"/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51" t="s">
        <v>353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  <c r="AF13" s="84">
        <v>0</v>
      </c>
    </row>
    <row r="14" spans="1:32" s="7" customFormat="1" ht="36" customHeight="1">
      <c r="A14" s="51" t="s">
        <v>354</v>
      </c>
      <c r="B14" s="88">
        <f t="shared" si="5"/>
        <v>328</v>
      </c>
      <c r="C14" s="90">
        <f t="shared" si="6"/>
        <v>5.9679767103347885</v>
      </c>
      <c r="D14" s="88">
        <f t="shared" si="4"/>
        <v>250</v>
      </c>
      <c r="E14" s="88">
        <v>2</v>
      </c>
      <c r="F14" s="88">
        <v>0</v>
      </c>
      <c r="G14" s="88">
        <v>28</v>
      </c>
      <c r="H14" s="88">
        <v>1</v>
      </c>
      <c r="I14" s="88">
        <v>70</v>
      </c>
      <c r="J14" s="88">
        <v>11</v>
      </c>
      <c r="K14" s="88">
        <v>14</v>
      </c>
      <c r="L14" s="88">
        <v>31</v>
      </c>
      <c r="M14" s="88">
        <v>4</v>
      </c>
      <c r="N14" s="88">
        <v>74</v>
      </c>
      <c r="O14" s="51" t="s">
        <v>354</v>
      </c>
      <c r="P14" s="84">
        <v>5</v>
      </c>
      <c r="Q14" s="84">
        <v>5</v>
      </c>
      <c r="R14" s="84">
        <v>1</v>
      </c>
      <c r="S14" s="84">
        <v>2</v>
      </c>
      <c r="T14" s="84">
        <v>0</v>
      </c>
      <c r="U14" s="84">
        <v>2</v>
      </c>
      <c r="V14" s="84">
        <v>0</v>
      </c>
      <c r="W14" s="84">
        <v>0</v>
      </c>
      <c r="X14" s="84">
        <v>0</v>
      </c>
      <c r="Y14" s="84">
        <v>0</v>
      </c>
      <c r="Z14" s="84">
        <v>12</v>
      </c>
      <c r="AA14" s="84">
        <v>26</v>
      </c>
      <c r="AB14" s="84">
        <v>38</v>
      </c>
      <c r="AC14" s="84">
        <v>0</v>
      </c>
      <c r="AD14" s="84">
        <v>2</v>
      </c>
      <c r="AE14" s="84">
        <v>0</v>
      </c>
      <c r="AF14" s="84">
        <v>0</v>
      </c>
    </row>
    <row r="15" spans="1:32" s="7" customFormat="1" ht="36" customHeight="1">
      <c r="A15" s="51" t="s">
        <v>355</v>
      </c>
      <c r="B15" s="88">
        <f t="shared" si="5"/>
        <v>670</v>
      </c>
      <c r="C15" s="90">
        <f t="shared" si="6"/>
        <v>12.190684133915575</v>
      </c>
      <c r="D15" s="88">
        <f t="shared" si="4"/>
        <v>440</v>
      </c>
      <c r="E15" s="88">
        <v>31</v>
      </c>
      <c r="F15" s="88">
        <v>0</v>
      </c>
      <c r="G15" s="88">
        <v>50</v>
      </c>
      <c r="H15" s="88">
        <v>5</v>
      </c>
      <c r="I15" s="88">
        <v>112</v>
      </c>
      <c r="J15" s="88">
        <v>16</v>
      </c>
      <c r="K15" s="88">
        <v>26</v>
      </c>
      <c r="L15" s="88">
        <v>27</v>
      </c>
      <c r="M15" s="88">
        <v>1</v>
      </c>
      <c r="N15" s="88">
        <v>100</v>
      </c>
      <c r="O15" s="51" t="s">
        <v>355</v>
      </c>
      <c r="P15" s="84">
        <v>31</v>
      </c>
      <c r="Q15" s="84">
        <v>5</v>
      </c>
      <c r="R15" s="84">
        <v>7</v>
      </c>
      <c r="S15" s="84">
        <v>16</v>
      </c>
      <c r="T15" s="84">
        <v>0</v>
      </c>
      <c r="U15" s="84">
        <v>6</v>
      </c>
      <c r="V15" s="84">
        <v>3</v>
      </c>
      <c r="W15" s="84">
        <v>3</v>
      </c>
      <c r="X15" s="84">
        <v>1</v>
      </c>
      <c r="Y15" s="84">
        <v>0</v>
      </c>
      <c r="Z15" s="84">
        <v>0</v>
      </c>
      <c r="AA15" s="84">
        <v>63</v>
      </c>
      <c r="AB15" s="84">
        <v>162</v>
      </c>
      <c r="AC15" s="84">
        <v>0</v>
      </c>
      <c r="AD15" s="84">
        <v>2</v>
      </c>
      <c r="AE15" s="84">
        <v>2</v>
      </c>
      <c r="AF15" s="84">
        <v>1</v>
      </c>
    </row>
    <row r="16" spans="1:32" s="7" customFormat="1" ht="36" customHeight="1">
      <c r="A16" s="51" t="s">
        <v>356</v>
      </c>
      <c r="B16" s="88">
        <f t="shared" si="5"/>
        <v>1619</v>
      </c>
      <c r="C16" s="90">
        <f t="shared" si="6"/>
        <v>29.45778748180495</v>
      </c>
      <c r="D16" s="88">
        <f t="shared" si="4"/>
        <v>1349</v>
      </c>
      <c r="E16" s="88">
        <v>123</v>
      </c>
      <c r="F16" s="88">
        <v>0</v>
      </c>
      <c r="G16" s="88">
        <v>156</v>
      </c>
      <c r="H16" s="88">
        <v>17</v>
      </c>
      <c r="I16" s="88">
        <v>614</v>
      </c>
      <c r="J16" s="88">
        <v>69</v>
      </c>
      <c r="K16" s="88">
        <v>45</v>
      </c>
      <c r="L16" s="88">
        <v>144</v>
      </c>
      <c r="M16" s="88">
        <v>36</v>
      </c>
      <c r="N16" s="88">
        <v>58</v>
      </c>
      <c r="O16" s="51" t="s">
        <v>356</v>
      </c>
      <c r="P16" s="84">
        <v>68</v>
      </c>
      <c r="Q16" s="84">
        <v>15</v>
      </c>
      <c r="R16" s="84">
        <v>0</v>
      </c>
      <c r="S16" s="84">
        <v>0</v>
      </c>
      <c r="T16" s="84">
        <v>0</v>
      </c>
      <c r="U16" s="84">
        <v>3</v>
      </c>
      <c r="V16" s="84">
        <v>1</v>
      </c>
      <c r="W16" s="84">
        <v>0</v>
      </c>
      <c r="X16" s="84">
        <v>0</v>
      </c>
      <c r="Y16" s="84">
        <v>0</v>
      </c>
      <c r="Z16" s="84">
        <v>2</v>
      </c>
      <c r="AA16" s="84">
        <v>78</v>
      </c>
      <c r="AB16" s="84">
        <v>156</v>
      </c>
      <c r="AC16" s="84">
        <v>17</v>
      </c>
      <c r="AD16" s="84">
        <v>10</v>
      </c>
      <c r="AE16" s="84">
        <v>0</v>
      </c>
      <c r="AF16" s="84">
        <v>7</v>
      </c>
    </row>
    <row r="17" spans="1:32" s="7" customFormat="1" ht="36" customHeight="1">
      <c r="A17" s="51" t="s">
        <v>357</v>
      </c>
      <c r="B17" s="88">
        <f t="shared" si="5"/>
        <v>501</v>
      </c>
      <c r="C17" s="90">
        <f t="shared" si="6"/>
        <v>9.115720524017467</v>
      </c>
      <c r="D17" s="88">
        <f t="shared" si="4"/>
        <v>387</v>
      </c>
      <c r="E17" s="88">
        <v>60</v>
      </c>
      <c r="F17" s="88">
        <v>0</v>
      </c>
      <c r="G17" s="88">
        <v>45</v>
      </c>
      <c r="H17" s="88">
        <v>4</v>
      </c>
      <c r="I17" s="88">
        <v>71</v>
      </c>
      <c r="J17" s="88">
        <v>61</v>
      </c>
      <c r="K17" s="88">
        <v>1</v>
      </c>
      <c r="L17" s="88">
        <v>79</v>
      </c>
      <c r="M17" s="88">
        <v>1</v>
      </c>
      <c r="N17" s="88">
        <v>4</v>
      </c>
      <c r="O17" s="51" t="s">
        <v>357</v>
      </c>
      <c r="P17" s="84">
        <v>36</v>
      </c>
      <c r="Q17" s="84">
        <v>7</v>
      </c>
      <c r="R17" s="84">
        <v>0</v>
      </c>
      <c r="S17" s="84">
        <v>4</v>
      </c>
      <c r="T17" s="84">
        <v>0</v>
      </c>
      <c r="U17" s="84">
        <v>6</v>
      </c>
      <c r="V17" s="84">
        <v>8</v>
      </c>
      <c r="W17" s="84">
        <v>0</v>
      </c>
      <c r="X17" s="84">
        <v>0</v>
      </c>
      <c r="Y17" s="84">
        <v>0</v>
      </c>
      <c r="Z17" s="84">
        <v>17</v>
      </c>
      <c r="AA17" s="84">
        <v>5</v>
      </c>
      <c r="AB17" s="84">
        <v>42</v>
      </c>
      <c r="AC17" s="84">
        <v>4</v>
      </c>
      <c r="AD17" s="84">
        <v>40</v>
      </c>
      <c r="AE17" s="84">
        <v>3</v>
      </c>
      <c r="AF17" s="84">
        <v>3</v>
      </c>
    </row>
    <row r="18" spans="1:32" s="7" customFormat="1" ht="36" customHeight="1" thickBot="1">
      <c r="A18" s="51" t="s">
        <v>358</v>
      </c>
      <c r="B18" s="88">
        <f t="shared" si="5"/>
        <v>188</v>
      </c>
      <c r="C18" s="90">
        <f t="shared" si="6"/>
        <v>3.420669577874818</v>
      </c>
      <c r="D18" s="88">
        <f t="shared" si="4"/>
        <v>141</v>
      </c>
      <c r="E18" s="88">
        <v>5</v>
      </c>
      <c r="F18" s="88">
        <v>0</v>
      </c>
      <c r="G18" s="88">
        <v>13</v>
      </c>
      <c r="H18" s="88">
        <v>1</v>
      </c>
      <c r="I18" s="88">
        <v>36</v>
      </c>
      <c r="J18" s="88">
        <v>8</v>
      </c>
      <c r="K18" s="88">
        <v>23</v>
      </c>
      <c r="L18" s="88">
        <v>12</v>
      </c>
      <c r="M18" s="88">
        <v>3</v>
      </c>
      <c r="N18" s="88">
        <v>28</v>
      </c>
      <c r="O18" s="51" t="s">
        <v>358</v>
      </c>
      <c r="P18" s="84">
        <v>5</v>
      </c>
      <c r="Q18" s="84">
        <v>3</v>
      </c>
      <c r="R18" s="84">
        <v>0</v>
      </c>
      <c r="S18" s="84">
        <v>2</v>
      </c>
      <c r="T18" s="84">
        <v>1</v>
      </c>
      <c r="U18" s="84">
        <v>1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7</v>
      </c>
      <c r="AB18" s="84">
        <v>36</v>
      </c>
      <c r="AC18" s="84">
        <v>3</v>
      </c>
      <c r="AD18" s="84">
        <v>0</v>
      </c>
      <c r="AE18" s="84">
        <v>1</v>
      </c>
      <c r="AF18" s="84">
        <v>0</v>
      </c>
    </row>
    <row r="19" spans="1:32" s="4" customFormat="1" ht="37.5" customHeight="1">
      <c r="A19" s="180" t="s">
        <v>189</v>
      </c>
      <c r="B19" s="180"/>
      <c r="C19" s="180"/>
      <c r="D19" s="180"/>
      <c r="E19" s="180"/>
      <c r="F19" s="180"/>
      <c r="G19" s="180"/>
      <c r="H19" s="14"/>
      <c r="I19" s="11"/>
      <c r="J19" s="11"/>
      <c r="K19" s="11"/>
      <c r="L19" s="11"/>
      <c r="M19" s="11"/>
      <c r="N19" s="11"/>
      <c r="O19" s="11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15" s="7" customFormat="1" ht="17.25" customHeight="1">
      <c r="A20" s="7" t="s">
        <v>40</v>
      </c>
      <c r="O20" s="7" t="s">
        <v>40</v>
      </c>
    </row>
    <row r="21" spans="1:32" s="7" customFormat="1" ht="11.25" customHeight="1">
      <c r="A21" s="181" t="s">
        <v>255</v>
      </c>
      <c r="B21" s="115"/>
      <c r="C21" s="115"/>
      <c r="D21" s="115"/>
      <c r="E21" s="115"/>
      <c r="F21" s="115"/>
      <c r="G21" s="115"/>
      <c r="H21" s="115" t="s">
        <v>76</v>
      </c>
      <c r="I21" s="143"/>
      <c r="J21" s="143"/>
      <c r="K21" s="143"/>
      <c r="L21" s="143"/>
      <c r="M21" s="143"/>
      <c r="N21" s="143"/>
      <c r="O21" s="115" t="s">
        <v>256</v>
      </c>
      <c r="P21" s="115"/>
      <c r="Q21" s="115"/>
      <c r="R21" s="115"/>
      <c r="S21" s="115"/>
      <c r="T21" s="115"/>
      <c r="U21" s="115"/>
      <c r="V21" s="115"/>
      <c r="W21" s="115"/>
      <c r="X21" s="115" t="s">
        <v>77</v>
      </c>
      <c r="Y21" s="115"/>
      <c r="Z21" s="115"/>
      <c r="AA21" s="115"/>
      <c r="AB21" s="115"/>
      <c r="AC21" s="115"/>
      <c r="AD21" s="115"/>
      <c r="AE21" s="115"/>
      <c r="AF21" s="115"/>
    </row>
  </sheetData>
  <sheetProtection/>
  <mergeCells count="28">
    <mergeCell ref="X1:AF1"/>
    <mergeCell ref="X2:AE2"/>
    <mergeCell ref="A1:G1"/>
    <mergeCell ref="O1:W1"/>
    <mergeCell ref="A2:G2"/>
    <mergeCell ref="H2:M2"/>
    <mergeCell ref="O2:W2"/>
    <mergeCell ref="H1:N1"/>
    <mergeCell ref="Z3:Z4"/>
    <mergeCell ref="AA3:AA4"/>
    <mergeCell ref="AB3:AB4"/>
    <mergeCell ref="AC3:AC4"/>
    <mergeCell ref="A3:A4"/>
    <mergeCell ref="B3:B4"/>
    <mergeCell ref="C3:C4"/>
    <mergeCell ref="D3:G3"/>
    <mergeCell ref="H3:N3"/>
    <mergeCell ref="O3:O4"/>
    <mergeCell ref="AD3:AD4"/>
    <mergeCell ref="AE3:AE4"/>
    <mergeCell ref="AF3:AF4"/>
    <mergeCell ref="A19:G19"/>
    <mergeCell ref="A21:G21"/>
    <mergeCell ref="H21:N21"/>
    <mergeCell ref="O21:W21"/>
    <mergeCell ref="X21:AF21"/>
    <mergeCell ref="P3:W3"/>
    <mergeCell ref="X3:Y3"/>
  </mergeCells>
  <dataValidations count="1">
    <dataValidation type="whole" allowBlank="1" showInputMessage="1" showErrorMessage="1" errorTitle="嘿嘿！你粉混喔" error="數字必須素整數而且不得小於 0 也應該不會大於 50000000 吧" sqref="E7:N18 P7:AF18">
      <formula1>0</formula1>
      <formula2>50000000</formula2>
    </dataValidation>
  </dataValidations>
  <printOptions horizontalCentered="1"/>
  <pageMargins left="0.16" right="0.16" top="0.16" bottom="0.16" header="0.15748031496062992" footer="0.15748031496062992"/>
  <pageSetup horizontalDpi="600" verticalDpi="600" orientation="portrait" paperSize="9" scale="117" r:id="rId1"/>
  <colBreaks count="2" manualBreakCount="2">
    <brk id="7" max="65535" man="1"/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F18"/>
  <sheetViews>
    <sheetView view="pageBreakPreview" zoomScaleNormal="130" zoomScaleSheetLayoutView="100" zoomScalePageLayoutView="0" workbookViewId="0" topLeftCell="A5">
      <selection activeCell="E7" sqref="E7"/>
    </sheetView>
  </sheetViews>
  <sheetFormatPr defaultColWidth="9.00390625" defaultRowHeight="16.5"/>
  <cols>
    <col min="1" max="1" width="19.375" style="9" customWidth="1"/>
    <col min="2" max="2" width="10.75390625" style="9" customWidth="1"/>
    <col min="3" max="3" width="9.625" style="9" customWidth="1"/>
    <col min="4" max="4" width="9.875" style="9" customWidth="1"/>
    <col min="5" max="7" width="11.125" style="9" customWidth="1"/>
    <col min="8" max="8" width="11.875" style="9" customWidth="1"/>
    <col min="9" max="9" width="11.75390625" style="9" customWidth="1"/>
    <col min="10" max="10" width="12.125" style="9" customWidth="1"/>
    <col min="11" max="12" width="11.75390625" style="9" customWidth="1"/>
    <col min="13" max="14" width="11.875" style="9" customWidth="1"/>
    <col min="15" max="15" width="19.625" style="9" customWidth="1"/>
    <col min="16" max="18" width="8.125" style="9" customWidth="1"/>
    <col min="19" max="19" width="7.625" style="9" customWidth="1"/>
    <col min="20" max="20" width="8.00390625" style="9" customWidth="1"/>
    <col min="21" max="21" width="7.625" style="9" customWidth="1"/>
    <col min="22" max="22" width="7.875" style="9" customWidth="1"/>
    <col min="23" max="23" width="7.75390625" style="9" customWidth="1"/>
    <col min="24" max="24" width="7.875" style="9" customWidth="1"/>
    <col min="25" max="25" width="8.00390625" style="9" customWidth="1"/>
    <col min="26" max="26" width="10.50390625" style="9" customWidth="1"/>
    <col min="27" max="27" width="10.125" style="9" customWidth="1"/>
    <col min="28" max="28" width="10.50390625" style="9" customWidth="1"/>
    <col min="29" max="29" width="10.25390625" style="9" customWidth="1"/>
    <col min="30" max="32" width="8.625" style="9" customWidth="1"/>
    <col min="33" max="16384" width="9.00390625" style="9" customWidth="1"/>
  </cols>
  <sheetData>
    <row r="1" spans="1:32" s="2" customFormat="1" ht="60.75" customHeight="1">
      <c r="A1" s="133" t="s">
        <v>378</v>
      </c>
      <c r="B1" s="133"/>
      <c r="C1" s="133"/>
      <c r="D1" s="133"/>
      <c r="E1" s="133"/>
      <c r="F1" s="133"/>
      <c r="G1" s="133"/>
      <c r="H1" s="135" t="s">
        <v>41</v>
      </c>
      <c r="I1" s="135"/>
      <c r="J1" s="135"/>
      <c r="K1" s="135"/>
      <c r="L1" s="135"/>
      <c r="M1" s="135"/>
      <c r="N1" s="135"/>
      <c r="O1" s="133" t="s">
        <v>378</v>
      </c>
      <c r="P1" s="133"/>
      <c r="Q1" s="133"/>
      <c r="R1" s="133"/>
      <c r="S1" s="133"/>
      <c r="T1" s="133"/>
      <c r="U1" s="133"/>
      <c r="V1" s="133"/>
      <c r="W1" s="133"/>
      <c r="X1" s="135" t="s">
        <v>361</v>
      </c>
      <c r="Y1" s="135"/>
      <c r="Z1" s="135"/>
      <c r="AA1" s="135"/>
      <c r="AB1" s="135"/>
      <c r="AC1" s="135"/>
      <c r="AD1" s="135"/>
      <c r="AE1" s="135"/>
      <c r="AF1" s="135"/>
    </row>
    <row r="2" spans="1:32" s="4" customFormat="1" ht="12.75" customHeight="1" thickBot="1">
      <c r="A2" s="125" t="s">
        <v>7</v>
      </c>
      <c r="B2" s="125"/>
      <c r="C2" s="125"/>
      <c r="D2" s="125"/>
      <c r="E2" s="125"/>
      <c r="F2" s="125"/>
      <c r="G2" s="125"/>
      <c r="H2" s="126" t="s">
        <v>271</v>
      </c>
      <c r="I2" s="126"/>
      <c r="J2" s="126"/>
      <c r="K2" s="126"/>
      <c r="L2" s="126"/>
      <c r="M2" s="126"/>
      <c r="N2" s="3" t="s">
        <v>0</v>
      </c>
      <c r="O2" s="125" t="s">
        <v>7</v>
      </c>
      <c r="P2" s="125"/>
      <c r="Q2" s="125"/>
      <c r="R2" s="125"/>
      <c r="S2" s="125"/>
      <c r="T2" s="125"/>
      <c r="U2" s="125"/>
      <c r="V2" s="125"/>
      <c r="W2" s="125"/>
      <c r="X2" s="126" t="s">
        <v>271</v>
      </c>
      <c r="Y2" s="126"/>
      <c r="Z2" s="126"/>
      <c r="AA2" s="126"/>
      <c r="AB2" s="126"/>
      <c r="AC2" s="126"/>
      <c r="AD2" s="126"/>
      <c r="AE2" s="126"/>
      <c r="AF2" s="3" t="s">
        <v>0</v>
      </c>
    </row>
    <row r="3" spans="1:32" s="52" customFormat="1" ht="27.75" customHeight="1">
      <c r="A3" s="168" t="s">
        <v>366</v>
      </c>
      <c r="B3" s="212" t="s">
        <v>377</v>
      </c>
      <c r="C3" s="213" t="s">
        <v>379</v>
      </c>
      <c r="D3" s="215" t="s">
        <v>380</v>
      </c>
      <c r="E3" s="216"/>
      <c r="F3" s="216"/>
      <c r="G3" s="216"/>
      <c r="H3" s="159" t="s">
        <v>382</v>
      </c>
      <c r="I3" s="159"/>
      <c r="J3" s="159"/>
      <c r="K3" s="159"/>
      <c r="L3" s="159"/>
      <c r="M3" s="159"/>
      <c r="N3" s="159"/>
      <c r="O3" s="168" t="s">
        <v>366</v>
      </c>
      <c r="P3" s="186" t="s">
        <v>381</v>
      </c>
      <c r="Q3" s="159"/>
      <c r="R3" s="159"/>
      <c r="S3" s="159"/>
      <c r="T3" s="159"/>
      <c r="U3" s="159"/>
      <c r="V3" s="159"/>
      <c r="W3" s="159"/>
      <c r="X3" s="159" t="s">
        <v>202</v>
      </c>
      <c r="Y3" s="187"/>
      <c r="Z3" s="204" t="s">
        <v>119</v>
      </c>
      <c r="AA3" s="204" t="s">
        <v>120</v>
      </c>
      <c r="AB3" s="204" t="s">
        <v>116</v>
      </c>
      <c r="AC3" s="204" t="s">
        <v>113</v>
      </c>
      <c r="AD3" s="204" t="s">
        <v>129</v>
      </c>
      <c r="AE3" s="206" t="s">
        <v>115</v>
      </c>
      <c r="AF3" s="208" t="s">
        <v>128</v>
      </c>
    </row>
    <row r="4" spans="1:32" s="5" customFormat="1" ht="57" customHeight="1" thickBot="1">
      <c r="A4" s="169"/>
      <c r="B4" s="200"/>
      <c r="C4" s="214"/>
      <c r="D4" s="105" t="s">
        <v>2</v>
      </c>
      <c r="E4" s="62" t="s">
        <v>46</v>
      </c>
      <c r="F4" s="62" t="s">
        <v>50</v>
      </c>
      <c r="G4" s="62" t="s">
        <v>51</v>
      </c>
      <c r="H4" s="62" t="s">
        <v>25</v>
      </c>
      <c r="I4" s="62" t="s">
        <v>54</v>
      </c>
      <c r="J4" s="62" t="s">
        <v>26</v>
      </c>
      <c r="K4" s="61" t="s">
        <v>27</v>
      </c>
      <c r="L4" s="62" t="s">
        <v>28</v>
      </c>
      <c r="M4" s="62" t="s">
        <v>29</v>
      </c>
      <c r="N4" s="61" t="s">
        <v>30</v>
      </c>
      <c r="O4" s="169"/>
      <c r="P4" s="62" t="s">
        <v>31</v>
      </c>
      <c r="Q4" s="62" t="s">
        <v>32</v>
      </c>
      <c r="R4" s="62" t="s">
        <v>52</v>
      </c>
      <c r="S4" s="62" t="s">
        <v>33</v>
      </c>
      <c r="T4" s="62" t="s">
        <v>34</v>
      </c>
      <c r="U4" s="62" t="s">
        <v>35</v>
      </c>
      <c r="V4" s="62" t="s">
        <v>36</v>
      </c>
      <c r="W4" s="106" t="s">
        <v>37</v>
      </c>
      <c r="X4" s="106" t="s">
        <v>38</v>
      </c>
      <c r="Y4" s="106" t="s">
        <v>39</v>
      </c>
      <c r="Z4" s="205"/>
      <c r="AA4" s="205"/>
      <c r="AB4" s="205"/>
      <c r="AC4" s="205"/>
      <c r="AD4" s="205"/>
      <c r="AE4" s="207"/>
      <c r="AF4" s="209"/>
    </row>
    <row r="5" spans="1:32" s="7" customFormat="1" ht="51.75" customHeight="1">
      <c r="A5" s="93" t="s">
        <v>367</v>
      </c>
      <c r="B5" s="84">
        <f>SUM(B7:B15)</f>
        <v>26401</v>
      </c>
      <c r="C5" s="96"/>
      <c r="D5" s="84">
        <f aca="true" t="shared" si="0" ref="D5:N5">SUM(D7:D15)</f>
        <v>18458</v>
      </c>
      <c r="E5" s="84">
        <f t="shared" si="0"/>
        <v>1140</v>
      </c>
      <c r="F5" s="84">
        <f t="shared" si="0"/>
        <v>1</v>
      </c>
      <c r="G5" s="84">
        <f t="shared" si="0"/>
        <v>1463</v>
      </c>
      <c r="H5" s="84">
        <f>SUM(H7:H15)</f>
        <v>420</v>
      </c>
      <c r="I5" s="84">
        <f t="shared" si="0"/>
        <v>5903</v>
      </c>
      <c r="J5" s="84">
        <f t="shared" si="0"/>
        <v>498</v>
      </c>
      <c r="K5" s="84">
        <f t="shared" si="0"/>
        <v>553</v>
      </c>
      <c r="L5" s="84">
        <f t="shared" si="0"/>
        <v>1781</v>
      </c>
      <c r="M5" s="84">
        <f t="shared" si="0"/>
        <v>136</v>
      </c>
      <c r="N5" s="84">
        <f t="shared" si="0"/>
        <v>5013</v>
      </c>
      <c r="O5" s="93" t="s">
        <v>367</v>
      </c>
      <c r="P5" s="88">
        <f aca="true" t="shared" si="1" ref="P5:AF5">SUM(P7:P15)</f>
        <v>511</v>
      </c>
      <c r="Q5" s="88">
        <f>SUM(Q7:Q15)</f>
        <v>404</v>
      </c>
      <c r="R5" s="88">
        <f t="shared" si="1"/>
        <v>34</v>
      </c>
      <c r="S5" s="88">
        <f t="shared" si="1"/>
        <v>179</v>
      </c>
      <c r="T5" s="88">
        <f t="shared" si="1"/>
        <v>11</v>
      </c>
      <c r="U5" s="88">
        <f t="shared" si="1"/>
        <v>136</v>
      </c>
      <c r="V5" s="88">
        <f t="shared" si="1"/>
        <v>106</v>
      </c>
      <c r="W5" s="88">
        <f t="shared" si="1"/>
        <v>118</v>
      </c>
      <c r="X5" s="88">
        <f t="shared" si="1"/>
        <v>47</v>
      </c>
      <c r="Y5" s="88">
        <f t="shared" si="1"/>
        <v>4</v>
      </c>
      <c r="Z5" s="88">
        <f t="shared" si="1"/>
        <v>640</v>
      </c>
      <c r="AA5" s="88">
        <f>SUM(AA7:AA15)</f>
        <v>1357</v>
      </c>
      <c r="AB5" s="88">
        <f t="shared" si="1"/>
        <v>5541</v>
      </c>
      <c r="AC5" s="88">
        <f t="shared" si="1"/>
        <v>52</v>
      </c>
      <c r="AD5" s="88">
        <f t="shared" si="1"/>
        <v>135</v>
      </c>
      <c r="AE5" s="88">
        <f>SUM(AE7:AE15)</f>
        <v>49</v>
      </c>
      <c r="AF5" s="88">
        <f t="shared" si="1"/>
        <v>169</v>
      </c>
    </row>
    <row r="6" spans="1:32" s="7" customFormat="1" ht="42.75" customHeight="1">
      <c r="A6" s="94" t="s">
        <v>318</v>
      </c>
      <c r="B6" s="85"/>
      <c r="C6" s="86">
        <f>SUM(C7:C15)</f>
        <v>99.99999999999999</v>
      </c>
      <c r="D6" s="86">
        <f>IF(D5&gt;$B$5,999,IF($B$5=0,0,D5/$B$5*100))</f>
        <v>69.91401840839362</v>
      </c>
      <c r="E6" s="86">
        <f aca="true" t="shared" si="2" ref="E6:N6">IF(E5&gt;$B$5,999,IF($B$5=0,0,E5/$B$5*100))</f>
        <v>4.3180182568842085</v>
      </c>
      <c r="F6" s="84">
        <v>0</v>
      </c>
      <c r="G6" s="86">
        <f t="shared" si="2"/>
        <v>5.541456763001402</v>
      </c>
      <c r="H6" s="86">
        <f t="shared" si="2"/>
        <v>1.5908488314836557</v>
      </c>
      <c r="I6" s="86">
        <f t="shared" si="2"/>
        <v>22.359001552971478</v>
      </c>
      <c r="J6" s="86">
        <f t="shared" si="2"/>
        <v>1.8862921859020492</v>
      </c>
      <c r="K6" s="86">
        <f t="shared" si="2"/>
        <v>2.094617628120147</v>
      </c>
      <c r="L6" s="86">
        <f t="shared" si="2"/>
        <v>6.745956592553312</v>
      </c>
      <c r="M6" s="86">
        <f t="shared" si="2"/>
        <v>0.51513200257566</v>
      </c>
      <c r="N6" s="86">
        <f t="shared" si="2"/>
        <v>18.98791712435135</v>
      </c>
      <c r="O6" s="94" t="s">
        <v>318</v>
      </c>
      <c r="P6" s="90">
        <f aca="true" t="shared" si="3" ref="P6:AF6">IF(P5&gt;$B$5,999,IF($B$5=0,0,P5/$B$5*100))</f>
        <v>1.9355327449717814</v>
      </c>
      <c r="Q6" s="90">
        <f t="shared" si="3"/>
        <v>1.5302450664747547</v>
      </c>
      <c r="R6" s="90">
        <f t="shared" si="3"/>
        <v>0.128783000643915</v>
      </c>
      <c r="S6" s="90">
        <f t="shared" si="3"/>
        <v>0.6780046210370819</v>
      </c>
      <c r="T6" s="90">
        <f t="shared" si="3"/>
        <v>0.04166508844361956</v>
      </c>
      <c r="U6" s="90">
        <f t="shared" si="3"/>
        <v>0.51513200257566</v>
      </c>
      <c r="V6" s="90">
        <f t="shared" si="3"/>
        <v>0.4014999431839703</v>
      </c>
      <c r="W6" s="90">
        <f t="shared" si="3"/>
        <v>0.4469527669406462</v>
      </c>
      <c r="X6" s="90">
        <f t="shared" si="3"/>
        <v>0.1780235597136472</v>
      </c>
      <c r="Y6" s="90">
        <f t="shared" si="3"/>
        <v>0.015150941252225294</v>
      </c>
      <c r="Z6" s="90">
        <f t="shared" si="3"/>
        <v>2.424150600356047</v>
      </c>
      <c r="AA6" s="90">
        <f>IF(AA5&gt;$B$5,999,IF($B$5=0,0,AA5/$B$5*100))</f>
        <v>5.139956819817431</v>
      </c>
      <c r="AB6" s="90">
        <f t="shared" si="3"/>
        <v>20.98784136964509</v>
      </c>
      <c r="AC6" s="90">
        <f t="shared" si="3"/>
        <v>0.19696223627892884</v>
      </c>
      <c r="AD6" s="90">
        <f t="shared" si="3"/>
        <v>0.5113442672626036</v>
      </c>
      <c r="AE6" s="90">
        <f t="shared" si="3"/>
        <v>0.18559903033975986</v>
      </c>
      <c r="AF6" s="90">
        <f t="shared" si="3"/>
        <v>0.6401272679065187</v>
      </c>
    </row>
    <row r="7" spans="1:32" s="7" customFormat="1" ht="39" customHeight="1">
      <c r="A7" s="51" t="s">
        <v>368</v>
      </c>
      <c r="B7" s="84">
        <f>SUM(D7,Z7:AF7)</f>
        <v>10590</v>
      </c>
      <c r="C7" s="86">
        <f>B7/$B$5*100</f>
        <v>40.112116965266466</v>
      </c>
      <c r="D7" s="84">
        <f aca="true" t="shared" si="4" ref="D7:D15">SUM(E7:N7,P7:Y7)</f>
        <v>7377</v>
      </c>
      <c r="E7" s="84">
        <v>357</v>
      </c>
      <c r="F7" s="84">
        <v>0</v>
      </c>
      <c r="G7" s="84">
        <v>437</v>
      </c>
      <c r="H7" s="84">
        <v>121</v>
      </c>
      <c r="I7" s="84">
        <v>2308</v>
      </c>
      <c r="J7" s="84">
        <v>168</v>
      </c>
      <c r="K7" s="84">
        <v>231</v>
      </c>
      <c r="L7" s="84">
        <v>581</v>
      </c>
      <c r="M7" s="84">
        <v>15</v>
      </c>
      <c r="N7" s="84">
        <v>2714</v>
      </c>
      <c r="O7" s="51" t="s">
        <v>368</v>
      </c>
      <c r="P7" s="88">
        <v>191</v>
      </c>
      <c r="Q7" s="88">
        <v>81</v>
      </c>
      <c r="R7" s="88">
        <v>7</v>
      </c>
      <c r="S7" s="88">
        <v>51</v>
      </c>
      <c r="T7" s="88">
        <v>0</v>
      </c>
      <c r="U7" s="88">
        <v>65</v>
      </c>
      <c r="V7" s="88">
        <v>9</v>
      </c>
      <c r="W7" s="88">
        <v>40</v>
      </c>
      <c r="X7" s="88">
        <v>1</v>
      </c>
      <c r="Y7" s="88">
        <v>0</v>
      </c>
      <c r="Z7" s="88">
        <v>204</v>
      </c>
      <c r="AA7" s="88">
        <v>310</v>
      </c>
      <c r="AB7" s="88">
        <v>2619</v>
      </c>
      <c r="AC7" s="88">
        <v>17</v>
      </c>
      <c r="AD7" s="88">
        <v>17</v>
      </c>
      <c r="AE7" s="88">
        <v>19</v>
      </c>
      <c r="AF7" s="88">
        <v>27</v>
      </c>
    </row>
    <row r="8" spans="1:32" s="7" customFormat="1" ht="39" customHeight="1">
      <c r="A8" s="51" t="s">
        <v>369</v>
      </c>
      <c r="B8" s="84">
        <f aca="true" t="shared" si="5" ref="B8:B15">SUM(D8,Z8:AF8)</f>
        <v>528</v>
      </c>
      <c r="C8" s="86">
        <f aca="true" t="shared" si="6" ref="C8:C15">B8/$B$5*100</f>
        <v>1.999924245293739</v>
      </c>
      <c r="D8" s="84">
        <f t="shared" si="4"/>
        <v>465</v>
      </c>
      <c r="E8" s="84">
        <v>17</v>
      </c>
      <c r="F8" s="84">
        <v>0</v>
      </c>
      <c r="G8" s="84">
        <v>54</v>
      </c>
      <c r="H8" s="84">
        <v>7</v>
      </c>
      <c r="I8" s="84">
        <v>92</v>
      </c>
      <c r="J8" s="84">
        <v>8</v>
      </c>
      <c r="K8" s="84">
        <v>8</v>
      </c>
      <c r="L8" s="84">
        <v>17</v>
      </c>
      <c r="M8" s="84">
        <v>4</v>
      </c>
      <c r="N8" s="84">
        <v>151</v>
      </c>
      <c r="O8" s="51" t="s">
        <v>369</v>
      </c>
      <c r="P8" s="88">
        <v>31</v>
      </c>
      <c r="Q8" s="88">
        <v>19</v>
      </c>
      <c r="R8" s="88">
        <v>0</v>
      </c>
      <c r="S8" s="88">
        <v>18</v>
      </c>
      <c r="T8" s="88">
        <v>0</v>
      </c>
      <c r="U8" s="88">
        <v>0</v>
      </c>
      <c r="V8" s="88">
        <v>0</v>
      </c>
      <c r="W8" s="88">
        <v>0</v>
      </c>
      <c r="X8" s="88">
        <v>38</v>
      </c>
      <c r="Y8" s="88">
        <v>1</v>
      </c>
      <c r="Z8" s="88">
        <v>5</v>
      </c>
      <c r="AA8" s="88">
        <v>34</v>
      </c>
      <c r="AB8" s="88">
        <v>16</v>
      </c>
      <c r="AC8" s="88">
        <v>3</v>
      </c>
      <c r="AD8" s="88">
        <v>2</v>
      </c>
      <c r="AE8" s="88">
        <v>0</v>
      </c>
      <c r="AF8" s="88">
        <v>3</v>
      </c>
    </row>
    <row r="9" spans="1:32" s="7" customFormat="1" ht="39" customHeight="1">
      <c r="A9" s="51" t="s">
        <v>370</v>
      </c>
      <c r="B9" s="84">
        <f t="shared" si="5"/>
        <v>3557</v>
      </c>
      <c r="C9" s="86">
        <f t="shared" si="6"/>
        <v>13.472974508541343</v>
      </c>
      <c r="D9" s="84">
        <f t="shared" si="4"/>
        <v>3402</v>
      </c>
      <c r="E9" s="84">
        <v>247</v>
      </c>
      <c r="F9" s="84">
        <v>0</v>
      </c>
      <c r="G9" s="84">
        <v>482</v>
      </c>
      <c r="H9" s="84">
        <v>36</v>
      </c>
      <c r="I9" s="84">
        <v>1652</v>
      </c>
      <c r="J9" s="84">
        <v>1</v>
      </c>
      <c r="K9" s="84">
        <v>5</v>
      </c>
      <c r="L9" s="84">
        <v>617</v>
      </c>
      <c r="M9" s="84">
        <v>2</v>
      </c>
      <c r="N9" s="84">
        <v>318</v>
      </c>
      <c r="O9" s="51" t="s">
        <v>370</v>
      </c>
      <c r="P9" s="88">
        <v>28</v>
      </c>
      <c r="Q9" s="88">
        <v>3</v>
      </c>
      <c r="R9" s="88">
        <v>0</v>
      </c>
      <c r="S9" s="88">
        <v>1</v>
      </c>
      <c r="T9" s="88">
        <v>0</v>
      </c>
      <c r="U9" s="88">
        <v>9</v>
      </c>
      <c r="V9" s="88">
        <v>1</v>
      </c>
      <c r="W9" s="88">
        <v>0</v>
      </c>
      <c r="X9" s="88">
        <v>0</v>
      </c>
      <c r="Y9" s="88">
        <v>0</v>
      </c>
      <c r="Z9" s="88">
        <v>0</v>
      </c>
      <c r="AA9" s="88">
        <v>120</v>
      </c>
      <c r="AB9" s="88">
        <v>32</v>
      </c>
      <c r="AC9" s="88">
        <v>0</v>
      </c>
      <c r="AD9" s="88">
        <v>2</v>
      </c>
      <c r="AE9" s="88">
        <v>1</v>
      </c>
      <c r="AF9" s="88">
        <v>0</v>
      </c>
    </row>
    <row r="10" spans="1:32" s="7" customFormat="1" ht="39" customHeight="1">
      <c r="A10" s="51" t="s">
        <v>371</v>
      </c>
      <c r="B10" s="84">
        <f t="shared" si="5"/>
        <v>3172</v>
      </c>
      <c r="C10" s="86">
        <f t="shared" si="6"/>
        <v>12.014696413014658</v>
      </c>
      <c r="D10" s="84">
        <f t="shared" si="4"/>
        <v>2045</v>
      </c>
      <c r="E10" s="84">
        <v>302</v>
      </c>
      <c r="F10" s="84">
        <v>1</v>
      </c>
      <c r="G10" s="84">
        <v>239</v>
      </c>
      <c r="H10" s="84">
        <v>117</v>
      </c>
      <c r="I10" s="84">
        <v>304</v>
      </c>
      <c r="J10" s="84">
        <v>85</v>
      </c>
      <c r="K10" s="84">
        <v>73</v>
      </c>
      <c r="L10" s="84">
        <v>232</v>
      </c>
      <c r="M10" s="84">
        <v>91</v>
      </c>
      <c r="N10" s="84">
        <v>126</v>
      </c>
      <c r="O10" s="51" t="s">
        <v>371</v>
      </c>
      <c r="P10" s="88">
        <v>105</v>
      </c>
      <c r="Q10" s="88">
        <v>157</v>
      </c>
      <c r="R10" s="88">
        <v>18</v>
      </c>
      <c r="S10" s="88">
        <v>45</v>
      </c>
      <c r="T10" s="88">
        <v>8</v>
      </c>
      <c r="U10" s="88">
        <v>32</v>
      </c>
      <c r="V10" s="88">
        <v>54</v>
      </c>
      <c r="W10" s="88">
        <v>49</v>
      </c>
      <c r="X10" s="88">
        <v>4</v>
      </c>
      <c r="Y10" s="88">
        <v>3</v>
      </c>
      <c r="Z10" s="88">
        <v>363</v>
      </c>
      <c r="AA10" s="88">
        <v>394</v>
      </c>
      <c r="AB10" s="88">
        <v>254</v>
      </c>
      <c r="AC10" s="88">
        <v>9</v>
      </c>
      <c r="AD10" s="88">
        <v>51</v>
      </c>
      <c r="AE10" s="88">
        <v>23</v>
      </c>
      <c r="AF10" s="88">
        <v>33</v>
      </c>
    </row>
    <row r="11" spans="1:32" s="7" customFormat="1" ht="39" customHeight="1">
      <c r="A11" s="51" t="s">
        <v>372</v>
      </c>
      <c r="B11" s="84">
        <f t="shared" si="5"/>
        <v>194</v>
      </c>
      <c r="C11" s="86">
        <f t="shared" si="6"/>
        <v>0.7348206507329268</v>
      </c>
      <c r="D11" s="84">
        <f t="shared" si="4"/>
        <v>136</v>
      </c>
      <c r="E11" s="84">
        <v>13</v>
      </c>
      <c r="F11" s="84">
        <v>0</v>
      </c>
      <c r="G11" s="84">
        <v>4</v>
      </c>
      <c r="H11" s="84">
        <v>6</v>
      </c>
      <c r="I11" s="84">
        <v>32</v>
      </c>
      <c r="J11" s="84">
        <v>6</v>
      </c>
      <c r="K11" s="84">
        <v>2</v>
      </c>
      <c r="L11" s="84">
        <v>48</v>
      </c>
      <c r="M11" s="84">
        <v>0</v>
      </c>
      <c r="N11" s="84">
        <v>5</v>
      </c>
      <c r="O11" s="51" t="s">
        <v>372</v>
      </c>
      <c r="P11" s="88">
        <v>19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1</v>
      </c>
      <c r="W11" s="88">
        <v>0</v>
      </c>
      <c r="X11" s="88">
        <v>0</v>
      </c>
      <c r="Y11" s="88">
        <v>0</v>
      </c>
      <c r="Z11" s="88">
        <v>0</v>
      </c>
      <c r="AA11" s="88">
        <v>39</v>
      </c>
      <c r="AB11" s="88">
        <v>17</v>
      </c>
      <c r="AC11" s="88">
        <v>2</v>
      </c>
      <c r="AD11" s="88">
        <v>0</v>
      </c>
      <c r="AE11" s="88">
        <v>0</v>
      </c>
      <c r="AF11" s="88">
        <v>0</v>
      </c>
    </row>
    <row r="12" spans="1:32" s="7" customFormat="1" ht="39" customHeight="1">
      <c r="A12" s="51" t="s">
        <v>373</v>
      </c>
      <c r="B12" s="84">
        <f t="shared" si="5"/>
        <v>1097</v>
      </c>
      <c r="C12" s="86">
        <f t="shared" si="6"/>
        <v>4.155145638422788</v>
      </c>
      <c r="D12" s="84">
        <f t="shared" si="4"/>
        <v>671</v>
      </c>
      <c r="E12" s="84">
        <v>38</v>
      </c>
      <c r="F12" s="84">
        <v>0</v>
      </c>
      <c r="G12" s="84">
        <v>22</v>
      </c>
      <c r="H12" s="84">
        <v>13</v>
      </c>
      <c r="I12" s="84">
        <v>262</v>
      </c>
      <c r="J12" s="84">
        <v>57</v>
      </c>
      <c r="K12" s="84">
        <v>29</v>
      </c>
      <c r="L12" s="84">
        <v>22</v>
      </c>
      <c r="M12" s="84">
        <v>5</v>
      </c>
      <c r="N12" s="84">
        <v>135</v>
      </c>
      <c r="O12" s="51" t="s">
        <v>373</v>
      </c>
      <c r="P12" s="88">
        <v>33</v>
      </c>
      <c r="Q12" s="88">
        <v>43</v>
      </c>
      <c r="R12" s="88">
        <v>0</v>
      </c>
      <c r="S12" s="88">
        <v>2</v>
      </c>
      <c r="T12" s="88">
        <v>0</v>
      </c>
      <c r="U12" s="88">
        <v>0</v>
      </c>
      <c r="V12" s="88">
        <v>8</v>
      </c>
      <c r="W12" s="88">
        <v>2</v>
      </c>
      <c r="X12" s="88">
        <v>0</v>
      </c>
      <c r="Y12" s="88">
        <v>0</v>
      </c>
      <c r="Z12" s="88">
        <v>22</v>
      </c>
      <c r="AA12" s="88">
        <v>108</v>
      </c>
      <c r="AB12" s="88">
        <v>276</v>
      </c>
      <c r="AC12" s="88">
        <v>2</v>
      </c>
      <c r="AD12" s="88">
        <v>3</v>
      </c>
      <c r="AE12" s="88">
        <v>0</v>
      </c>
      <c r="AF12" s="88">
        <v>15</v>
      </c>
    </row>
    <row r="13" spans="1:32" s="7" customFormat="1" ht="39" customHeight="1">
      <c r="A13" s="51" t="s">
        <v>374</v>
      </c>
      <c r="B13" s="84">
        <f t="shared" si="5"/>
        <v>683</v>
      </c>
      <c r="C13" s="86">
        <f t="shared" si="6"/>
        <v>2.5870232188174693</v>
      </c>
      <c r="D13" s="84">
        <f t="shared" si="4"/>
        <v>402</v>
      </c>
      <c r="E13" s="84">
        <v>45</v>
      </c>
      <c r="F13" s="84">
        <v>0</v>
      </c>
      <c r="G13" s="84">
        <v>26</v>
      </c>
      <c r="H13" s="84">
        <v>29</v>
      </c>
      <c r="I13" s="84">
        <v>52</v>
      </c>
      <c r="J13" s="84">
        <v>12</v>
      </c>
      <c r="K13" s="84">
        <v>16</v>
      </c>
      <c r="L13" s="84">
        <v>19</v>
      </c>
      <c r="M13" s="84">
        <v>0</v>
      </c>
      <c r="N13" s="84">
        <v>162</v>
      </c>
      <c r="O13" s="51" t="s">
        <v>374</v>
      </c>
      <c r="P13" s="88">
        <v>10</v>
      </c>
      <c r="Q13" s="88">
        <v>0</v>
      </c>
      <c r="R13" s="88">
        <v>0</v>
      </c>
      <c r="S13" s="88">
        <v>13</v>
      </c>
      <c r="T13" s="88">
        <v>3</v>
      </c>
      <c r="U13" s="88">
        <v>4</v>
      </c>
      <c r="V13" s="88">
        <v>10</v>
      </c>
      <c r="W13" s="88">
        <v>1</v>
      </c>
      <c r="X13" s="88">
        <v>0</v>
      </c>
      <c r="Y13" s="88">
        <v>0</v>
      </c>
      <c r="Z13" s="88">
        <v>6</v>
      </c>
      <c r="AA13" s="88">
        <v>27</v>
      </c>
      <c r="AB13" s="88">
        <v>247</v>
      </c>
      <c r="AC13" s="88">
        <v>0</v>
      </c>
      <c r="AD13" s="88">
        <v>1</v>
      </c>
      <c r="AE13" s="88">
        <v>0</v>
      </c>
      <c r="AF13" s="88">
        <v>0</v>
      </c>
    </row>
    <row r="14" spans="1:32" s="7" customFormat="1" ht="39" customHeight="1">
      <c r="A14" s="51" t="s">
        <v>375</v>
      </c>
      <c r="B14" s="84">
        <f t="shared" si="5"/>
        <v>482</v>
      </c>
      <c r="C14" s="86">
        <f t="shared" si="6"/>
        <v>1.825688420893148</v>
      </c>
      <c r="D14" s="84">
        <f t="shared" si="4"/>
        <v>333</v>
      </c>
      <c r="E14" s="84">
        <v>12</v>
      </c>
      <c r="F14" s="84">
        <v>0</v>
      </c>
      <c r="G14" s="84">
        <v>16</v>
      </c>
      <c r="H14" s="84">
        <v>7</v>
      </c>
      <c r="I14" s="84">
        <v>120</v>
      </c>
      <c r="J14" s="84">
        <v>12</v>
      </c>
      <c r="K14" s="84">
        <v>24</v>
      </c>
      <c r="L14" s="84">
        <v>22</v>
      </c>
      <c r="M14" s="84">
        <v>0</v>
      </c>
      <c r="N14" s="84">
        <v>86</v>
      </c>
      <c r="O14" s="51" t="s">
        <v>375</v>
      </c>
      <c r="P14" s="88">
        <v>10</v>
      </c>
      <c r="Q14" s="88">
        <v>5</v>
      </c>
      <c r="R14" s="88">
        <v>3</v>
      </c>
      <c r="S14" s="88">
        <v>8</v>
      </c>
      <c r="T14" s="88">
        <v>0</v>
      </c>
      <c r="U14" s="88">
        <v>3</v>
      </c>
      <c r="V14" s="88">
        <v>4</v>
      </c>
      <c r="W14" s="88">
        <v>1</v>
      </c>
      <c r="X14" s="88">
        <v>0</v>
      </c>
      <c r="Y14" s="88">
        <v>0</v>
      </c>
      <c r="Z14" s="88">
        <v>1</v>
      </c>
      <c r="AA14" s="88">
        <v>38</v>
      </c>
      <c r="AB14" s="88">
        <v>105</v>
      </c>
      <c r="AC14" s="88">
        <v>0</v>
      </c>
      <c r="AD14" s="88">
        <v>2</v>
      </c>
      <c r="AE14" s="88">
        <v>2</v>
      </c>
      <c r="AF14" s="88">
        <v>1</v>
      </c>
    </row>
    <row r="15" spans="1:32" s="7" customFormat="1" ht="39" customHeight="1" thickBot="1">
      <c r="A15" s="51" t="s">
        <v>376</v>
      </c>
      <c r="B15" s="84">
        <f t="shared" si="5"/>
        <v>6098</v>
      </c>
      <c r="C15" s="86">
        <f t="shared" si="6"/>
        <v>23.09760993901746</v>
      </c>
      <c r="D15" s="84">
        <f t="shared" si="4"/>
        <v>3627</v>
      </c>
      <c r="E15" s="84">
        <v>109</v>
      </c>
      <c r="F15" s="84">
        <v>0</v>
      </c>
      <c r="G15" s="84">
        <v>183</v>
      </c>
      <c r="H15" s="84">
        <v>84</v>
      </c>
      <c r="I15" s="84">
        <v>1081</v>
      </c>
      <c r="J15" s="84">
        <v>149</v>
      </c>
      <c r="K15" s="84">
        <v>165</v>
      </c>
      <c r="L15" s="84">
        <v>223</v>
      </c>
      <c r="M15" s="84">
        <v>19</v>
      </c>
      <c r="N15" s="84">
        <v>1316</v>
      </c>
      <c r="O15" s="51" t="s">
        <v>376</v>
      </c>
      <c r="P15" s="88">
        <v>84</v>
      </c>
      <c r="Q15" s="88">
        <v>96</v>
      </c>
      <c r="R15" s="88">
        <v>6</v>
      </c>
      <c r="S15" s="88">
        <v>41</v>
      </c>
      <c r="T15" s="88">
        <v>0</v>
      </c>
      <c r="U15" s="88">
        <v>23</v>
      </c>
      <c r="V15" s="88">
        <v>19</v>
      </c>
      <c r="W15" s="88">
        <v>25</v>
      </c>
      <c r="X15" s="88">
        <v>4</v>
      </c>
      <c r="Y15" s="88">
        <v>0</v>
      </c>
      <c r="Z15" s="88">
        <v>39</v>
      </c>
      <c r="AA15" s="88">
        <v>287</v>
      </c>
      <c r="AB15" s="88">
        <v>1975</v>
      </c>
      <c r="AC15" s="88">
        <v>19</v>
      </c>
      <c r="AD15" s="88">
        <v>57</v>
      </c>
      <c r="AE15" s="88">
        <v>4</v>
      </c>
      <c r="AF15" s="88">
        <v>90</v>
      </c>
    </row>
    <row r="16" spans="1:32" s="4" customFormat="1" ht="44.25" customHeight="1">
      <c r="A16" s="180" t="s">
        <v>189</v>
      </c>
      <c r="B16" s="180"/>
      <c r="C16" s="180"/>
      <c r="D16" s="180"/>
      <c r="E16" s="180"/>
      <c r="F16" s="180"/>
      <c r="G16" s="180"/>
      <c r="H16" s="14"/>
      <c r="I16" s="11"/>
      <c r="J16" s="11"/>
      <c r="K16" s="11"/>
      <c r="L16" s="11"/>
      <c r="M16" s="11"/>
      <c r="N16" s="11"/>
      <c r="O16" s="11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15" s="7" customFormat="1" ht="50.25" customHeight="1">
      <c r="A17" s="7" t="s">
        <v>40</v>
      </c>
      <c r="O17" s="7" t="s">
        <v>40</v>
      </c>
    </row>
    <row r="18" spans="1:32" s="7" customFormat="1" ht="11.25" customHeight="1">
      <c r="A18" s="181" t="s">
        <v>257</v>
      </c>
      <c r="B18" s="115"/>
      <c r="C18" s="115"/>
      <c r="D18" s="115"/>
      <c r="E18" s="115"/>
      <c r="F18" s="115"/>
      <c r="G18" s="115"/>
      <c r="H18" s="115" t="s">
        <v>78</v>
      </c>
      <c r="I18" s="143"/>
      <c r="J18" s="143"/>
      <c r="K18" s="143"/>
      <c r="L18" s="143"/>
      <c r="M18" s="143"/>
      <c r="N18" s="143"/>
      <c r="O18" s="115" t="s">
        <v>258</v>
      </c>
      <c r="P18" s="115"/>
      <c r="Q18" s="115"/>
      <c r="R18" s="115"/>
      <c r="S18" s="115"/>
      <c r="T18" s="115"/>
      <c r="U18" s="115"/>
      <c r="V18" s="115"/>
      <c r="W18" s="115"/>
      <c r="X18" s="115" t="s">
        <v>79</v>
      </c>
      <c r="Y18" s="115"/>
      <c r="Z18" s="115"/>
      <c r="AA18" s="115"/>
      <c r="AB18" s="115"/>
      <c r="AC18" s="115"/>
      <c r="AD18" s="115"/>
      <c r="AE18" s="115"/>
      <c r="AF18" s="115"/>
    </row>
  </sheetData>
  <sheetProtection/>
  <mergeCells count="28">
    <mergeCell ref="X1:AF1"/>
    <mergeCell ref="X2:AE2"/>
    <mergeCell ref="A1:G1"/>
    <mergeCell ref="H1:N1"/>
    <mergeCell ref="O1:W1"/>
    <mergeCell ref="A2:G2"/>
    <mergeCell ref="H2:M2"/>
    <mergeCell ref="O2:W2"/>
    <mergeCell ref="AB3:AB4"/>
    <mergeCell ref="AC3:AC4"/>
    <mergeCell ref="AD3:AD4"/>
    <mergeCell ref="A3:A4"/>
    <mergeCell ref="B3:B4"/>
    <mergeCell ref="C3:C4"/>
    <mergeCell ref="D3:G3"/>
    <mergeCell ref="H3:N3"/>
    <mergeCell ref="O3:O4"/>
    <mergeCell ref="X3:Y3"/>
    <mergeCell ref="AE3:AE4"/>
    <mergeCell ref="AF3:AF4"/>
    <mergeCell ref="A16:G16"/>
    <mergeCell ref="A18:G18"/>
    <mergeCell ref="H18:N18"/>
    <mergeCell ref="O18:W18"/>
    <mergeCell ref="X18:AF18"/>
    <mergeCell ref="P3:W3"/>
    <mergeCell ref="Z3:Z4"/>
    <mergeCell ref="AA3:AA4"/>
  </mergeCells>
  <dataValidations count="1">
    <dataValidation type="whole" allowBlank="1" showInputMessage="1" showErrorMessage="1" errorTitle="嘿嘿！你粉混喔" error="數字必須素整數而且不得小於 0 也應該不會大於 50000000 吧" sqref="E7:N15 P7:AF15 F6">
      <formula1>0</formula1>
      <formula2>50000000</formula2>
    </dataValidation>
  </dataValidations>
  <printOptions horizontalCentered="1"/>
  <pageMargins left="0.1968503937007874" right="0.15748031496062992" top="0.16" bottom="0.16" header="0.16" footer="0.1968503937007874"/>
  <pageSetup horizontalDpi="600" verticalDpi="600" orientation="portrait" paperSize="9" scale="120" r:id="rId1"/>
  <colBreaks count="2" manualBreakCount="2">
    <brk id="14" max="65535" man="1"/>
    <brk id="2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F19"/>
  <sheetViews>
    <sheetView view="pageBreakPreview" zoomScaleNormal="112" zoomScaleSheetLayoutView="100" zoomScalePageLayoutView="0" workbookViewId="0" topLeftCell="A6">
      <selection activeCell="O3" sqref="O3:O6"/>
    </sheetView>
  </sheetViews>
  <sheetFormatPr defaultColWidth="9.00390625" defaultRowHeight="16.5"/>
  <cols>
    <col min="1" max="1" width="19.75390625" style="9" customWidth="1"/>
    <col min="2" max="2" width="11.00390625" style="9" customWidth="1"/>
    <col min="3" max="4" width="10.125" style="9" customWidth="1"/>
    <col min="5" max="7" width="11.125" style="9" customWidth="1"/>
    <col min="8" max="8" width="12.25390625" style="9" customWidth="1"/>
    <col min="9" max="9" width="12.375" style="9" customWidth="1"/>
    <col min="10" max="11" width="11.875" style="9" customWidth="1"/>
    <col min="12" max="12" width="12.50390625" style="9" customWidth="1"/>
    <col min="13" max="13" width="12.125" style="9" customWidth="1"/>
    <col min="14" max="14" width="11.50390625" style="9" customWidth="1"/>
    <col min="15" max="15" width="20.75390625" style="9" customWidth="1"/>
    <col min="16" max="16" width="8.00390625" style="9" customWidth="1"/>
    <col min="17" max="17" width="7.625" style="9" customWidth="1"/>
    <col min="18" max="18" width="7.75390625" style="9" customWidth="1"/>
    <col min="19" max="19" width="7.875" style="9" customWidth="1"/>
    <col min="20" max="23" width="8.00390625" style="9" customWidth="1"/>
    <col min="24" max="24" width="8.125" style="9" customWidth="1"/>
    <col min="25" max="25" width="8.00390625" style="9" customWidth="1"/>
    <col min="26" max="26" width="10.25390625" style="9" customWidth="1"/>
    <col min="27" max="28" width="10.50390625" style="9" customWidth="1"/>
    <col min="29" max="29" width="10.375" style="9" customWidth="1"/>
    <col min="30" max="32" width="8.625" style="9" customWidth="1"/>
    <col min="33" max="16384" width="9.00390625" style="9" customWidth="1"/>
  </cols>
  <sheetData>
    <row r="1" spans="1:32" s="2" customFormat="1" ht="48" customHeight="1">
      <c r="A1" s="133" t="s">
        <v>383</v>
      </c>
      <c r="B1" s="133"/>
      <c r="C1" s="133"/>
      <c r="D1" s="133"/>
      <c r="E1" s="133"/>
      <c r="F1" s="133"/>
      <c r="G1" s="133"/>
      <c r="H1" s="135" t="s">
        <v>24</v>
      </c>
      <c r="I1" s="135"/>
      <c r="J1" s="135"/>
      <c r="K1" s="135"/>
      <c r="L1" s="135"/>
      <c r="M1" s="135"/>
      <c r="N1" s="135"/>
      <c r="O1" s="133" t="s">
        <v>383</v>
      </c>
      <c r="P1" s="133"/>
      <c r="Q1" s="133"/>
      <c r="R1" s="133"/>
      <c r="S1" s="133"/>
      <c r="T1" s="133"/>
      <c r="U1" s="133"/>
      <c r="V1" s="133"/>
      <c r="W1" s="133"/>
      <c r="X1" s="135" t="s">
        <v>327</v>
      </c>
      <c r="Y1" s="135"/>
      <c r="Z1" s="135"/>
      <c r="AA1" s="135"/>
      <c r="AB1" s="135"/>
      <c r="AC1" s="135"/>
      <c r="AD1" s="135"/>
      <c r="AE1" s="135"/>
      <c r="AF1" s="135"/>
    </row>
    <row r="2" spans="1:32" s="4" customFormat="1" ht="12.75" customHeight="1" thickBot="1">
      <c r="A2" s="125" t="s">
        <v>7</v>
      </c>
      <c r="B2" s="125"/>
      <c r="C2" s="125"/>
      <c r="D2" s="125"/>
      <c r="E2" s="125"/>
      <c r="F2" s="125"/>
      <c r="G2" s="125"/>
      <c r="H2" s="126" t="s">
        <v>271</v>
      </c>
      <c r="I2" s="126"/>
      <c r="J2" s="126"/>
      <c r="K2" s="126"/>
      <c r="L2" s="126"/>
      <c r="M2" s="126"/>
      <c r="N2" s="3" t="s">
        <v>0</v>
      </c>
      <c r="O2" s="125" t="s">
        <v>7</v>
      </c>
      <c r="P2" s="125"/>
      <c r="Q2" s="125"/>
      <c r="R2" s="125"/>
      <c r="S2" s="125"/>
      <c r="T2" s="125"/>
      <c r="U2" s="125"/>
      <c r="V2" s="125"/>
      <c r="W2" s="125"/>
      <c r="X2" s="126" t="s">
        <v>108</v>
      </c>
      <c r="Y2" s="126"/>
      <c r="Z2" s="126"/>
      <c r="AA2" s="126"/>
      <c r="AB2" s="126"/>
      <c r="AC2" s="126"/>
      <c r="AD2" s="126"/>
      <c r="AE2" s="126"/>
      <c r="AF2" s="3" t="s">
        <v>0</v>
      </c>
    </row>
    <row r="3" spans="1:32" s="52" customFormat="1" ht="24" customHeight="1">
      <c r="A3" s="168" t="s">
        <v>366</v>
      </c>
      <c r="B3" s="212" t="s">
        <v>205</v>
      </c>
      <c r="C3" s="213" t="s">
        <v>165</v>
      </c>
      <c r="D3" s="215" t="s">
        <v>380</v>
      </c>
      <c r="E3" s="216"/>
      <c r="F3" s="216"/>
      <c r="G3" s="216"/>
      <c r="H3" s="159" t="s">
        <v>395</v>
      </c>
      <c r="I3" s="159"/>
      <c r="J3" s="159"/>
      <c r="K3" s="159"/>
      <c r="L3" s="159"/>
      <c r="M3" s="159"/>
      <c r="N3" s="159"/>
      <c r="O3" s="168" t="s">
        <v>366</v>
      </c>
      <c r="P3" s="186" t="s">
        <v>394</v>
      </c>
      <c r="Q3" s="159"/>
      <c r="R3" s="159"/>
      <c r="S3" s="159"/>
      <c r="T3" s="159"/>
      <c r="U3" s="159"/>
      <c r="V3" s="159"/>
      <c r="W3" s="159"/>
      <c r="X3" s="174" t="s">
        <v>202</v>
      </c>
      <c r="Y3" s="175"/>
      <c r="Z3" s="204" t="s">
        <v>119</v>
      </c>
      <c r="AA3" s="204" t="s">
        <v>120</v>
      </c>
      <c r="AB3" s="204" t="s">
        <v>116</v>
      </c>
      <c r="AC3" s="204" t="s">
        <v>113</v>
      </c>
      <c r="AD3" s="204" t="s">
        <v>114</v>
      </c>
      <c r="AE3" s="206" t="s">
        <v>115</v>
      </c>
      <c r="AF3" s="208" t="s">
        <v>127</v>
      </c>
    </row>
    <row r="4" spans="1:32" s="5" customFormat="1" ht="52.5" customHeight="1" thickBot="1">
      <c r="A4" s="169"/>
      <c r="B4" s="200"/>
      <c r="C4" s="214"/>
      <c r="D4" s="105" t="s">
        <v>2</v>
      </c>
      <c r="E4" s="62" t="s">
        <v>46</v>
      </c>
      <c r="F4" s="62" t="s">
        <v>50</v>
      </c>
      <c r="G4" s="62" t="s">
        <v>51</v>
      </c>
      <c r="H4" s="62" t="s">
        <v>25</v>
      </c>
      <c r="I4" s="62" t="s">
        <v>54</v>
      </c>
      <c r="J4" s="62" t="s">
        <v>26</v>
      </c>
      <c r="K4" s="61" t="s">
        <v>27</v>
      </c>
      <c r="L4" s="62" t="s">
        <v>28</v>
      </c>
      <c r="M4" s="62" t="s">
        <v>29</v>
      </c>
      <c r="N4" s="61" t="s">
        <v>30</v>
      </c>
      <c r="O4" s="169"/>
      <c r="P4" s="62" t="s">
        <v>31</v>
      </c>
      <c r="Q4" s="62" t="s">
        <v>32</v>
      </c>
      <c r="R4" s="62" t="s">
        <v>52</v>
      </c>
      <c r="S4" s="62" t="s">
        <v>33</v>
      </c>
      <c r="T4" s="62" t="s">
        <v>34</v>
      </c>
      <c r="U4" s="62" t="s">
        <v>35</v>
      </c>
      <c r="V4" s="62" t="s">
        <v>36</v>
      </c>
      <c r="W4" s="61" t="s">
        <v>37</v>
      </c>
      <c r="X4" s="106" t="s">
        <v>38</v>
      </c>
      <c r="Y4" s="106" t="s">
        <v>39</v>
      </c>
      <c r="Z4" s="205"/>
      <c r="AA4" s="205"/>
      <c r="AB4" s="205"/>
      <c r="AC4" s="205"/>
      <c r="AD4" s="205"/>
      <c r="AE4" s="207"/>
      <c r="AF4" s="209"/>
    </row>
    <row r="5" spans="1:32" s="7" customFormat="1" ht="51.75" customHeight="1">
      <c r="A5" s="93" t="s">
        <v>367</v>
      </c>
      <c r="B5" s="88">
        <f>SUM(B7:B16)</f>
        <v>29456</v>
      </c>
      <c r="C5" s="111"/>
      <c r="D5" s="88">
        <f aca="true" t="shared" si="0" ref="D5:N5">SUM(D7:D16)</f>
        <v>16993</v>
      </c>
      <c r="E5" s="88">
        <f t="shared" si="0"/>
        <v>886</v>
      </c>
      <c r="F5" s="88">
        <f t="shared" si="0"/>
        <v>0</v>
      </c>
      <c r="G5" s="88">
        <f t="shared" si="0"/>
        <v>1777</v>
      </c>
      <c r="H5" s="88">
        <f>SUM(H7:H16)</f>
        <v>279</v>
      </c>
      <c r="I5" s="88">
        <f t="shared" si="0"/>
        <v>3619</v>
      </c>
      <c r="J5" s="88">
        <f t="shared" si="0"/>
        <v>561</v>
      </c>
      <c r="K5" s="88">
        <f t="shared" si="0"/>
        <v>1126</v>
      </c>
      <c r="L5" s="88">
        <f t="shared" si="0"/>
        <v>781</v>
      </c>
      <c r="M5" s="88">
        <f t="shared" si="0"/>
        <v>157</v>
      </c>
      <c r="N5" s="88">
        <f t="shared" si="0"/>
        <v>6631</v>
      </c>
      <c r="O5" s="93" t="s">
        <v>367</v>
      </c>
      <c r="P5" s="84">
        <f aca="true" t="shared" si="1" ref="P5:AF5">SUM(P7:P16)</f>
        <v>452</v>
      </c>
      <c r="Q5" s="84">
        <f>SUM(Q7:Q16)</f>
        <v>331</v>
      </c>
      <c r="R5" s="84">
        <f t="shared" si="1"/>
        <v>17</v>
      </c>
      <c r="S5" s="84">
        <f t="shared" si="1"/>
        <v>77</v>
      </c>
      <c r="T5" s="84">
        <f t="shared" si="1"/>
        <v>5</v>
      </c>
      <c r="U5" s="84">
        <f t="shared" si="1"/>
        <v>59</v>
      </c>
      <c r="V5" s="84">
        <f t="shared" si="1"/>
        <v>150</v>
      </c>
      <c r="W5" s="84">
        <f t="shared" si="1"/>
        <v>68</v>
      </c>
      <c r="X5" s="84">
        <f t="shared" si="1"/>
        <v>17</v>
      </c>
      <c r="Y5" s="84">
        <f t="shared" si="1"/>
        <v>0</v>
      </c>
      <c r="Z5" s="84">
        <f t="shared" si="1"/>
        <v>108</v>
      </c>
      <c r="AA5" s="84">
        <f>SUM(AA7:AA16)</f>
        <v>1588</v>
      </c>
      <c r="AB5" s="84">
        <f t="shared" si="1"/>
        <v>8529</v>
      </c>
      <c r="AC5" s="84">
        <f t="shared" si="1"/>
        <v>269</v>
      </c>
      <c r="AD5" s="84">
        <f t="shared" si="1"/>
        <v>723</v>
      </c>
      <c r="AE5" s="84">
        <f>SUM(AE7:AE16)</f>
        <v>559</v>
      </c>
      <c r="AF5" s="84">
        <f t="shared" si="1"/>
        <v>687</v>
      </c>
    </row>
    <row r="6" spans="1:32" s="7" customFormat="1" ht="42.75" customHeight="1">
      <c r="A6" s="48" t="s">
        <v>206</v>
      </c>
      <c r="B6" s="89"/>
      <c r="C6" s="90">
        <f>SUM(C7:C16)</f>
        <v>99.99999999999997</v>
      </c>
      <c r="D6" s="90">
        <f>IF(D5&gt;$B$5,999,IF($B$5=0,0,D5/$B$5*100))</f>
        <v>57.689435089625206</v>
      </c>
      <c r="E6" s="90">
        <f aca="true" t="shared" si="2" ref="E6:N6">IF(E5&gt;$B$5,999,IF($B$5=0,0,E5/$B$5*100))</f>
        <v>3.007876154263987</v>
      </c>
      <c r="F6" s="90">
        <f t="shared" si="2"/>
        <v>0</v>
      </c>
      <c r="G6" s="90">
        <f t="shared" si="2"/>
        <v>6.032726778924498</v>
      </c>
      <c r="H6" s="90">
        <f t="shared" si="2"/>
        <v>0.9471754481260185</v>
      </c>
      <c r="I6" s="90">
        <f t="shared" si="2"/>
        <v>12.286121673003802</v>
      </c>
      <c r="J6" s="90">
        <f t="shared" si="2"/>
        <v>1.904535578489951</v>
      </c>
      <c r="K6" s="90">
        <f t="shared" si="2"/>
        <v>3.822650733297121</v>
      </c>
      <c r="L6" s="90">
        <f t="shared" si="2"/>
        <v>2.6514122759369907</v>
      </c>
      <c r="M6" s="90">
        <f t="shared" si="2"/>
        <v>0.532998370450842</v>
      </c>
      <c r="N6" s="90">
        <f t="shared" si="2"/>
        <v>22.511542639869635</v>
      </c>
      <c r="O6" s="48" t="s">
        <v>206</v>
      </c>
      <c r="P6" s="86">
        <f aca="true" t="shared" si="3" ref="P6:AF6">IF(P5&gt;$B$5,999,IF($B$5=0,0,P5/$B$5*100))</f>
        <v>1.534492123845736</v>
      </c>
      <c r="Q6" s="86">
        <f t="shared" si="3"/>
        <v>1.1237099402498643</v>
      </c>
      <c r="R6" s="86">
        <f t="shared" si="3"/>
        <v>0.05771319934818034</v>
      </c>
      <c r="S6" s="86">
        <f t="shared" si="3"/>
        <v>0.26140684410646386</v>
      </c>
      <c r="T6" s="86">
        <f t="shared" si="3"/>
        <v>0.01697447039652363</v>
      </c>
      <c r="U6" s="86">
        <f t="shared" si="3"/>
        <v>0.2002987506789788</v>
      </c>
      <c r="V6" s="86">
        <f t="shared" si="3"/>
        <v>0.5092341118957089</v>
      </c>
      <c r="W6" s="86">
        <f t="shared" si="3"/>
        <v>0.23085279739272135</v>
      </c>
      <c r="X6" s="86">
        <f t="shared" si="3"/>
        <v>0.05771319934818034</v>
      </c>
      <c r="Y6" s="86">
        <f t="shared" si="3"/>
        <v>0</v>
      </c>
      <c r="Z6" s="86">
        <f t="shared" si="3"/>
        <v>0.3666485605649104</v>
      </c>
      <c r="AA6" s="86">
        <f>IF(AA5&gt;$B$5,999,IF($B$5=0,0,AA5/$B$5*100))</f>
        <v>5.391091797935904</v>
      </c>
      <c r="AB6" s="86">
        <f t="shared" si="3"/>
        <v>28.955051602390004</v>
      </c>
      <c r="AC6" s="86">
        <f t="shared" si="3"/>
        <v>0.9132265073329713</v>
      </c>
      <c r="AD6" s="86">
        <f t="shared" si="3"/>
        <v>2.4545084193373166</v>
      </c>
      <c r="AE6" s="86">
        <f t="shared" si="3"/>
        <v>1.8977457903313417</v>
      </c>
      <c r="AF6" s="86">
        <f t="shared" si="3"/>
        <v>2.3322922324823465</v>
      </c>
    </row>
    <row r="7" spans="1:32" s="7" customFormat="1" ht="37.5" customHeight="1">
      <c r="A7" s="48" t="s">
        <v>384</v>
      </c>
      <c r="B7" s="88">
        <f>SUM(D7,Z7:AF7)</f>
        <v>1107</v>
      </c>
      <c r="C7" s="90">
        <f>B7/$B$5*100</f>
        <v>3.7581477457903314</v>
      </c>
      <c r="D7" s="88">
        <f aca="true" t="shared" si="4" ref="D7:D16">SUM(E7:N7,P7:Y7)</f>
        <v>635</v>
      </c>
      <c r="E7" s="88">
        <v>1</v>
      </c>
      <c r="F7" s="88">
        <v>0</v>
      </c>
      <c r="G7" s="88">
        <v>43</v>
      </c>
      <c r="H7" s="88">
        <v>8</v>
      </c>
      <c r="I7" s="88">
        <v>101</v>
      </c>
      <c r="J7" s="88">
        <v>3</v>
      </c>
      <c r="K7" s="88">
        <v>30</v>
      </c>
      <c r="L7" s="88">
        <v>18</v>
      </c>
      <c r="M7" s="88">
        <v>0</v>
      </c>
      <c r="N7" s="88">
        <v>426</v>
      </c>
      <c r="O7" s="48" t="s">
        <v>384</v>
      </c>
      <c r="P7" s="84">
        <v>5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  <c r="Z7" s="84">
        <v>0</v>
      </c>
      <c r="AA7" s="84">
        <v>10</v>
      </c>
      <c r="AB7" s="84">
        <v>413</v>
      </c>
      <c r="AC7" s="84">
        <v>7</v>
      </c>
      <c r="AD7" s="84">
        <v>22</v>
      </c>
      <c r="AE7" s="84">
        <v>8</v>
      </c>
      <c r="AF7" s="84">
        <v>12</v>
      </c>
    </row>
    <row r="8" spans="1:32" s="7" customFormat="1" ht="39" customHeight="1">
      <c r="A8" s="48" t="s">
        <v>385</v>
      </c>
      <c r="B8" s="88">
        <f aca="true" t="shared" si="5" ref="B8:B16">SUM(D8,Z8:AF8)</f>
        <v>8386</v>
      </c>
      <c r="C8" s="90">
        <f aca="true" t="shared" si="6" ref="C8:C16">B8/$B$5*100</f>
        <v>28.46958174904943</v>
      </c>
      <c r="D8" s="88">
        <f t="shared" si="4"/>
        <v>4346</v>
      </c>
      <c r="E8" s="88">
        <v>106</v>
      </c>
      <c r="F8" s="88">
        <v>0</v>
      </c>
      <c r="G8" s="88">
        <v>387</v>
      </c>
      <c r="H8" s="88">
        <v>54</v>
      </c>
      <c r="I8" s="88">
        <v>994</v>
      </c>
      <c r="J8" s="88">
        <v>139</v>
      </c>
      <c r="K8" s="88">
        <v>238</v>
      </c>
      <c r="L8" s="88">
        <v>166</v>
      </c>
      <c r="M8" s="88">
        <v>21</v>
      </c>
      <c r="N8" s="88">
        <v>2027</v>
      </c>
      <c r="O8" s="48" t="s">
        <v>385</v>
      </c>
      <c r="P8" s="84">
        <v>97</v>
      </c>
      <c r="Q8" s="84">
        <v>52</v>
      </c>
      <c r="R8" s="84">
        <v>1</v>
      </c>
      <c r="S8" s="84">
        <v>7</v>
      </c>
      <c r="T8" s="84">
        <v>0</v>
      </c>
      <c r="U8" s="84">
        <v>8</v>
      </c>
      <c r="V8" s="84">
        <v>27</v>
      </c>
      <c r="W8" s="84">
        <v>20</v>
      </c>
      <c r="X8" s="84">
        <v>2</v>
      </c>
      <c r="Y8" s="84">
        <v>0</v>
      </c>
      <c r="Z8" s="84">
        <v>7</v>
      </c>
      <c r="AA8" s="84">
        <v>399</v>
      </c>
      <c r="AB8" s="84">
        <v>2782</v>
      </c>
      <c r="AC8" s="84">
        <v>75</v>
      </c>
      <c r="AD8" s="84">
        <v>301</v>
      </c>
      <c r="AE8" s="84">
        <v>244</v>
      </c>
      <c r="AF8" s="84">
        <v>232</v>
      </c>
    </row>
    <row r="9" spans="1:32" s="7" customFormat="1" ht="39" customHeight="1">
      <c r="A9" s="48" t="s">
        <v>386</v>
      </c>
      <c r="B9" s="88">
        <f t="shared" si="5"/>
        <v>1241</v>
      </c>
      <c r="C9" s="90">
        <f t="shared" si="6"/>
        <v>4.2130635524171645</v>
      </c>
      <c r="D9" s="88">
        <f t="shared" si="4"/>
        <v>714</v>
      </c>
      <c r="E9" s="88">
        <v>2</v>
      </c>
      <c r="F9" s="88">
        <v>0</v>
      </c>
      <c r="G9" s="88">
        <v>141</v>
      </c>
      <c r="H9" s="88">
        <v>10</v>
      </c>
      <c r="I9" s="88">
        <v>89</v>
      </c>
      <c r="J9" s="88">
        <v>29</v>
      </c>
      <c r="K9" s="88">
        <v>47</v>
      </c>
      <c r="L9" s="88">
        <v>7</v>
      </c>
      <c r="M9" s="88">
        <v>0</v>
      </c>
      <c r="N9" s="88">
        <v>309</v>
      </c>
      <c r="O9" s="48" t="s">
        <v>386</v>
      </c>
      <c r="P9" s="84">
        <v>39</v>
      </c>
      <c r="Q9" s="84">
        <v>31</v>
      </c>
      <c r="R9" s="84">
        <v>0</v>
      </c>
      <c r="S9" s="84">
        <v>0</v>
      </c>
      <c r="T9" s="84">
        <v>0</v>
      </c>
      <c r="U9" s="84">
        <v>0</v>
      </c>
      <c r="V9" s="84">
        <v>8</v>
      </c>
      <c r="W9" s="84">
        <v>2</v>
      </c>
      <c r="X9" s="84">
        <v>0</v>
      </c>
      <c r="Y9" s="84">
        <v>0</v>
      </c>
      <c r="Z9" s="84">
        <v>0</v>
      </c>
      <c r="AA9" s="84">
        <v>9</v>
      </c>
      <c r="AB9" s="84">
        <v>435</v>
      </c>
      <c r="AC9" s="84">
        <v>5</v>
      </c>
      <c r="AD9" s="84">
        <v>4</v>
      </c>
      <c r="AE9" s="84">
        <v>2</v>
      </c>
      <c r="AF9" s="84">
        <v>72</v>
      </c>
    </row>
    <row r="10" spans="1:32" s="7" customFormat="1" ht="39" customHeight="1">
      <c r="A10" s="48" t="s">
        <v>387</v>
      </c>
      <c r="B10" s="88">
        <f t="shared" si="5"/>
        <v>2639</v>
      </c>
      <c r="C10" s="90">
        <f t="shared" si="6"/>
        <v>8.959125475285171</v>
      </c>
      <c r="D10" s="88">
        <f t="shared" si="4"/>
        <v>1789</v>
      </c>
      <c r="E10" s="88">
        <v>11</v>
      </c>
      <c r="F10" s="88">
        <v>0</v>
      </c>
      <c r="G10" s="88">
        <v>155</v>
      </c>
      <c r="H10" s="88">
        <v>20</v>
      </c>
      <c r="I10" s="88">
        <v>150</v>
      </c>
      <c r="J10" s="88">
        <v>5</v>
      </c>
      <c r="K10" s="88">
        <v>96</v>
      </c>
      <c r="L10" s="88">
        <v>20</v>
      </c>
      <c r="M10" s="88">
        <v>5</v>
      </c>
      <c r="N10" s="88">
        <v>1300</v>
      </c>
      <c r="O10" s="48" t="s">
        <v>387</v>
      </c>
      <c r="P10" s="84">
        <v>13</v>
      </c>
      <c r="Q10" s="84">
        <v>10</v>
      </c>
      <c r="R10" s="84">
        <v>0</v>
      </c>
      <c r="S10" s="84">
        <v>2</v>
      </c>
      <c r="T10" s="84">
        <v>0</v>
      </c>
      <c r="U10" s="84">
        <v>1</v>
      </c>
      <c r="V10" s="84">
        <v>1</v>
      </c>
      <c r="W10" s="84">
        <v>0</v>
      </c>
      <c r="X10" s="84">
        <v>0</v>
      </c>
      <c r="Y10" s="84">
        <v>0</v>
      </c>
      <c r="Z10" s="84">
        <v>0</v>
      </c>
      <c r="AA10" s="84">
        <v>79</v>
      </c>
      <c r="AB10" s="84">
        <v>728</v>
      </c>
      <c r="AC10" s="84">
        <v>12</v>
      </c>
      <c r="AD10" s="84">
        <v>6</v>
      </c>
      <c r="AE10" s="84">
        <v>15</v>
      </c>
      <c r="AF10" s="84">
        <v>10</v>
      </c>
    </row>
    <row r="11" spans="1:32" s="7" customFormat="1" ht="39" customHeight="1">
      <c r="A11" s="48" t="s">
        <v>388</v>
      </c>
      <c r="B11" s="88">
        <f t="shared" si="5"/>
        <v>162</v>
      </c>
      <c r="C11" s="90">
        <f t="shared" si="6"/>
        <v>0.5499728408473655</v>
      </c>
      <c r="D11" s="88">
        <f t="shared" si="4"/>
        <v>102</v>
      </c>
      <c r="E11" s="88">
        <v>0</v>
      </c>
      <c r="F11" s="88">
        <v>0</v>
      </c>
      <c r="G11" s="88">
        <v>12</v>
      </c>
      <c r="H11" s="88">
        <v>0</v>
      </c>
      <c r="I11" s="88">
        <v>37</v>
      </c>
      <c r="J11" s="88">
        <v>0</v>
      </c>
      <c r="K11" s="88">
        <v>0</v>
      </c>
      <c r="L11" s="88">
        <v>0</v>
      </c>
      <c r="M11" s="88">
        <v>0</v>
      </c>
      <c r="N11" s="88">
        <v>52</v>
      </c>
      <c r="O11" s="48" t="s">
        <v>388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</v>
      </c>
      <c r="X11" s="84">
        <v>0</v>
      </c>
      <c r="Y11" s="84">
        <v>0</v>
      </c>
      <c r="Z11" s="84">
        <v>0</v>
      </c>
      <c r="AA11" s="84">
        <v>1</v>
      </c>
      <c r="AB11" s="84">
        <v>58</v>
      </c>
      <c r="AC11" s="84">
        <v>0</v>
      </c>
      <c r="AD11" s="84">
        <v>0</v>
      </c>
      <c r="AE11" s="84">
        <v>0</v>
      </c>
      <c r="AF11" s="84">
        <v>1</v>
      </c>
    </row>
    <row r="12" spans="1:32" s="7" customFormat="1" ht="39" customHeight="1">
      <c r="A12" s="48" t="s">
        <v>389</v>
      </c>
      <c r="B12" s="88">
        <f t="shared" si="5"/>
        <v>366</v>
      </c>
      <c r="C12" s="90">
        <f t="shared" si="6"/>
        <v>1.2425312330255296</v>
      </c>
      <c r="D12" s="88">
        <f t="shared" si="4"/>
        <v>130</v>
      </c>
      <c r="E12" s="88">
        <v>5</v>
      </c>
      <c r="F12" s="88">
        <v>0</v>
      </c>
      <c r="G12" s="88">
        <v>9</v>
      </c>
      <c r="H12" s="88">
        <v>0</v>
      </c>
      <c r="I12" s="88">
        <v>22</v>
      </c>
      <c r="J12" s="88">
        <v>1</v>
      </c>
      <c r="K12" s="88">
        <v>34</v>
      </c>
      <c r="L12" s="88">
        <v>2</v>
      </c>
      <c r="M12" s="88">
        <v>8</v>
      </c>
      <c r="N12" s="88">
        <v>41</v>
      </c>
      <c r="O12" s="48" t="s">
        <v>389</v>
      </c>
      <c r="P12" s="84">
        <v>3</v>
      </c>
      <c r="Q12" s="84">
        <v>2</v>
      </c>
      <c r="R12" s="84">
        <v>1</v>
      </c>
      <c r="S12" s="84">
        <v>0</v>
      </c>
      <c r="T12" s="84">
        <v>0</v>
      </c>
      <c r="U12" s="84">
        <v>0</v>
      </c>
      <c r="V12" s="84">
        <v>2</v>
      </c>
      <c r="W12" s="84">
        <v>0</v>
      </c>
      <c r="X12" s="84">
        <v>0</v>
      </c>
      <c r="Y12" s="84">
        <v>0</v>
      </c>
      <c r="Z12" s="84">
        <v>7</v>
      </c>
      <c r="AA12" s="84">
        <v>11</v>
      </c>
      <c r="AB12" s="84">
        <v>202</v>
      </c>
      <c r="AC12" s="84">
        <v>16</v>
      </c>
      <c r="AD12" s="84">
        <v>0</v>
      </c>
      <c r="AE12" s="84">
        <v>0</v>
      </c>
      <c r="AF12" s="84">
        <v>0</v>
      </c>
    </row>
    <row r="13" spans="1:32" s="7" customFormat="1" ht="39" customHeight="1">
      <c r="A13" s="48" t="s">
        <v>390</v>
      </c>
      <c r="B13" s="88">
        <f t="shared" si="5"/>
        <v>139</v>
      </c>
      <c r="C13" s="90">
        <f t="shared" si="6"/>
        <v>0.47189027702335684</v>
      </c>
      <c r="D13" s="88">
        <f t="shared" si="4"/>
        <v>79</v>
      </c>
      <c r="E13" s="88">
        <v>11</v>
      </c>
      <c r="F13" s="88">
        <v>0</v>
      </c>
      <c r="G13" s="88">
        <v>5</v>
      </c>
      <c r="H13" s="88">
        <v>0</v>
      </c>
      <c r="I13" s="88">
        <v>29</v>
      </c>
      <c r="J13" s="88">
        <v>4</v>
      </c>
      <c r="K13" s="88">
        <v>2</v>
      </c>
      <c r="L13" s="88">
        <v>4</v>
      </c>
      <c r="M13" s="88">
        <v>0</v>
      </c>
      <c r="N13" s="88">
        <v>22</v>
      </c>
      <c r="O13" s="48" t="s">
        <v>390</v>
      </c>
      <c r="P13" s="84">
        <v>2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16</v>
      </c>
      <c r="AB13" s="84">
        <v>31</v>
      </c>
      <c r="AC13" s="84">
        <v>1</v>
      </c>
      <c r="AD13" s="84">
        <v>3</v>
      </c>
      <c r="AE13" s="84">
        <v>5</v>
      </c>
      <c r="AF13" s="84">
        <v>4</v>
      </c>
    </row>
    <row r="14" spans="1:32" s="7" customFormat="1" ht="39" customHeight="1">
      <c r="A14" s="48" t="s">
        <v>391</v>
      </c>
      <c r="B14" s="88">
        <f t="shared" si="5"/>
        <v>5137</v>
      </c>
      <c r="C14" s="90">
        <f t="shared" si="6"/>
        <v>17.439570885388374</v>
      </c>
      <c r="D14" s="88">
        <f t="shared" si="4"/>
        <v>3143</v>
      </c>
      <c r="E14" s="88">
        <v>464</v>
      </c>
      <c r="F14" s="88">
        <v>0</v>
      </c>
      <c r="G14" s="88">
        <v>423</v>
      </c>
      <c r="H14" s="88">
        <v>72</v>
      </c>
      <c r="I14" s="88">
        <v>848</v>
      </c>
      <c r="J14" s="88">
        <v>202</v>
      </c>
      <c r="K14" s="88">
        <v>157</v>
      </c>
      <c r="L14" s="88">
        <v>328</v>
      </c>
      <c r="M14" s="88">
        <v>70</v>
      </c>
      <c r="N14" s="88">
        <v>233</v>
      </c>
      <c r="O14" s="48" t="s">
        <v>391</v>
      </c>
      <c r="P14" s="84">
        <v>120</v>
      </c>
      <c r="Q14" s="84">
        <v>77</v>
      </c>
      <c r="R14" s="84">
        <v>5</v>
      </c>
      <c r="S14" s="84">
        <v>26</v>
      </c>
      <c r="T14" s="84">
        <v>0</v>
      </c>
      <c r="U14" s="84">
        <v>30</v>
      </c>
      <c r="V14" s="84">
        <v>63</v>
      </c>
      <c r="W14" s="84">
        <v>24</v>
      </c>
      <c r="X14" s="84">
        <v>1</v>
      </c>
      <c r="Y14" s="84">
        <v>0</v>
      </c>
      <c r="Z14" s="84">
        <v>38</v>
      </c>
      <c r="AA14" s="84">
        <v>637</v>
      </c>
      <c r="AB14" s="84">
        <v>648</v>
      </c>
      <c r="AC14" s="84">
        <v>93</v>
      </c>
      <c r="AD14" s="84">
        <v>274</v>
      </c>
      <c r="AE14" s="84">
        <v>117</v>
      </c>
      <c r="AF14" s="84">
        <v>187</v>
      </c>
    </row>
    <row r="15" spans="1:32" s="7" customFormat="1" ht="39" customHeight="1">
      <c r="A15" s="48" t="s">
        <v>392</v>
      </c>
      <c r="B15" s="88">
        <f t="shared" si="5"/>
        <v>2368</v>
      </c>
      <c r="C15" s="90">
        <f t="shared" si="6"/>
        <v>8.039109179793591</v>
      </c>
      <c r="D15" s="88">
        <f t="shared" si="4"/>
        <v>1698</v>
      </c>
      <c r="E15" s="88">
        <v>130</v>
      </c>
      <c r="F15" s="88">
        <v>0</v>
      </c>
      <c r="G15" s="88">
        <v>159</v>
      </c>
      <c r="H15" s="88">
        <v>70</v>
      </c>
      <c r="I15" s="88">
        <v>461</v>
      </c>
      <c r="J15" s="88">
        <v>92</v>
      </c>
      <c r="K15" s="88">
        <v>70</v>
      </c>
      <c r="L15" s="88">
        <v>127</v>
      </c>
      <c r="M15" s="88">
        <v>32</v>
      </c>
      <c r="N15" s="88">
        <v>265</v>
      </c>
      <c r="O15" s="48" t="s">
        <v>392</v>
      </c>
      <c r="P15" s="84">
        <v>90</v>
      </c>
      <c r="Q15" s="84">
        <v>84</v>
      </c>
      <c r="R15" s="84">
        <v>9</v>
      </c>
      <c r="S15" s="84">
        <v>27</v>
      </c>
      <c r="T15" s="84">
        <v>5</v>
      </c>
      <c r="U15" s="84">
        <v>15</v>
      </c>
      <c r="V15" s="84">
        <v>43</v>
      </c>
      <c r="W15" s="84">
        <v>7</v>
      </c>
      <c r="X15" s="84">
        <v>12</v>
      </c>
      <c r="Y15" s="84">
        <v>0</v>
      </c>
      <c r="Z15" s="84">
        <v>33</v>
      </c>
      <c r="AA15" s="84">
        <v>188</v>
      </c>
      <c r="AB15" s="84">
        <v>395</v>
      </c>
      <c r="AC15" s="84">
        <v>6</v>
      </c>
      <c r="AD15" s="84">
        <v>22</v>
      </c>
      <c r="AE15" s="84">
        <v>21</v>
      </c>
      <c r="AF15" s="84">
        <v>5</v>
      </c>
    </row>
    <row r="16" spans="1:32" s="7" customFormat="1" ht="39" customHeight="1" thickBot="1">
      <c r="A16" s="48" t="s">
        <v>393</v>
      </c>
      <c r="B16" s="88">
        <f t="shared" si="5"/>
        <v>7911</v>
      </c>
      <c r="C16" s="90">
        <f t="shared" si="6"/>
        <v>26.857007061379683</v>
      </c>
      <c r="D16" s="88">
        <f t="shared" si="4"/>
        <v>4357</v>
      </c>
      <c r="E16" s="88">
        <v>156</v>
      </c>
      <c r="F16" s="88">
        <v>0</v>
      </c>
      <c r="G16" s="88">
        <v>443</v>
      </c>
      <c r="H16" s="88">
        <v>45</v>
      </c>
      <c r="I16" s="88">
        <v>888</v>
      </c>
      <c r="J16" s="88">
        <v>86</v>
      </c>
      <c r="K16" s="88">
        <v>452</v>
      </c>
      <c r="L16" s="88">
        <v>109</v>
      </c>
      <c r="M16" s="88">
        <v>21</v>
      </c>
      <c r="N16" s="88">
        <v>1956</v>
      </c>
      <c r="O16" s="48" t="s">
        <v>393</v>
      </c>
      <c r="P16" s="84">
        <v>83</v>
      </c>
      <c r="Q16" s="84">
        <v>75</v>
      </c>
      <c r="R16" s="84">
        <v>1</v>
      </c>
      <c r="S16" s="84">
        <v>15</v>
      </c>
      <c r="T16" s="84">
        <v>0</v>
      </c>
      <c r="U16" s="84">
        <v>5</v>
      </c>
      <c r="V16" s="84">
        <v>6</v>
      </c>
      <c r="W16" s="84">
        <v>14</v>
      </c>
      <c r="X16" s="84">
        <v>2</v>
      </c>
      <c r="Y16" s="84">
        <v>0</v>
      </c>
      <c r="Z16" s="84">
        <v>23</v>
      </c>
      <c r="AA16" s="84">
        <v>238</v>
      </c>
      <c r="AB16" s="84">
        <v>2837</v>
      </c>
      <c r="AC16" s="84">
        <v>54</v>
      </c>
      <c r="AD16" s="84">
        <v>91</v>
      </c>
      <c r="AE16" s="84">
        <v>147</v>
      </c>
      <c r="AF16" s="84">
        <v>164</v>
      </c>
    </row>
    <row r="17" spans="1:32" s="4" customFormat="1" ht="42" customHeight="1">
      <c r="A17" s="180" t="s">
        <v>166</v>
      </c>
      <c r="B17" s="180"/>
      <c r="C17" s="180"/>
      <c r="D17" s="180"/>
      <c r="E17" s="180"/>
      <c r="F17" s="180"/>
      <c r="G17" s="180"/>
      <c r="H17" s="14"/>
      <c r="I17" s="11"/>
      <c r="J17" s="11"/>
      <c r="K17" s="11"/>
      <c r="L17" s="11"/>
      <c r="M17" s="11"/>
      <c r="N17" s="11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15" s="7" customFormat="1" ht="44.25" customHeight="1">
      <c r="A18" s="7" t="s">
        <v>40</v>
      </c>
      <c r="O18" s="7" t="s">
        <v>40</v>
      </c>
    </row>
    <row r="19" spans="1:32" s="7" customFormat="1" ht="14.25" customHeight="1">
      <c r="A19" s="217" t="s">
        <v>259</v>
      </c>
      <c r="B19" s="217"/>
      <c r="C19" s="217"/>
      <c r="D19" s="217"/>
      <c r="E19" s="217"/>
      <c r="F19" s="217"/>
      <c r="G19" s="217"/>
      <c r="H19" s="115" t="s">
        <v>260</v>
      </c>
      <c r="I19" s="143"/>
      <c r="J19" s="143"/>
      <c r="K19" s="143"/>
      <c r="L19" s="143"/>
      <c r="M19" s="143"/>
      <c r="N19" s="143"/>
      <c r="O19" s="115" t="s">
        <v>261</v>
      </c>
      <c r="P19" s="115"/>
      <c r="Q19" s="115"/>
      <c r="R19" s="115"/>
      <c r="S19" s="115"/>
      <c r="T19" s="115"/>
      <c r="U19" s="115"/>
      <c r="V19" s="115"/>
      <c r="W19" s="115"/>
      <c r="X19" s="115" t="s">
        <v>262</v>
      </c>
      <c r="Y19" s="115"/>
      <c r="Z19" s="115"/>
      <c r="AA19" s="115"/>
      <c r="AB19" s="115"/>
      <c r="AC19" s="115"/>
      <c r="AD19" s="115"/>
      <c r="AE19" s="115"/>
      <c r="AF19" s="115"/>
    </row>
  </sheetData>
  <sheetProtection/>
  <mergeCells count="28">
    <mergeCell ref="A1:G1"/>
    <mergeCell ref="H1:N1"/>
    <mergeCell ref="O1:W1"/>
    <mergeCell ref="X1:AF1"/>
    <mergeCell ref="A2:G2"/>
    <mergeCell ref="H2:M2"/>
    <mergeCell ref="O2:W2"/>
    <mergeCell ref="X2:AE2"/>
    <mergeCell ref="Z3:Z4"/>
    <mergeCell ref="AA3:AA4"/>
    <mergeCell ref="AB3:AB4"/>
    <mergeCell ref="AC3:AC4"/>
    <mergeCell ref="A3:A4"/>
    <mergeCell ref="B3:B4"/>
    <mergeCell ref="C3:C4"/>
    <mergeCell ref="D3:G3"/>
    <mergeCell ref="H3:N3"/>
    <mergeCell ref="O3:O4"/>
    <mergeCell ref="O19:W19"/>
    <mergeCell ref="X19:AF19"/>
    <mergeCell ref="AD3:AD4"/>
    <mergeCell ref="AE3:AE4"/>
    <mergeCell ref="AF3:AF4"/>
    <mergeCell ref="A17:G17"/>
    <mergeCell ref="A19:G19"/>
    <mergeCell ref="H19:N19"/>
    <mergeCell ref="P3:W3"/>
    <mergeCell ref="X3:Y3"/>
  </mergeCells>
  <dataValidations count="1">
    <dataValidation type="whole" allowBlank="1" showInputMessage="1" showErrorMessage="1" errorTitle="嘿嘿！你粉混喔" error="數字必須素整數而且不得小於 0 也應該不會大於 50000000 吧" sqref="E7:N16 P7:AF16">
      <formula1>0</formula1>
      <formula2>50000000</formula2>
    </dataValidation>
  </dataValidations>
  <printOptions horizontalCentered="1"/>
  <pageMargins left="0.1968503937007874" right="0.16" top="0.16" bottom="0.16" header="0.16" footer="0.16"/>
  <pageSetup horizontalDpi="600" verticalDpi="600" orientation="portrait" paperSize="9" scale="1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行政院勞工委員會</dc:creator>
  <cp:keywords/>
  <dc:description/>
  <cp:lastModifiedBy>洪靖惠</cp:lastModifiedBy>
  <cp:lastPrinted>2022-06-30T02:26:52Z</cp:lastPrinted>
  <dcterms:created xsi:type="dcterms:W3CDTF">2006-12-07T07:18:34Z</dcterms:created>
  <dcterms:modified xsi:type="dcterms:W3CDTF">2022-07-07T01:23:38Z</dcterms:modified>
  <cp:category/>
  <cp:version/>
  <cp:contentType/>
  <cp:contentStatus/>
</cp:coreProperties>
</file>