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85" windowHeight="8310" tabRatio="841" activeTab="0"/>
  </bookViews>
  <sheets>
    <sheet name="M023(3-1)" sheetId="1" r:id="rId1"/>
    <sheet name="M024(3-2)" sheetId="2" r:id="rId2"/>
    <sheet name="M025(3-3)" sheetId="3" r:id="rId3"/>
    <sheet name="M026(3-4)" sheetId="4" r:id="rId4"/>
    <sheet name="M027(3-5)" sheetId="5" r:id="rId5"/>
    <sheet name="M028(3-6)" sheetId="6" r:id="rId6"/>
    <sheet name="M029(3-7)" sheetId="7" r:id="rId7"/>
    <sheet name="M030(3-8)" sheetId="8" r:id="rId8"/>
    <sheet name="M031(3-9)" sheetId="9" r:id="rId9"/>
    <sheet name="M032(3-10)" sheetId="10" r:id="rId10"/>
  </sheets>
  <definedNames/>
  <calcPr fullCalcOnLoad="1" iterate="1" iterateCount="1" iterateDelta="0.001" refMode="R1C1"/>
</workbook>
</file>

<file path=xl/sharedStrings.xml><?xml version="1.0" encoding="utf-8"?>
<sst xmlns="http://schemas.openxmlformats.org/spreadsheetml/2006/main" count="925" uniqueCount="362">
  <si>
    <t>單位：座次</t>
  </si>
  <si>
    <t>種        類          別</t>
  </si>
  <si>
    <t>總    計</t>
  </si>
  <si>
    <t>計</t>
  </si>
  <si>
    <t>台 北 市</t>
  </si>
  <si>
    <t>高 雄 市</t>
  </si>
  <si>
    <t>加    工
出口區</t>
  </si>
  <si>
    <t>科學工
業園區</t>
  </si>
  <si>
    <t>固定式起重機</t>
  </si>
  <si>
    <t>移動式起重機</t>
  </si>
  <si>
    <t>人字臂起重桿</t>
  </si>
  <si>
    <t xml:space="preserve"> -120-</t>
  </si>
  <si>
    <r>
      <t>表 3-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 xml:space="preserve"> 危險性機械定期檢查統計表</t>
    </r>
  </si>
  <si>
    <t>按合格、不合格與地區分</t>
  </si>
  <si>
    <t>表 3-3 危險性機械定期檢查統計表</t>
  </si>
  <si>
    <t>按合格、不合格與地區分(續)</t>
  </si>
  <si>
    <t>中華民國</t>
  </si>
  <si>
    <t>單位：座次</t>
  </si>
  <si>
    <t>項       目       別</t>
  </si>
  <si>
    <t>總      計</t>
  </si>
  <si>
    <t>台</t>
  </si>
  <si>
    <r>
      <t xml:space="preserve">         </t>
    </r>
    <r>
      <rPr>
        <sz val="8"/>
        <rFont val="新細明體"/>
        <family val="1"/>
      </rPr>
      <t>閩                                                        地                                                                       區</t>
    </r>
  </si>
  <si>
    <t>台                                        閩                                        地</t>
  </si>
  <si>
    <r>
      <t xml:space="preserve">           </t>
    </r>
    <r>
      <rPr>
        <sz val="8"/>
        <rFont val="新細明體"/>
        <family val="1"/>
      </rPr>
      <t>區</t>
    </r>
  </si>
  <si>
    <t>台  北  市</t>
  </si>
  <si>
    <t>高  雄  市</t>
  </si>
  <si>
    <t>加        工
出  口  區</t>
  </si>
  <si>
    <t>科學工業
園        區</t>
  </si>
  <si>
    <t>南部科學
工業園區</t>
  </si>
  <si>
    <t>台  北  縣</t>
  </si>
  <si>
    <t>宜  蘭  縣</t>
  </si>
  <si>
    <t>桃  園  縣</t>
  </si>
  <si>
    <t>新  竹  縣</t>
  </si>
  <si>
    <t>苗  栗  縣</t>
  </si>
  <si>
    <t>台  中  縣</t>
  </si>
  <si>
    <t>彰  化  縣</t>
  </si>
  <si>
    <t>南  投  縣</t>
  </si>
  <si>
    <t>雲  林  縣</t>
  </si>
  <si>
    <t>嘉  義  縣</t>
  </si>
  <si>
    <t>台  南  縣</t>
  </si>
  <si>
    <t>高  雄  縣</t>
  </si>
  <si>
    <t>屏  東  縣</t>
  </si>
  <si>
    <t>台  東  縣</t>
  </si>
  <si>
    <t>花  蓮  縣</t>
  </si>
  <si>
    <t>澎  湖  縣</t>
  </si>
  <si>
    <t>基  隆  市</t>
  </si>
  <si>
    <t>新  竹  市</t>
  </si>
  <si>
    <t>台  中  市</t>
  </si>
  <si>
    <t>嘉  義  市</t>
  </si>
  <si>
    <t>台  南  市</t>
  </si>
  <si>
    <t>金  門  縣</t>
  </si>
  <si>
    <t>連  江  縣</t>
  </si>
  <si>
    <t>總                                        計</t>
  </si>
  <si>
    <r>
      <t>總</t>
    </r>
    <r>
      <rPr>
        <sz val="8"/>
        <rFont val="Times New Roman"/>
        <family val="1"/>
      </rPr>
      <t xml:space="preserve">                                        </t>
    </r>
    <r>
      <rPr>
        <sz val="8"/>
        <rFont val="新細明體"/>
        <family val="1"/>
      </rPr>
      <t>計</t>
    </r>
  </si>
  <si>
    <r>
      <t xml:space="preserve">                </t>
    </r>
    <r>
      <rPr>
        <sz val="8"/>
        <rFont val="新細明體"/>
        <family val="1"/>
      </rPr>
      <t>合       格        數</t>
    </r>
  </si>
  <si>
    <r>
      <t xml:space="preserve">               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數</t>
    </r>
  </si>
  <si>
    <t xml:space="preserve">                不    合    格    數</t>
  </si>
  <si>
    <r>
      <t xml:space="preserve">                </t>
    </r>
    <r>
      <rPr>
        <sz val="8"/>
        <rFont val="新細明體"/>
        <family val="1"/>
      </rPr>
      <t>不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數</t>
    </r>
  </si>
  <si>
    <t xml:space="preserve">                百    分    率  (％)</t>
  </si>
  <si>
    <r>
      <t xml:space="preserve">                </t>
    </r>
    <r>
      <rPr>
        <sz val="8"/>
        <rFont val="新細明體"/>
        <family val="1"/>
      </rPr>
      <t>百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率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(％)</t>
    </r>
  </si>
  <si>
    <t>合  格  率</t>
  </si>
  <si>
    <r>
      <t>合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率</t>
    </r>
  </si>
  <si>
    <t>不合格率</t>
  </si>
  <si>
    <t>合  格  數</t>
  </si>
  <si>
    <r>
      <t>合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數</t>
    </r>
  </si>
  <si>
    <t>不合格數</t>
  </si>
  <si>
    <t>升      降      機</t>
  </si>
  <si>
    <r>
      <t>升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降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機</t>
    </r>
  </si>
  <si>
    <t>營建用提升機</t>
  </si>
  <si>
    <t>吊                籠</t>
  </si>
  <si>
    <r>
      <t>吊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籠</t>
    </r>
  </si>
  <si>
    <r>
      <t>說明：</t>
    </r>
    <r>
      <rPr>
        <sz val="8"/>
        <rFont val="Times New Roman"/>
        <family val="1"/>
      </rPr>
      <t>1.</t>
    </r>
    <r>
      <rPr>
        <sz val="8"/>
        <rFont val="新細明體"/>
        <family val="1"/>
      </rPr>
      <t>合格率＝合格座數</t>
    </r>
    <r>
      <rPr>
        <sz val="8"/>
        <rFont val="Times New Roman"/>
        <family val="1"/>
      </rPr>
      <t>÷(</t>
    </r>
    <r>
      <rPr>
        <sz val="8"/>
        <rFont val="新細明體"/>
        <family val="1"/>
      </rPr>
      <t>合格座數＋不合格座數</t>
    </r>
    <r>
      <rPr>
        <sz val="8"/>
        <rFont val="Times New Roman"/>
        <family val="1"/>
      </rPr>
      <t>)×100</t>
    </r>
    <r>
      <rPr>
        <sz val="8"/>
        <rFont val="新細明體"/>
        <family val="1"/>
      </rPr>
      <t>。
           2.不合格率＝不合格座數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(合格座數＋不合格座數)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</si>
  <si>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</t>
    </r>
    <r>
      <rPr>
        <sz val="9"/>
        <rFont val="新細明體"/>
        <family val="1"/>
      </rPr>
      <t>-126-</t>
    </r>
  </si>
  <si>
    <t xml:space="preserve"> -127-</t>
  </si>
  <si>
    <t xml:space="preserve"> -128-</t>
  </si>
  <si>
    <t xml:space="preserve"> -129-</t>
  </si>
  <si>
    <r>
      <t>表 3-</t>
    </r>
    <r>
      <rPr>
        <sz val="12"/>
        <rFont val="新細明體"/>
        <family val="1"/>
      </rPr>
      <t xml:space="preserve">4 </t>
    </r>
    <r>
      <rPr>
        <sz val="12"/>
        <rFont val="新細明體"/>
        <family val="1"/>
      </rPr>
      <t>危險性機械設置數</t>
    </r>
  </si>
  <si>
    <t>統計表按型式與地區分</t>
  </si>
  <si>
    <t>統計表按型別與地區分(續)</t>
  </si>
  <si>
    <t>項        目        別</t>
  </si>
  <si>
    <t xml:space="preserve">總       計
</t>
  </si>
  <si>
    <t>型 別 比 率
(％)</t>
  </si>
  <si>
    <r>
      <t xml:space="preserve">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</t>
    </r>
    <r>
      <rPr>
        <sz val="8"/>
        <rFont val="新細明體"/>
        <family val="1"/>
      </rPr>
      <t>區</t>
    </r>
  </si>
  <si>
    <t>項        目         別</t>
  </si>
  <si>
    <r>
      <t>台</t>
    </r>
    <r>
      <rPr>
        <sz val="8"/>
        <rFont val="Times New Roman"/>
        <family val="1"/>
      </rPr>
      <t xml:space="preserve">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</t>
    </r>
    <r>
      <rPr>
        <sz val="8"/>
        <rFont val="新細明體"/>
        <family val="1"/>
      </rPr>
      <t>地</t>
    </r>
  </si>
  <si>
    <r>
      <t xml:space="preserve">          </t>
    </r>
    <r>
      <rPr>
        <sz val="8"/>
        <rFont val="新細明體"/>
        <family val="1"/>
      </rPr>
      <t>區</t>
    </r>
  </si>
  <si>
    <t>台  北  市</t>
  </si>
  <si>
    <t>高  雄  市</t>
  </si>
  <si>
    <t>加        工
出  口  區</t>
  </si>
  <si>
    <t>科  學  工
業  園  區</t>
  </si>
  <si>
    <t>南部科學
工業園區</t>
  </si>
  <si>
    <t>台  北  縣</t>
  </si>
  <si>
    <t>宜  蘭  縣</t>
  </si>
  <si>
    <t>桃  園  縣</t>
  </si>
  <si>
    <t>新  竹  縣</t>
  </si>
  <si>
    <t>苗  栗  縣</t>
  </si>
  <si>
    <t>台  中  縣</t>
  </si>
  <si>
    <t>彰  化  縣</t>
  </si>
  <si>
    <t>南  投  縣</t>
  </si>
  <si>
    <t>雲  林  縣</t>
  </si>
  <si>
    <t>嘉  義  縣</t>
  </si>
  <si>
    <t>台  南  縣</t>
  </si>
  <si>
    <t>高  雄  縣</t>
  </si>
  <si>
    <t>屏  東  縣</t>
  </si>
  <si>
    <t>台  東  縣</t>
  </si>
  <si>
    <t>花  蓮  縣</t>
  </si>
  <si>
    <t>澎  湖  縣</t>
  </si>
  <si>
    <t>基  隆  市</t>
  </si>
  <si>
    <t>新  竹  市</t>
  </si>
  <si>
    <t>台  中  市</t>
  </si>
  <si>
    <t>嘉  義  市</t>
  </si>
  <si>
    <t>台  南  市</t>
  </si>
  <si>
    <t>金  門  縣</t>
  </si>
  <si>
    <t>連  江  縣</t>
  </si>
  <si>
    <r>
      <t>總</t>
    </r>
    <r>
      <rPr>
        <sz val="8"/>
        <rFont val="Times New Roman"/>
        <family val="1"/>
      </rPr>
      <t xml:space="preserve">                          </t>
    </r>
    <r>
      <rPr>
        <sz val="8"/>
        <rFont val="新細明體"/>
        <family val="1"/>
      </rPr>
      <t>計</t>
    </r>
  </si>
  <si>
    <r>
      <t>地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率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(％)</t>
    </r>
  </si>
  <si>
    <r>
      <t>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定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機</t>
    </r>
  </si>
  <si>
    <r>
      <t>移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機</t>
    </r>
  </si>
  <si>
    <r>
      <t>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臂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桿</t>
    </r>
  </si>
  <si>
    <r>
      <t>升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降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機</t>
    </r>
  </si>
  <si>
    <r>
      <t>營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用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提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升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機</t>
    </r>
  </si>
  <si>
    <r>
      <t>吊</t>
    </r>
    <r>
      <rPr>
        <sz val="8"/>
        <rFont val="Times New Roman"/>
        <family val="1"/>
      </rPr>
      <t xml:space="preserve">                     </t>
    </r>
    <r>
      <rPr>
        <sz val="8"/>
        <rFont val="新細明體"/>
        <family val="1"/>
      </rPr>
      <t>籠</t>
    </r>
  </si>
  <si>
    <r>
      <t>說明：1.型式比率＝各型座次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總設置座次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2.地區比率＝各地區座次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總設置座次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</si>
  <si>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 xml:space="preserve">           </t>
  </si>
  <si>
    <r>
      <t xml:space="preserve"> </t>
    </r>
    <r>
      <rPr>
        <sz val="9"/>
        <rFont val="新細明體"/>
        <family val="1"/>
      </rPr>
      <t>-130-</t>
    </r>
  </si>
  <si>
    <t xml:space="preserve"> -131-</t>
  </si>
  <si>
    <t xml:space="preserve"> -132-</t>
  </si>
  <si>
    <t xml:space="preserve"> -133-</t>
  </si>
  <si>
    <t>高壓氣體特定設備</t>
  </si>
  <si>
    <r>
      <t>表 3-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 xml:space="preserve"> 危險性設備定期檢查統計表</t>
    </r>
  </si>
  <si>
    <r>
      <t xml:space="preserve">    </t>
    </r>
    <r>
      <rPr>
        <sz val="8"/>
        <rFont val="新細明體"/>
        <family val="1"/>
      </rPr>
      <t>台</t>
    </r>
  </si>
  <si>
    <r>
      <t xml:space="preserve">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</si>
  <si>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</t>
    </r>
  </si>
  <si>
    <r>
      <t>鍋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 xml:space="preserve">爐   </t>
    </r>
  </si>
  <si>
    <t>壓    力    容    器</t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</si>
  <si>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器</t>
    </r>
  </si>
  <si>
    <r>
      <t>表 3-</t>
    </r>
    <r>
      <rPr>
        <sz val="12"/>
        <rFont val="新細明體"/>
        <family val="1"/>
      </rPr>
      <t xml:space="preserve">7 </t>
    </r>
    <r>
      <rPr>
        <sz val="12"/>
        <rFont val="新細明體"/>
        <family val="1"/>
      </rPr>
      <t>鍋爐設置數統計表</t>
    </r>
  </si>
  <si>
    <t>按型式與地區分</t>
  </si>
  <si>
    <t>按型別與地區分(續)</t>
  </si>
  <si>
    <r>
      <t>台</t>
    </r>
    <r>
      <rPr>
        <sz val="8"/>
        <rFont val="Times New Roman"/>
        <family val="1"/>
      </rPr>
      <t xml:space="preserve">  </t>
    </r>
  </si>
  <si>
    <r>
      <t xml:space="preserve">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</si>
  <si>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新細明體"/>
        <family val="1"/>
      </rPr>
      <t>地</t>
    </r>
  </si>
  <si>
    <r>
      <t>總</t>
    </r>
    <r>
      <rPr>
        <sz val="8"/>
        <rFont val="Times New Roman"/>
        <family val="1"/>
      </rPr>
      <t xml:space="preserve">                      </t>
    </r>
    <r>
      <rPr>
        <sz val="8"/>
        <rFont val="新細明體"/>
        <family val="1"/>
      </rPr>
      <t>計</t>
    </r>
  </si>
  <si>
    <r>
      <t>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率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(％)</t>
    </r>
  </si>
  <si>
    <r>
      <t>豎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橫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</si>
  <si>
    <r>
      <t>豎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</si>
  <si>
    <r>
      <t>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</si>
  <si>
    <r>
      <t>機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車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型</t>
    </r>
  </si>
  <si>
    <r>
      <t>臥型爐筒</t>
    </r>
    <r>
      <rPr>
        <sz val="8"/>
        <rFont val="新細明體"/>
        <family val="1"/>
      </rPr>
      <t>煙</t>
    </r>
    <r>
      <rPr>
        <sz val="8"/>
        <rFont val="新細明體"/>
        <family val="1"/>
      </rPr>
      <t>管</t>
    </r>
    <r>
      <rPr>
        <sz val="8"/>
        <rFont val="新細明體"/>
        <family val="1"/>
      </rPr>
      <t>式</t>
    </r>
  </si>
  <si>
    <t>拔威兩式型水管式</t>
  </si>
  <si>
    <r>
      <t>雅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羅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</si>
  <si>
    <t>雙鼓彎曲水管式</t>
  </si>
  <si>
    <t>其他各種水管式</t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</si>
  <si>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媒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爐</t>
    </r>
  </si>
  <si>
    <r>
      <t>電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爐</t>
    </r>
  </si>
  <si>
    <r>
      <t>其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他</t>
    </r>
  </si>
  <si>
    <r>
      <t>表 3-</t>
    </r>
    <r>
      <rPr>
        <sz val="12"/>
        <rFont val="新細明體"/>
        <family val="1"/>
      </rPr>
      <t>8 壓力容器</t>
    </r>
    <r>
      <rPr>
        <sz val="12"/>
        <rFont val="新細明體"/>
        <family val="1"/>
      </rPr>
      <t>設置數統計表</t>
    </r>
  </si>
  <si>
    <r>
      <t xml:space="preserve">                                                          </t>
    </r>
    <r>
      <rPr>
        <sz val="8"/>
        <rFont val="新細明體"/>
        <family val="1"/>
      </rPr>
      <t>台</t>
    </r>
  </si>
  <si>
    <r>
      <t xml:space="preserve">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</si>
  <si>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</t>
    </r>
    <r>
      <rPr>
        <sz val="8"/>
        <rFont val="新細明體"/>
        <family val="1"/>
      </rPr>
      <t>地</t>
    </r>
  </si>
  <si>
    <r>
      <t xml:space="preserve">                             </t>
    </r>
    <r>
      <rPr>
        <sz val="8"/>
        <rFont val="新細明體"/>
        <family val="1"/>
      </rPr>
      <t>區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</si>
  <si>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交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換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器</t>
    </r>
  </si>
  <si>
    <r>
      <t>蒸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煮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鍋</t>
    </r>
  </si>
  <si>
    <r>
      <t>染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色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鍋</t>
    </r>
  </si>
  <si>
    <r>
      <t>殺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菌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鍋</t>
    </r>
  </si>
  <si>
    <r>
      <t>加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硫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鍋</t>
    </r>
  </si>
  <si>
    <r>
      <t>反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應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鍋</t>
    </r>
  </si>
  <si>
    <r>
      <t>蓄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槽</t>
    </r>
  </si>
  <si>
    <r>
      <t>脫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氧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槽</t>
    </r>
  </si>
  <si>
    <r>
      <t>表 3-</t>
    </r>
    <r>
      <rPr>
        <sz val="12"/>
        <rFont val="新細明體"/>
        <family val="1"/>
      </rPr>
      <t xml:space="preserve">9 </t>
    </r>
    <r>
      <rPr>
        <sz val="12"/>
        <rFont val="新細明體"/>
        <family val="1"/>
      </rPr>
      <t>高壓氣體特定設備設置數</t>
    </r>
  </si>
  <si>
    <r>
      <t xml:space="preserve">                        </t>
    </r>
    <r>
      <rPr>
        <sz val="8"/>
        <rFont val="新細明體"/>
        <family val="1"/>
      </rPr>
      <t>台</t>
    </r>
  </si>
  <si>
    <r>
      <t xml:space="preserve">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</si>
  <si>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</t>
    </r>
    <r>
      <rPr>
        <sz val="8"/>
        <rFont val="新細明體"/>
        <family val="1"/>
      </rPr>
      <t>地</t>
    </r>
  </si>
  <si>
    <r>
      <t xml:space="preserve">               </t>
    </r>
    <r>
      <rPr>
        <sz val="8"/>
        <rFont val="新細明體"/>
        <family val="1"/>
      </rPr>
      <t>區</t>
    </r>
  </si>
  <si>
    <r>
      <t xml:space="preserve">         </t>
    </r>
    <r>
      <rPr>
        <sz val="8"/>
        <rFont val="新細明體"/>
        <family val="1"/>
      </rPr>
      <t>塔</t>
    </r>
  </si>
  <si>
    <r>
      <t>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交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換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器</t>
    </r>
  </si>
  <si>
    <r>
      <t>反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應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鍋</t>
    </r>
  </si>
  <si>
    <r>
      <t>冷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凝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器</t>
    </r>
  </si>
  <si>
    <r>
      <t>加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熱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爐</t>
    </r>
  </si>
  <si>
    <r>
      <t xml:space="preserve">         </t>
    </r>
    <r>
      <rPr>
        <sz val="8"/>
        <rFont val="新細明體"/>
        <family val="1"/>
      </rPr>
      <t>球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儲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槽</t>
    </r>
  </si>
  <si>
    <r>
      <t xml:space="preserve">         </t>
    </r>
    <r>
      <rPr>
        <sz val="8"/>
        <rFont val="新細明體"/>
        <family val="1"/>
      </rPr>
      <t>平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槽</t>
    </r>
  </si>
  <si>
    <r>
      <t xml:space="preserve">        </t>
    </r>
    <r>
      <rPr>
        <sz val="8"/>
        <rFont val="新細明體"/>
        <family val="1"/>
      </rPr>
      <t>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槽</t>
    </r>
  </si>
  <si>
    <r>
      <t xml:space="preserve">        </t>
    </r>
    <r>
      <rPr>
        <sz val="8"/>
        <rFont val="新細明體"/>
        <family val="1"/>
      </rPr>
      <t>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槽</t>
    </r>
  </si>
  <si>
    <r>
      <t xml:space="preserve">        </t>
    </r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                    </t>
    </r>
    <r>
      <rPr>
        <sz val="8"/>
        <rFont val="新細明體"/>
        <family val="1"/>
      </rPr>
      <t>他</t>
    </r>
  </si>
  <si>
    <r>
      <t>表 3-</t>
    </r>
    <r>
      <rPr>
        <sz val="12"/>
        <rFont val="新細明體"/>
        <family val="1"/>
      </rPr>
      <t>10 高壓氣體容器</t>
    </r>
    <r>
      <rPr>
        <sz val="12"/>
        <rFont val="新細明體"/>
        <family val="1"/>
      </rPr>
      <t>設置數</t>
    </r>
  </si>
  <si>
    <r>
      <t xml:space="preserve">        </t>
    </r>
    <r>
      <rPr>
        <sz val="8"/>
        <rFont val="新細明體"/>
        <family val="1"/>
      </rPr>
      <t>台</t>
    </r>
  </si>
  <si>
    <r>
      <t xml:space="preserve">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</si>
  <si>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地</t>
    </r>
  </si>
  <si>
    <r>
      <t>超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低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溫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槽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車</t>
    </r>
  </si>
  <si>
    <r>
      <t xml:space="preserve">          </t>
    </r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車</t>
    </r>
  </si>
  <si>
    <r>
      <t>無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縫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器</t>
    </r>
  </si>
  <si>
    <r>
      <t>超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低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溫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器</t>
    </r>
  </si>
  <si>
    <r>
      <t>低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溫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器</t>
    </r>
  </si>
  <si>
    <r>
      <t>氟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氯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碳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器</t>
    </r>
  </si>
  <si>
    <r>
      <t xml:space="preserve">          </t>
    </r>
    <r>
      <rPr>
        <sz val="8"/>
        <rFont val="新細明體"/>
        <family val="1"/>
      </rPr>
      <t>半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導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器</t>
    </r>
  </si>
  <si>
    <r>
      <t>複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器</t>
    </r>
  </si>
  <si>
    <r>
      <t>其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他</t>
    </r>
  </si>
  <si>
    <t>中部科學
工業園區</t>
  </si>
  <si>
    <t>中部科學
工業園區</t>
  </si>
  <si>
    <t>備檢查次數</t>
  </si>
  <si>
    <t>南部科學
工業園區</t>
  </si>
  <si>
    <r>
      <t xml:space="preserve">表 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-1  危險性機械及設備</t>
    </r>
  </si>
  <si>
    <t>各行業設置數</t>
  </si>
  <si>
    <t>行     業     別</t>
  </si>
  <si>
    <r>
      <t>危</t>
    </r>
    <r>
      <rPr>
        <sz val="8"/>
        <rFont val="Times New Roman"/>
        <family val="1"/>
      </rPr>
      <t xml:space="preserve">                              </t>
    </r>
    <r>
      <rPr>
        <sz val="8"/>
        <rFont val="新細明體"/>
        <family val="1"/>
      </rPr>
      <t>險</t>
    </r>
    <r>
      <rPr>
        <sz val="8"/>
        <rFont val="Times New Roman"/>
        <family val="1"/>
      </rPr>
      <t xml:space="preserve">                             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                                </t>
    </r>
    <r>
      <rPr>
        <sz val="8"/>
        <rFont val="新細明體"/>
        <family val="1"/>
      </rPr>
      <t xml:space="preserve">機                    </t>
    </r>
  </si>
  <si>
    <t>械</t>
  </si>
  <si>
    <r>
      <t>危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 xml:space="preserve">                      險                            性                              設                            備 </t>
    </r>
  </si>
  <si>
    <r>
      <t>總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計</t>
    </r>
  </si>
  <si>
    <t>固定式
起重機</t>
  </si>
  <si>
    <t>移動式
起重機</t>
  </si>
  <si>
    <t>人字臂
起重桿</t>
  </si>
  <si>
    <t>升降機</t>
  </si>
  <si>
    <t>營建用
提升機</t>
  </si>
  <si>
    <r>
      <t>吊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籠　　</t>
    </r>
  </si>
  <si>
    <r>
      <t>總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計</t>
    </r>
  </si>
  <si>
    <r>
      <t>鍋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爐</t>
    </r>
  </si>
  <si>
    <r>
      <t>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力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器</t>
    </r>
  </si>
  <si>
    <t>高壓氣體
特定設備</t>
  </si>
  <si>
    <t>高壓氣
體容器</t>
  </si>
  <si>
    <t xml:space="preserve"> 總                                             計</t>
  </si>
  <si>
    <t>農、林、漁、牧業</t>
  </si>
  <si>
    <t>礦業及土石採取業</t>
  </si>
  <si>
    <t>製      造      業</t>
  </si>
  <si>
    <t xml:space="preserve">    食品及飲料製造業</t>
  </si>
  <si>
    <t xml:space="preserve">    菸草製造業</t>
  </si>
  <si>
    <t xml:space="preserve">    紡    織    業</t>
  </si>
  <si>
    <t xml:space="preserve">    成衣、服飾品及其他紡織製品製造業</t>
  </si>
  <si>
    <t xml:space="preserve">    皮革、毛皮及其製品製造業</t>
  </si>
  <si>
    <t xml:space="preserve">    木竹製品製造業</t>
  </si>
  <si>
    <t xml:space="preserve">    家具及裝設品製造業</t>
  </si>
  <si>
    <t xml:space="preserve">    紙漿、紙及紙製品製造業</t>
  </si>
  <si>
    <t xml:space="preserve">    印刷及其輔助業</t>
  </si>
  <si>
    <t xml:space="preserve">    化學材料製造業</t>
  </si>
  <si>
    <t xml:space="preserve">    化學製品製造業</t>
  </si>
  <si>
    <t xml:space="preserve">    石油及煤製品製造業</t>
  </si>
  <si>
    <t xml:space="preserve">    橡膠製品製造業</t>
  </si>
  <si>
    <t xml:space="preserve">    塑膠製品製造業</t>
  </si>
  <si>
    <t xml:space="preserve">    非金屬礦物製品製造業</t>
  </si>
  <si>
    <t xml:space="preserve">    金屬基本工業</t>
  </si>
  <si>
    <t xml:space="preserve">    金屬製品製造業</t>
  </si>
  <si>
    <t xml:space="preserve">    機械設備製造修配業</t>
  </si>
  <si>
    <t xml:space="preserve">    電腦、通信及視聽電子產品製造業</t>
  </si>
  <si>
    <t xml:space="preserve">    電子零組件製造業</t>
  </si>
  <si>
    <t xml:space="preserve">    電力機械器材及設備製造修配業</t>
  </si>
  <si>
    <t xml:space="preserve">    運輸工具製造修配業</t>
  </si>
  <si>
    <t xml:space="preserve">    精密、光學、醫療器材及鐘錶製造業</t>
  </si>
  <si>
    <t xml:space="preserve">    其他工業製品製造業</t>
  </si>
  <si>
    <t>水 電 燃 氣 業</t>
  </si>
  <si>
    <t>營      造      業</t>
  </si>
  <si>
    <t>批發及零售業</t>
  </si>
  <si>
    <t>住宿及餐飲業</t>
  </si>
  <si>
    <t>運輸、倉儲及通信業</t>
  </si>
  <si>
    <t>金融及保險業</t>
  </si>
  <si>
    <t>不動產及租賃業</t>
  </si>
  <si>
    <t>專業、科學及技術服務業</t>
  </si>
  <si>
    <t>教 育 服 務 業</t>
  </si>
  <si>
    <t>醫療保健及社會福利服務業</t>
  </si>
  <si>
    <t>文化、運動及休閒服務業</t>
  </si>
  <si>
    <t>其 他 服 務 業</t>
  </si>
  <si>
    <t xml:space="preserve"> -118-</t>
  </si>
  <si>
    <t xml:space="preserve"> -119-</t>
  </si>
  <si>
    <r>
      <t>公共行政業</t>
    </r>
  </si>
  <si>
    <t>表 3-2 起重升降</t>
  </si>
  <si>
    <t>機具檢查次數</t>
  </si>
  <si>
    <r>
      <t>機具檢查次數(續一</t>
    </r>
    <r>
      <rPr>
        <sz val="12"/>
        <rFont val="新細明體"/>
        <family val="1"/>
      </rPr>
      <t>)</t>
    </r>
  </si>
  <si>
    <t>機具檢查次數(續二完)</t>
  </si>
  <si>
    <t>中華民國</t>
  </si>
  <si>
    <t>中華民國</t>
  </si>
  <si>
    <r>
      <t>型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 xml:space="preserve"> 式              檢                 查</t>
    </r>
  </si>
  <si>
    <t>使                      用                      檢                       查</t>
  </si>
  <si>
    <r>
      <t>竣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 xml:space="preserve">      工           檢          查</t>
    </r>
  </si>
  <si>
    <t>既       有        檢          查</t>
  </si>
  <si>
    <t>重       新        檢          查</t>
  </si>
  <si>
    <t>定              期                檢                 查</t>
  </si>
  <si>
    <t>台閩地區</t>
  </si>
  <si>
    <t>中部科學
工業園區</t>
  </si>
  <si>
    <t>南部科學
工業園區</t>
  </si>
  <si>
    <t>台 閩 地 區</t>
  </si>
  <si>
    <t>中部科學
工業園區</t>
  </si>
  <si>
    <t>南部科學
工業園區</t>
  </si>
  <si>
    <t>計</t>
  </si>
  <si>
    <t>計</t>
  </si>
  <si>
    <t>台閩地區</t>
  </si>
  <si>
    <t>總                                   計</t>
  </si>
  <si>
    <t>初                           查</t>
  </si>
  <si>
    <t>升      降      機</t>
  </si>
  <si>
    <t>營建用提升機</t>
  </si>
  <si>
    <t>吊                 籠</t>
  </si>
  <si>
    <t>複                           查</t>
  </si>
  <si>
    <t>複  查  率 (％)</t>
  </si>
  <si>
    <r>
      <t>說明：複查率＝複查座次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初查座次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</si>
  <si>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 xml:space="preserve"> -121-</t>
  </si>
  <si>
    <t xml:space="preserve"> -122-</t>
  </si>
  <si>
    <t>-123-</t>
  </si>
  <si>
    <t xml:space="preserve"> -124-</t>
  </si>
  <si>
    <t xml:space="preserve"> -125-</t>
  </si>
  <si>
    <t>表 3-5 危險性設備</t>
  </si>
  <si>
    <t>台閩地區</t>
  </si>
  <si>
    <t>重    新    檢     查</t>
  </si>
  <si>
    <t>變                更                                      檢                   查</t>
  </si>
  <si>
    <r>
      <t>備檢查次數(續一</t>
    </r>
    <r>
      <rPr>
        <sz val="12"/>
        <rFont val="新細明體"/>
        <family val="1"/>
      </rPr>
      <t>)</t>
    </r>
  </si>
  <si>
    <t>檢查次數(續二)</t>
  </si>
  <si>
    <t>變               更                檢                   查</t>
  </si>
  <si>
    <t xml:space="preserve"> -137-</t>
  </si>
  <si>
    <t xml:space="preserve"> -138-</t>
  </si>
  <si>
    <t xml:space="preserve"> -139-</t>
  </si>
  <si>
    <t xml:space="preserve"> -140-</t>
  </si>
  <si>
    <t xml:space="preserve"> -141-</t>
  </si>
  <si>
    <r>
      <t>表 3-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 xml:space="preserve"> 危險性設</t>
    </r>
  </si>
  <si>
    <r>
      <t>表 3-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 xml:space="preserve"> 危險性設備</t>
    </r>
  </si>
  <si>
    <t>檢查次數(續三完)</t>
  </si>
  <si>
    <t>中華民國</t>
  </si>
  <si>
    <r>
      <t>型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 xml:space="preserve">   式               檢                  查</t>
    </r>
  </si>
  <si>
    <t>竣           工               檢                  查</t>
  </si>
  <si>
    <r>
      <t>既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有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 xml:space="preserve">          檢             查</t>
    </r>
  </si>
  <si>
    <t xml:space="preserve">    重                新               檢               查</t>
  </si>
  <si>
    <t>定              期                檢                 查</t>
  </si>
  <si>
    <t>台閩地區</t>
  </si>
  <si>
    <t>中部科學
工業園區</t>
  </si>
  <si>
    <t>南部科學
工業園區</t>
  </si>
  <si>
    <t>台閩地區</t>
  </si>
  <si>
    <t>南部科學
工業園區</t>
  </si>
  <si>
    <t>計</t>
  </si>
  <si>
    <t>台 閩 地 區</t>
  </si>
  <si>
    <t>計</t>
  </si>
  <si>
    <t>總                                   計</t>
  </si>
  <si>
    <t>初                           查</t>
  </si>
  <si>
    <r>
      <t>鍋</t>
    </r>
    <r>
      <rPr>
        <sz val="8"/>
        <rFont val="Times New Roman"/>
        <family val="1"/>
      </rPr>
      <t xml:space="preserve">                   </t>
    </r>
    <r>
      <rPr>
        <sz val="8"/>
        <rFont val="新細明體"/>
        <family val="1"/>
      </rPr>
      <t>爐</t>
    </r>
  </si>
  <si>
    <r>
      <t>壓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器</t>
    </r>
  </si>
  <si>
    <t>高壓氣體特定設備</t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</si>
  <si>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器</t>
    </r>
  </si>
  <si>
    <t>複                           查</t>
  </si>
  <si>
    <t>複  查  率 (％)</t>
  </si>
  <si>
    <r>
      <t>說明：複查率＝複查座次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初查座次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</si>
  <si>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 xml:space="preserve"> -134-</t>
  </si>
  <si>
    <t xml:space="preserve"> -135-</t>
  </si>
  <si>
    <t xml:space="preserve"> -136-</t>
  </si>
  <si>
    <t>熔                      接                      檢                       查</t>
  </si>
  <si>
    <r>
      <t>構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 xml:space="preserve">   造           檢             查</t>
    </r>
  </si>
  <si>
    <r>
      <t>表 3-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 xml:space="preserve"> 危險性設備定期檢查統計表</t>
    </r>
  </si>
  <si>
    <r>
      <t xml:space="preserve"> </t>
    </r>
    <r>
      <rPr>
        <sz val="9"/>
        <rFont val="新細明體"/>
        <family val="1"/>
      </rPr>
      <t>-142-</t>
    </r>
  </si>
  <si>
    <t xml:space="preserve"> -143-</t>
  </si>
  <si>
    <t xml:space="preserve"> -144-</t>
  </si>
  <si>
    <t xml:space="preserve"> -145-</t>
  </si>
  <si>
    <r>
      <t xml:space="preserve"> </t>
    </r>
    <r>
      <rPr>
        <sz val="9"/>
        <rFont val="新細明體"/>
        <family val="1"/>
      </rPr>
      <t>-146-</t>
    </r>
  </si>
  <si>
    <t xml:space="preserve"> -147-</t>
  </si>
  <si>
    <t xml:space="preserve"> -148-</t>
  </si>
  <si>
    <t xml:space="preserve"> -149-</t>
  </si>
  <si>
    <r>
      <t xml:space="preserve"> </t>
    </r>
    <r>
      <rPr>
        <sz val="9"/>
        <rFont val="新細明體"/>
        <family val="1"/>
      </rPr>
      <t>-150-</t>
    </r>
  </si>
  <si>
    <t xml:space="preserve"> -151-</t>
  </si>
  <si>
    <t xml:space="preserve"> -152-</t>
  </si>
  <si>
    <t xml:space="preserve"> -153-</t>
  </si>
  <si>
    <r>
      <t xml:space="preserve"> </t>
    </r>
    <r>
      <rPr>
        <sz val="9"/>
        <rFont val="新細明體"/>
        <family val="1"/>
      </rPr>
      <t>-154-</t>
    </r>
  </si>
  <si>
    <t xml:space="preserve"> -155-</t>
  </si>
  <si>
    <t xml:space="preserve"> -156-</t>
  </si>
  <si>
    <t xml:space="preserve"> -157-</t>
  </si>
  <si>
    <r>
      <t xml:space="preserve"> </t>
    </r>
    <r>
      <rPr>
        <sz val="9"/>
        <rFont val="新細明體"/>
        <family val="1"/>
      </rPr>
      <t>-158-</t>
    </r>
  </si>
  <si>
    <t xml:space="preserve"> -159-</t>
  </si>
  <si>
    <t xml:space="preserve"> -160-</t>
  </si>
  <si>
    <t xml:space="preserve"> -161-</t>
  </si>
  <si>
    <t>95年                                                                                                                                                                                  單位 : 座次</t>
  </si>
  <si>
    <t>95年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</si>
</sst>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0_-;\-###,##0_-;\ &quot;-&quot;_-;@_-"/>
    <numFmt numFmtId="177" formatCode="###\ ##0_-;\-###\ ##0_-;\ &quot;-&quot;_-;@_-"/>
    <numFmt numFmtId="178" formatCode="#,##0.00_-;\-#,##0.00_-;\ &quot;-&quot;_-;@_-"/>
    <numFmt numFmtId="179" formatCode="[Red][&gt;100]0.00_-;[Black][=0]&quot;-&quot;_-;0.00_-;@_-"/>
    <numFmt numFmtId="180" formatCode="\ ##0.00_-;\-\ ##0.00_-;\ &quot;-&quot;_-;@_-"/>
    <numFmt numFmtId="181" formatCode="&quot;¥&quot;#,##0;\-&quot;¥&quot;#,##0"/>
    <numFmt numFmtId="182" formatCode="&quot;¥&quot;#,##0;[Red]\-&quot;¥&quot;#,##0"/>
    <numFmt numFmtId="183" formatCode="&quot;¥&quot;#,##0.00;\-&quot;¥&quot;#,##0.00"/>
    <numFmt numFmtId="184" formatCode="&quot;¥&quot;#,##0.00;[Red]\-&quot;¥&quot;#,##0.00"/>
    <numFmt numFmtId="185" formatCode="_-&quot;¥&quot;* #,##0_-;\-&quot;¥&quot;* #,##0_-;_-&quot;¥&quot;* &quot;-&quot;_-;_-@_-"/>
    <numFmt numFmtId="186" formatCode="_-&quot;¥&quot;* #,##0.00_-;\-&quot;¥&quot;* #,##0.00_-;_-&quot;¥&quot;* &quot;-&quot;??_-;_-@_-"/>
  </numFmts>
  <fonts count="8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sz val="9"/>
      <name val="細明體"/>
      <family val="3"/>
    </font>
    <font>
      <sz val="8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top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176" fontId="6" fillId="0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178" fontId="6" fillId="0" borderId="0" xfId="0" applyNumberFormat="1" applyFont="1" applyFill="1" applyBorder="1" applyAlignment="1">
      <alignment horizontal="right"/>
    </xf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179" fontId="6" fillId="0" borderId="0" xfId="0" applyNumberFormat="1" applyFont="1" applyFill="1" applyAlignment="1">
      <alignment horizontal="right"/>
    </xf>
    <xf numFmtId="0" fontId="3" fillId="0" borderId="9" xfId="0" applyFont="1" applyFill="1" applyBorder="1" applyAlignment="1">
      <alignment horizontal="center"/>
    </xf>
    <xf numFmtId="0" fontId="1" fillId="0" borderId="7" xfId="0" applyFont="1" applyFill="1" applyBorder="1" applyAlignment="1">
      <alignment vertic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 vertical="center"/>
    </xf>
    <xf numFmtId="0" fontId="3" fillId="0" borderId="7" xfId="0" applyFont="1" applyFill="1" applyBorder="1" applyAlignment="1">
      <alignment vertical="center"/>
    </xf>
    <xf numFmtId="176" fontId="6" fillId="0" borderId="7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" fillId="0" borderId="1" xfId="0" applyFont="1" applyBorder="1" applyAlignment="1">
      <alignment horizontal="right" vertical="center"/>
    </xf>
    <xf numFmtId="0" fontId="0" fillId="0" borderId="0" xfId="0" applyBorder="1" applyAlignment="1">
      <alignment/>
    </xf>
    <xf numFmtId="177" fontId="1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177" fontId="6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 vertical="top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 applyAlignment="1" quotePrefix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" fillId="0" borderId="7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42" fontId="1" fillId="0" borderId="0" xfId="19" applyFont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26.00390625" style="20" customWidth="1"/>
    <col min="2" max="3" width="9.25390625" style="20" customWidth="1"/>
    <col min="4" max="4" width="9.125" style="20" customWidth="1"/>
    <col min="5" max="5" width="9.00390625" style="20" customWidth="1"/>
    <col min="6" max="7" width="8.875" style="20" customWidth="1"/>
    <col min="8" max="13" width="13.375" style="20" customWidth="1"/>
    <col min="14" max="16384" width="8.875" style="20" customWidth="1"/>
  </cols>
  <sheetData>
    <row r="1" spans="1:13" ht="48" customHeight="1">
      <c r="A1" s="83" t="s">
        <v>201</v>
      </c>
      <c r="B1" s="83"/>
      <c r="C1" s="83"/>
      <c r="D1" s="83"/>
      <c r="E1" s="83"/>
      <c r="F1" s="83"/>
      <c r="G1" s="83"/>
      <c r="H1" s="84" t="s">
        <v>202</v>
      </c>
      <c r="I1" s="84"/>
      <c r="J1" s="84"/>
      <c r="K1" s="84"/>
      <c r="L1" s="84"/>
      <c r="M1" s="84"/>
    </row>
    <row r="2" spans="1:15" ht="12.75" customHeight="1" thickBot="1">
      <c r="A2" s="85" t="s">
        <v>16</v>
      </c>
      <c r="B2" s="85"/>
      <c r="C2" s="85"/>
      <c r="D2" s="85"/>
      <c r="E2" s="85"/>
      <c r="F2" s="85"/>
      <c r="G2" s="85"/>
      <c r="H2" s="86" t="s">
        <v>360</v>
      </c>
      <c r="I2" s="86"/>
      <c r="J2" s="86"/>
      <c r="K2" s="86"/>
      <c r="L2" s="86"/>
      <c r="M2" s="86"/>
      <c r="N2" s="54"/>
      <c r="O2" s="54"/>
    </row>
    <row r="3" spans="1:15" s="5" customFormat="1" ht="18" customHeight="1">
      <c r="A3" s="77" t="s">
        <v>203</v>
      </c>
      <c r="B3" s="79" t="s">
        <v>204</v>
      </c>
      <c r="C3" s="80"/>
      <c r="D3" s="80"/>
      <c r="E3" s="80"/>
      <c r="F3" s="80"/>
      <c r="G3" s="80"/>
      <c r="H3" s="53" t="s">
        <v>205</v>
      </c>
      <c r="I3" s="81" t="s">
        <v>206</v>
      </c>
      <c r="J3" s="80"/>
      <c r="K3" s="80"/>
      <c r="L3" s="80"/>
      <c r="M3" s="80"/>
      <c r="N3" s="55"/>
      <c r="O3" s="55"/>
    </row>
    <row r="4" spans="1:13" ht="36" customHeight="1" thickBot="1">
      <c r="A4" s="78"/>
      <c r="B4" s="56" t="s">
        <v>207</v>
      </c>
      <c r="C4" s="17" t="s">
        <v>208</v>
      </c>
      <c r="D4" s="13" t="s">
        <v>209</v>
      </c>
      <c r="E4" s="14" t="s">
        <v>210</v>
      </c>
      <c r="F4" s="13" t="s">
        <v>211</v>
      </c>
      <c r="G4" s="13" t="s">
        <v>212</v>
      </c>
      <c r="H4" s="14" t="s">
        <v>213</v>
      </c>
      <c r="I4" s="57" t="s">
        <v>214</v>
      </c>
      <c r="J4" s="58" t="s">
        <v>215</v>
      </c>
      <c r="K4" s="58" t="s">
        <v>216</v>
      </c>
      <c r="L4" s="17" t="s">
        <v>217</v>
      </c>
      <c r="M4" s="17" t="s">
        <v>218</v>
      </c>
    </row>
    <row r="5" spans="1:13" ht="18" customHeight="1">
      <c r="A5" s="59" t="s">
        <v>219</v>
      </c>
      <c r="B5" s="19">
        <f aca="true" t="shared" si="0" ref="B5:M5">SUM(B6+B7+B8,B33:B45)</f>
        <v>32969</v>
      </c>
      <c r="C5" s="19">
        <f t="shared" si="0"/>
        <v>15537</v>
      </c>
      <c r="D5" s="19">
        <f t="shared" si="0"/>
        <v>9179</v>
      </c>
      <c r="E5" s="19">
        <f t="shared" si="0"/>
        <v>3</v>
      </c>
      <c r="F5" s="19">
        <f t="shared" si="0"/>
        <v>7571</v>
      </c>
      <c r="G5" s="19">
        <f t="shared" si="0"/>
        <v>73</v>
      </c>
      <c r="H5" s="19">
        <f t="shared" si="0"/>
        <v>606</v>
      </c>
      <c r="I5" s="19">
        <f t="shared" si="0"/>
        <v>58466</v>
      </c>
      <c r="J5" s="19">
        <f t="shared" si="0"/>
        <v>6993</v>
      </c>
      <c r="K5" s="19">
        <f t="shared" si="0"/>
        <v>25091</v>
      </c>
      <c r="L5" s="19">
        <f t="shared" si="0"/>
        <v>21342</v>
      </c>
      <c r="M5" s="19">
        <f t="shared" si="0"/>
        <v>5040</v>
      </c>
    </row>
    <row r="6" spans="1:13" ht="12" customHeight="1">
      <c r="A6" s="59" t="s">
        <v>220</v>
      </c>
      <c r="B6" s="19">
        <f>SUM(C6:H6)</f>
        <v>6</v>
      </c>
      <c r="C6" s="19">
        <v>0</v>
      </c>
      <c r="D6" s="19">
        <v>3</v>
      </c>
      <c r="E6" s="19">
        <v>0</v>
      </c>
      <c r="F6" s="19">
        <v>3</v>
      </c>
      <c r="G6" s="19">
        <v>0</v>
      </c>
      <c r="H6" s="19">
        <v>0</v>
      </c>
      <c r="I6" s="19">
        <f>SUM(J6:M6)</f>
        <v>5</v>
      </c>
      <c r="J6" s="19">
        <v>1</v>
      </c>
      <c r="K6" s="19">
        <v>1</v>
      </c>
      <c r="L6" s="19">
        <v>3</v>
      </c>
      <c r="M6" s="19">
        <v>0</v>
      </c>
    </row>
    <row r="7" spans="1:13" ht="12" customHeight="1">
      <c r="A7" s="59" t="s">
        <v>221</v>
      </c>
      <c r="B7" s="19">
        <f>SUM(C7:H7)</f>
        <v>147</v>
      </c>
      <c r="C7" s="19">
        <v>138</v>
      </c>
      <c r="D7" s="19">
        <v>9</v>
      </c>
      <c r="E7" s="19">
        <v>0</v>
      </c>
      <c r="F7" s="19">
        <v>0</v>
      </c>
      <c r="G7" s="19">
        <v>0</v>
      </c>
      <c r="H7" s="19">
        <v>0</v>
      </c>
      <c r="I7" s="19">
        <f>SUM(J7:M7)</f>
        <v>15</v>
      </c>
      <c r="J7" s="19">
        <v>0</v>
      </c>
      <c r="K7" s="19">
        <v>15</v>
      </c>
      <c r="L7" s="19">
        <v>0</v>
      </c>
      <c r="M7" s="19">
        <v>0</v>
      </c>
    </row>
    <row r="8" spans="1:13" ht="19.5" customHeight="1">
      <c r="A8" s="59" t="s">
        <v>222</v>
      </c>
      <c r="B8" s="19">
        <f aca="true" t="shared" si="1" ref="B8:M8">SUM(B9:B32)</f>
        <v>19108</v>
      </c>
      <c r="C8" s="19">
        <f t="shared" si="1"/>
        <v>12031</v>
      </c>
      <c r="D8" s="19">
        <f t="shared" si="1"/>
        <v>809</v>
      </c>
      <c r="E8" s="19">
        <f t="shared" si="1"/>
        <v>0</v>
      </c>
      <c r="F8" s="19">
        <f t="shared" si="1"/>
        <v>6163</v>
      </c>
      <c r="G8" s="19">
        <f t="shared" si="1"/>
        <v>1</v>
      </c>
      <c r="H8" s="19">
        <f t="shared" si="1"/>
        <v>104</v>
      </c>
      <c r="I8" s="19">
        <f t="shared" si="1"/>
        <v>49353</v>
      </c>
      <c r="J8" s="19">
        <f t="shared" si="1"/>
        <v>5977</v>
      </c>
      <c r="K8" s="19">
        <f t="shared" si="1"/>
        <v>20908</v>
      </c>
      <c r="L8" s="19">
        <f t="shared" si="1"/>
        <v>18639</v>
      </c>
      <c r="M8" s="19">
        <f t="shared" si="1"/>
        <v>3829</v>
      </c>
    </row>
    <row r="9" spans="1:13" ht="12" customHeight="1">
      <c r="A9" s="59" t="s">
        <v>223</v>
      </c>
      <c r="B9" s="19">
        <f aca="true" t="shared" si="2" ref="B9:B45">SUM(C9:H9)</f>
        <v>704</v>
      </c>
      <c r="C9" s="19">
        <v>46</v>
      </c>
      <c r="D9" s="19">
        <v>3</v>
      </c>
      <c r="E9" s="19">
        <v>0</v>
      </c>
      <c r="F9" s="19">
        <v>653</v>
      </c>
      <c r="G9" s="19">
        <v>0</v>
      </c>
      <c r="H9" s="19">
        <v>2</v>
      </c>
      <c r="I9" s="19">
        <f aca="true" t="shared" si="3" ref="I9:I45">SUM(J9:M9)</f>
        <v>2363</v>
      </c>
      <c r="J9" s="19">
        <v>789</v>
      </c>
      <c r="K9" s="19">
        <v>1271</v>
      </c>
      <c r="L9" s="19">
        <v>303</v>
      </c>
      <c r="M9" s="19">
        <v>0</v>
      </c>
    </row>
    <row r="10" spans="1:13" ht="12" customHeight="1">
      <c r="A10" s="59" t="s">
        <v>224</v>
      </c>
      <c r="B10" s="19">
        <f t="shared" si="2"/>
        <v>374</v>
      </c>
      <c r="C10" s="19">
        <v>0</v>
      </c>
      <c r="D10" s="19">
        <v>0</v>
      </c>
      <c r="E10" s="19">
        <v>0</v>
      </c>
      <c r="F10" s="19">
        <v>374</v>
      </c>
      <c r="G10" s="19">
        <v>0</v>
      </c>
      <c r="H10" s="19">
        <v>0</v>
      </c>
      <c r="I10" s="19">
        <f t="shared" si="3"/>
        <v>80</v>
      </c>
      <c r="J10" s="19">
        <v>9</v>
      </c>
      <c r="K10" s="19">
        <v>9</v>
      </c>
      <c r="L10" s="19">
        <v>62</v>
      </c>
      <c r="M10" s="19">
        <v>0</v>
      </c>
    </row>
    <row r="11" spans="1:13" ht="12" customHeight="1">
      <c r="A11" s="59" t="s">
        <v>225</v>
      </c>
      <c r="B11" s="19">
        <f t="shared" si="2"/>
        <v>432</v>
      </c>
      <c r="C11" s="19">
        <v>41</v>
      </c>
      <c r="D11" s="19">
        <v>0</v>
      </c>
      <c r="E11" s="19">
        <v>0</v>
      </c>
      <c r="F11" s="19">
        <v>391</v>
      </c>
      <c r="G11" s="19">
        <v>0</v>
      </c>
      <c r="H11" s="19">
        <v>0</v>
      </c>
      <c r="I11" s="19">
        <f t="shared" si="3"/>
        <v>7309</v>
      </c>
      <c r="J11" s="19">
        <v>1397</v>
      </c>
      <c r="K11" s="19">
        <v>5747</v>
      </c>
      <c r="L11" s="19">
        <v>164</v>
      </c>
      <c r="M11" s="19">
        <v>1</v>
      </c>
    </row>
    <row r="12" spans="1:13" ht="12" customHeight="1">
      <c r="A12" s="59" t="s">
        <v>226</v>
      </c>
      <c r="B12" s="19">
        <f t="shared" si="2"/>
        <v>432</v>
      </c>
      <c r="C12" s="19">
        <v>12</v>
      </c>
      <c r="D12" s="19">
        <v>0</v>
      </c>
      <c r="E12" s="19">
        <v>0</v>
      </c>
      <c r="F12" s="19">
        <v>420</v>
      </c>
      <c r="G12" s="19">
        <v>0</v>
      </c>
      <c r="H12" s="19">
        <v>0</v>
      </c>
      <c r="I12" s="19">
        <f t="shared" si="3"/>
        <v>1006</v>
      </c>
      <c r="J12" s="19">
        <v>234</v>
      </c>
      <c r="K12" s="19">
        <v>731</v>
      </c>
      <c r="L12" s="19">
        <v>41</v>
      </c>
      <c r="M12" s="19">
        <v>0</v>
      </c>
    </row>
    <row r="13" spans="1:13" ht="12" customHeight="1">
      <c r="A13" s="59" t="s">
        <v>227</v>
      </c>
      <c r="B13" s="19">
        <f t="shared" si="2"/>
        <v>12</v>
      </c>
      <c r="C13" s="19">
        <v>4</v>
      </c>
      <c r="D13" s="19">
        <v>1</v>
      </c>
      <c r="E13" s="19">
        <v>0</v>
      </c>
      <c r="F13" s="19">
        <v>7</v>
      </c>
      <c r="G13" s="19">
        <v>0</v>
      </c>
      <c r="H13" s="19">
        <v>0</v>
      </c>
      <c r="I13" s="19">
        <f t="shared" si="3"/>
        <v>63</v>
      </c>
      <c r="J13" s="19">
        <v>62</v>
      </c>
      <c r="K13" s="19">
        <v>1</v>
      </c>
      <c r="L13" s="19">
        <v>0</v>
      </c>
      <c r="M13" s="19">
        <v>0</v>
      </c>
    </row>
    <row r="14" spans="1:13" ht="12" customHeight="1">
      <c r="A14" s="59" t="s">
        <v>228</v>
      </c>
      <c r="B14" s="19">
        <f t="shared" si="2"/>
        <v>14</v>
      </c>
      <c r="C14" s="19">
        <v>5</v>
      </c>
      <c r="D14" s="19">
        <v>9</v>
      </c>
      <c r="E14" s="19">
        <v>0</v>
      </c>
      <c r="F14" s="19">
        <v>0</v>
      </c>
      <c r="G14" s="19">
        <v>0</v>
      </c>
      <c r="H14" s="19">
        <v>0</v>
      </c>
      <c r="I14" s="19">
        <f t="shared" si="3"/>
        <v>48</v>
      </c>
      <c r="J14" s="19">
        <v>46</v>
      </c>
      <c r="K14" s="19">
        <v>1</v>
      </c>
      <c r="L14" s="19">
        <v>1</v>
      </c>
      <c r="M14" s="19">
        <v>0</v>
      </c>
    </row>
    <row r="15" spans="1:13" ht="12" customHeight="1">
      <c r="A15" s="59" t="s">
        <v>229</v>
      </c>
      <c r="B15" s="19">
        <f t="shared" si="2"/>
        <v>55</v>
      </c>
      <c r="C15" s="19">
        <v>19</v>
      </c>
      <c r="D15" s="19">
        <v>0</v>
      </c>
      <c r="E15" s="19">
        <v>0</v>
      </c>
      <c r="F15" s="19">
        <v>36</v>
      </c>
      <c r="G15" s="19">
        <v>0</v>
      </c>
      <c r="H15" s="19">
        <v>0</v>
      </c>
      <c r="I15" s="19">
        <f t="shared" si="3"/>
        <v>74</v>
      </c>
      <c r="J15" s="19">
        <v>7</v>
      </c>
      <c r="K15" s="19">
        <v>16</v>
      </c>
      <c r="L15" s="19">
        <v>51</v>
      </c>
      <c r="M15" s="19">
        <v>0</v>
      </c>
    </row>
    <row r="16" spans="1:13" ht="12" customHeight="1">
      <c r="A16" s="59" t="s">
        <v>230</v>
      </c>
      <c r="B16" s="19">
        <f t="shared" si="2"/>
        <v>238</v>
      </c>
      <c r="C16" s="19">
        <v>178</v>
      </c>
      <c r="D16" s="19">
        <v>0</v>
      </c>
      <c r="E16" s="19">
        <v>0</v>
      </c>
      <c r="F16" s="19">
        <v>60</v>
      </c>
      <c r="G16" s="19">
        <v>0</v>
      </c>
      <c r="H16" s="19">
        <v>0</v>
      </c>
      <c r="I16" s="19">
        <f t="shared" si="3"/>
        <v>692</v>
      </c>
      <c r="J16" s="19">
        <v>256</v>
      </c>
      <c r="K16" s="19">
        <v>108</v>
      </c>
      <c r="L16" s="19">
        <v>59</v>
      </c>
      <c r="M16" s="19">
        <v>269</v>
      </c>
    </row>
    <row r="17" spans="1:13" ht="12" customHeight="1">
      <c r="A17" s="59" t="s">
        <v>231</v>
      </c>
      <c r="B17" s="19">
        <f t="shared" si="2"/>
        <v>204</v>
      </c>
      <c r="C17" s="19">
        <v>51</v>
      </c>
      <c r="D17" s="19">
        <v>1</v>
      </c>
      <c r="E17" s="19">
        <v>0</v>
      </c>
      <c r="F17" s="19">
        <v>152</v>
      </c>
      <c r="G17" s="19">
        <v>0</v>
      </c>
      <c r="H17" s="19">
        <v>0</v>
      </c>
      <c r="I17" s="19">
        <f t="shared" si="3"/>
        <v>46</v>
      </c>
      <c r="J17" s="19">
        <v>28</v>
      </c>
      <c r="K17" s="19">
        <v>6</v>
      </c>
      <c r="L17" s="19">
        <v>12</v>
      </c>
      <c r="M17" s="19">
        <v>0</v>
      </c>
    </row>
    <row r="18" spans="1:13" ht="12" customHeight="1">
      <c r="A18" s="59" t="s">
        <v>232</v>
      </c>
      <c r="B18" s="19">
        <f t="shared" si="2"/>
        <v>709</v>
      </c>
      <c r="C18" s="19">
        <v>374</v>
      </c>
      <c r="D18" s="19">
        <v>68</v>
      </c>
      <c r="E18" s="19">
        <v>0</v>
      </c>
      <c r="F18" s="19">
        <v>267</v>
      </c>
      <c r="G18" s="19">
        <v>0</v>
      </c>
      <c r="H18" s="19">
        <v>0</v>
      </c>
      <c r="I18" s="19">
        <f t="shared" si="3"/>
        <v>12811</v>
      </c>
      <c r="J18" s="19">
        <v>579</v>
      </c>
      <c r="K18" s="19">
        <v>4532</v>
      </c>
      <c r="L18" s="19">
        <v>4851</v>
      </c>
      <c r="M18" s="19">
        <v>2849</v>
      </c>
    </row>
    <row r="19" spans="1:13" ht="12" customHeight="1">
      <c r="A19" s="59" t="s">
        <v>233</v>
      </c>
      <c r="B19" s="19">
        <f t="shared" si="2"/>
        <v>436</v>
      </c>
      <c r="C19" s="19">
        <v>239</v>
      </c>
      <c r="D19" s="19">
        <v>3</v>
      </c>
      <c r="E19" s="19">
        <v>0</v>
      </c>
      <c r="F19" s="19">
        <v>194</v>
      </c>
      <c r="G19" s="19">
        <v>0</v>
      </c>
      <c r="H19" s="19">
        <v>0</v>
      </c>
      <c r="I19" s="19">
        <f t="shared" si="3"/>
        <v>2510</v>
      </c>
      <c r="J19" s="19">
        <v>367</v>
      </c>
      <c r="K19" s="19">
        <v>817</v>
      </c>
      <c r="L19" s="19">
        <v>1103</v>
      </c>
      <c r="M19" s="19">
        <v>223</v>
      </c>
    </row>
    <row r="20" spans="1:13" ht="12" customHeight="1">
      <c r="A20" s="59" t="s">
        <v>234</v>
      </c>
      <c r="B20" s="19">
        <f t="shared" si="2"/>
        <v>471</v>
      </c>
      <c r="C20" s="19">
        <v>347</v>
      </c>
      <c r="D20" s="19">
        <v>83</v>
      </c>
      <c r="E20" s="19">
        <v>0</v>
      </c>
      <c r="F20" s="19">
        <v>30</v>
      </c>
      <c r="G20" s="19">
        <v>0</v>
      </c>
      <c r="H20" s="19">
        <v>11</v>
      </c>
      <c r="I20" s="19">
        <f t="shared" si="3"/>
        <v>11294</v>
      </c>
      <c r="J20" s="19">
        <v>286</v>
      </c>
      <c r="K20" s="19">
        <v>4334</v>
      </c>
      <c r="L20" s="19">
        <v>6426</v>
      </c>
      <c r="M20" s="19">
        <v>248</v>
      </c>
    </row>
    <row r="21" spans="1:13" ht="20.25" customHeight="1">
      <c r="A21" s="59" t="s">
        <v>235</v>
      </c>
      <c r="B21" s="19">
        <f t="shared" si="2"/>
        <v>409</v>
      </c>
      <c r="C21" s="19">
        <v>277</v>
      </c>
      <c r="D21" s="19">
        <v>28</v>
      </c>
      <c r="E21" s="19">
        <v>0</v>
      </c>
      <c r="F21" s="19">
        <v>104</v>
      </c>
      <c r="G21" s="19">
        <v>0</v>
      </c>
      <c r="H21" s="19">
        <v>0</v>
      </c>
      <c r="I21" s="19">
        <f t="shared" si="3"/>
        <v>626</v>
      </c>
      <c r="J21" s="19">
        <v>178</v>
      </c>
      <c r="K21" s="19">
        <v>349</v>
      </c>
      <c r="L21" s="19">
        <v>97</v>
      </c>
      <c r="M21" s="19">
        <v>2</v>
      </c>
    </row>
    <row r="22" spans="1:13" ht="12" customHeight="1">
      <c r="A22" s="59" t="s">
        <v>236</v>
      </c>
      <c r="B22" s="19">
        <f t="shared" si="2"/>
        <v>822</v>
      </c>
      <c r="C22" s="19">
        <v>278</v>
      </c>
      <c r="D22" s="19">
        <v>41</v>
      </c>
      <c r="E22" s="19">
        <v>0</v>
      </c>
      <c r="F22" s="19">
        <v>503</v>
      </c>
      <c r="G22" s="19">
        <v>0</v>
      </c>
      <c r="H22" s="19">
        <v>0</v>
      </c>
      <c r="I22" s="19">
        <f t="shared" si="3"/>
        <v>4328</v>
      </c>
      <c r="J22" s="19">
        <v>397</v>
      </c>
      <c r="K22" s="19">
        <v>1939</v>
      </c>
      <c r="L22" s="19">
        <v>1992</v>
      </c>
      <c r="M22" s="19">
        <v>0</v>
      </c>
    </row>
    <row r="23" spans="1:13" ht="12" customHeight="1">
      <c r="A23" s="59" t="s">
        <v>237</v>
      </c>
      <c r="B23" s="19">
        <f t="shared" si="2"/>
        <v>1187</v>
      </c>
      <c r="C23" s="19">
        <v>854</v>
      </c>
      <c r="D23" s="19">
        <v>74</v>
      </c>
      <c r="E23" s="19">
        <v>0</v>
      </c>
      <c r="F23" s="19">
        <v>259</v>
      </c>
      <c r="G23" s="19">
        <v>0</v>
      </c>
      <c r="H23" s="19">
        <v>0</v>
      </c>
      <c r="I23" s="19">
        <f t="shared" si="3"/>
        <v>523</v>
      </c>
      <c r="J23" s="19">
        <v>119</v>
      </c>
      <c r="K23" s="19">
        <v>181</v>
      </c>
      <c r="L23" s="19">
        <v>223</v>
      </c>
      <c r="M23" s="19">
        <v>0</v>
      </c>
    </row>
    <row r="24" spans="1:13" ht="12" customHeight="1">
      <c r="A24" s="59" t="s">
        <v>238</v>
      </c>
      <c r="B24" s="19">
        <f t="shared" si="2"/>
        <v>3529</v>
      </c>
      <c r="C24" s="19">
        <v>3313</v>
      </c>
      <c r="D24" s="19">
        <v>39</v>
      </c>
      <c r="E24" s="19">
        <v>0</v>
      </c>
      <c r="F24" s="19">
        <v>126</v>
      </c>
      <c r="G24" s="19">
        <v>0</v>
      </c>
      <c r="H24" s="19">
        <v>51</v>
      </c>
      <c r="I24" s="19">
        <f t="shared" si="3"/>
        <v>1069</v>
      </c>
      <c r="J24" s="19">
        <v>82</v>
      </c>
      <c r="K24" s="19">
        <v>162</v>
      </c>
      <c r="L24" s="19">
        <v>824</v>
      </c>
      <c r="M24" s="19">
        <v>1</v>
      </c>
    </row>
    <row r="25" spans="1:13" ht="12" customHeight="1">
      <c r="A25" s="59" t="s">
        <v>239</v>
      </c>
      <c r="B25" s="19">
        <f t="shared" si="2"/>
        <v>1689</v>
      </c>
      <c r="C25" s="19">
        <v>1517</v>
      </c>
      <c r="D25" s="19">
        <v>49</v>
      </c>
      <c r="E25" s="19">
        <v>0</v>
      </c>
      <c r="F25" s="19">
        <v>123</v>
      </c>
      <c r="G25" s="19">
        <v>0</v>
      </c>
      <c r="H25" s="19">
        <v>0</v>
      </c>
      <c r="I25" s="19">
        <f t="shared" si="3"/>
        <v>543</v>
      </c>
      <c r="J25" s="19">
        <v>56</v>
      </c>
      <c r="K25" s="19">
        <v>8</v>
      </c>
      <c r="L25" s="19">
        <v>478</v>
      </c>
      <c r="M25" s="19">
        <v>1</v>
      </c>
    </row>
    <row r="26" spans="1:13" ht="12" customHeight="1">
      <c r="A26" s="59" t="s">
        <v>240</v>
      </c>
      <c r="B26" s="19">
        <f t="shared" si="2"/>
        <v>3051</v>
      </c>
      <c r="C26" s="19">
        <v>2548</v>
      </c>
      <c r="D26" s="19">
        <v>191</v>
      </c>
      <c r="E26" s="19">
        <v>0</v>
      </c>
      <c r="F26" s="19">
        <v>295</v>
      </c>
      <c r="G26" s="19">
        <v>1</v>
      </c>
      <c r="H26" s="19">
        <v>16</v>
      </c>
      <c r="I26" s="19">
        <f t="shared" si="3"/>
        <v>661</v>
      </c>
      <c r="J26" s="19">
        <v>93</v>
      </c>
      <c r="K26" s="19">
        <v>154</v>
      </c>
      <c r="L26" s="19">
        <v>395</v>
      </c>
      <c r="M26" s="19">
        <v>19</v>
      </c>
    </row>
    <row r="27" spans="1:13" ht="12" customHeight="1">
      <c r="A27" s="59" t="s">
        <v>241</v>
      </c>
      <c r="B27" s="19">
        <f t="shared" si="2"/>
        <v>277</v>
      </c>
      <c r="C27" s="19">
        <v>44</v>
      </c>
      <c r="D27" s="19">
        <v>3</v>
      </c>
      <c r="E27" s="19">
        <v>0</v>
      </c>
      <c r="F27" s="19">
        <v>230</v>
      </c>
      <c r="G27" s="19">
        <v>0</v>
      </c>
      <c r="H27" s="19">
        <v>0</v>
      </c>
      <c r="I27" s="19">
        <f t="shared" si="3"/>
        <v>89</v>
      </c>
      <c r="J27" s="19">
        <v>26</v>
      </c>
      <c r="K27" s="19">
        <v>7</v>
      </c>
      <c r="L27" s="19">
        <v>56</v>
      </c>
      <c r="M27" s="19">
        <v>0</v>
      </c>
    </row>
    <row r="28" spans="1:13" ht="12" customHeight="1">
      <c r="A28" s="59" t="s">
        <v>242</v>
      </c>
      <c r="B28" s="19">
        <f t="shared" si="2"/>
        <v>642</v>
      </c>
      <c r="C28" s="19">
        <v>44</v>
      </c>
      <c r="D28" s="19">
        <v>2</v>
      </c>
      <c r="E28" s="19">
        <v>0</v>
      </c>
      <c r="F28" s="19">
        <v>594</v>
      </c>
      <c r="G28" s="19">
        <v>0</v>
      </c>
      <c r="H28" s="19">
        <v>2</v>
      </c>
      <c r="I28" s="19">
        <f t="shared" si="3"/>
        <v>1329</v>
      </c>
      <c r="J28" s="19">
        <v>371</v>
      </c>
      <c r="K28" s="19">
        <v>151</v>
      </c>
      <c r="L28" s="19">
        <v>807</v>
      </c>
      <c r="M28" s="19">
        <v>0</v>
      </c>
    </row>
    <row r="29" spans="1:13" ht="12" customHeight="1">
      <c r="A29" s="59" t="s">
        <v>243</v>
      </c>
      <c r="B29" s="19">
        <f t="shared" si="2"/>
        <v>906</v>
      </c>
      <c r="C29" s="19">
        <v>246</v>
      </c>
      <c r="D29" s="19">
        <v>46</v>
      </c>
      <c r="E29" s="19">
        <v>0</v>
      </c>
      <c r="F29" s="19">
        <v>612</v>
      </c>
      <c r="G29" s="19">
        <v>0</v>
      </c>
      <c r="H29" s="19">
        <v>2</v>
      </c>
      <c r="I29" s="19">
        <f t="shared" si="3"/>
        <v>351</v>
      </c>
      <c r="J29" s="19">
        <v>60</v>
      </c>
      <c r="K29" s="19">
        <v>73</v>
      </c>
      <c r="L29" s="19">
        <v>218</v>
      </c>
      <c r="M29" s="19">
        <v>0</v>
      </c>
    </row>
    <row r="30" spans="1:13" ht="12" customHeight="1">
      <c r="A30" s="59" t="s">
        <v>244</v>
      </c>
      <c r="B30" s="19">
        <f t="shared" si="2"/>
        <v>903</v>
      </c>
      <c r="C30" s="19">
        <v>664</v>
      </c>
      <c r="D30" s="19">
        <v>59</v>
      </c>
      <c r="E30" s="19">
        <v>0</v>
      </c>
      <c r="F30" s="19">
        <v>167</v>
      </c>
      <c r="G30" s="19">
        <v>0</v>
      </c>
      <c r="H30" s="19">
        <v>13</v>
      </c>
      <c r="I30" s="19">
        <f t="shared" si="3"/>
        <v>279</v>
      </c>
      <c r="J30" s="19">
        <v>44</v>
      </c>
      <c r="K30" s="19">
        <v>10</v>
      </c>
      <c r="L30" s="19">
        <v>80</v>
      </c>
      <c r="M30" s="19">
        <v>145</v>
      </c>
    </row>
    <row r="31" spans="1:13" ht="12" customHeight="1">
      <c r="A31" s="59" t="s">
        <v>245</v>
      </c>
      <c r="B31" s="19">
        <f t="shared" si="2"/>
        <v>236</v>
      </c>
      <c r="C31" s="19">
        <v>67</v>
      </c>
      <c r="D31" s="19">
        <v>0</v>
      </c>
      <c r="E31" s="19">
        <v>0</v>
      </c>
      <c r="F31" s="19">
        <v>169</v>
      </c>
      <c r="G31" s="19">
        <v>0</v>
      </c>
      <c r="H31" s="19">
        <v>0</v>
      </c>
      <c r="I31" s="19">
        <f t="shared" si="3"/>
        <v>121</v>
      </c>
      <c r="J31" s="19">
        <v>26</v>
      </c>
      <c r="K31" s="19">
        <v>23</v>
      </c>
      <c r="L31" s="19">
        <v>72</v>
      </c>
      <c r="M31" s="19">
        <v>0</v>
      </c>
    </row>
    <row r="32" spans="1:13" ht="12" customHeight="1">
      <c r="A32" s="59" t="s">
        <v>246</v>
      </c>
      <c r="B32" s="19">
        <f t="shared" si="2"/>
        <v>1376</v>
      </c>
      <c r="C32" s="19">
        <v>863</v>
      </c>
      <c r="D32" s="19">
        <v>109</v>
      </c>
      <c r="E32" s="19">
        <v>0</v>
      </c>
      <c r="F32" s="19">
        <v>397</v>
      </c>
      <c r="G32" s="19">
        <v>0</v>
      </c>
      <c r="H32" s="19">
        <v>7</v>
      </c>
      <c r="I32" s="19">
        <f t="shared" si="3"/>
        <v>1138</v>
      </c>
      <c r="J32" s="19">
        <v>465</v>
      </c>
      <c r="K32" s="19">
        <v>278</v>
      </c>
      <c r="L32" s="19">
        <v>324</v>
      </c>
      <c r="M32" s="19">
        <v>71</v>
      </c>
    </row>
    <row r="33" spans="1:13" ht="19.5" customHeight="1">
      <c r="A33" s="59" t="s">
        <v>247</v>
      </c>
      <c r="B33" s="19">
        <f t="shared" si="2"/>
        <v>2035</v>
      </c>
      <c r="C33" s="19">
        <v>886</v>
      </c>
      <c r="D33" s="19">
        <v>850</v>
      </c>
      <c r="E33" s="19">
        <v>0</v>
      </c>
      <c r="F33" s="19">
        <v>291</v>
      </c>
      <c r="G33" s="19">
        <v>0</v>
      </c>
      <c r="H33" s="19">
        <v>8</v>
      </c>
      <c r="I33" s="19">
        <f t="shared" si="3"/>
        <v>4343</v>
      </c>
      <c r="J33" s="19">
        <v>169</v>
      </c>
      <c r="K33" s="19">
        <v>1567</v>
      </c>
      <c r="L33" s="19">
        <v>2048</v>
      </c>
      <c r="M33" s="19">
        <v>559</v>
      </c>
    </row>
    <row r="34" spans="1:13" ht="12" customHeight="1">
      <c r="A34" s="59" t="s">
        <v>248</v>
      </c>
      <c r="B34" s="19">
        <f t="shared" si="2"/>
        <v>3009</v>
      </c>
      <c r="C34" s="19">
        <v>367</v>
      </c>
      <c r="D34" s="19">
        <v>2512</v>
      </c>
      <c r="E34" s="19">
        <v>3</v>
      </c>
      <c r="F34" s="19">
        <v>39</v>
      </c>
      <c r="G34" s="19">
        <v>70</v>
      </c>
      <c r="H34" s="19">
        <v>18</v>
      </c>
      <c r="I34" s="19">
        <f t="shared" si="3"/>
        <v>47</v>
      </c>
      <c r="J34" s="19">
        <v>23</v>
      </c>
      <c r="K34" s="19">
        <v>11</v>
      </c>
      <c r="L34" s="19">
        <v>12</v>
      </c>
      <c r="M34" s="19">
        <v>1</v>
      </c>
    </row>
    <row r="35" spans="1:13" ht="12" customHeight="1">
      <c r="A35" s="59" t="s">
        <v>249</v>
      </c>
      <c r="B35" s="19">
        <f t="shared" si="2"/>
        <v>609</v>
      </c>
      <c r="C35" s="19">
        <v>74</v>
      </c>
      <c r="D35" s="19">
        <v>376</v>
      </c>
      <c r="E35" s="19">
        <v>0</v>
      </c>
      <c r="F35" s="19">
        <v>87</v>
      </c>
      <c r="G35" s="19">
        <v>0</v>
      </c>
      <c r="H35" s="19">
        <v>72</v>
      </c>
      <c r="I35" s="19">
        <f t="shared" si="3"/>
        <v>196</v>
      </c>
      <c r="J35" s="19">
        <v>16</v>
      </c>
      <c r="K35" s="19">
        <v>9</v>
      </c>
      <c r="L35" s="19">
        <v>68</v>
      </c>
      <c r="M35" s="19">
        <v>103</v>
      </c>
    </row>
    <row r="36" spans="1:13" ht="12" customHeight="1">
      <c r="A36" s="59" t="s">
        <v>250</v>
      </c>
      <c r="B36" s="19">
        <f t="shared" si="2"/>
        <v>1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1</v>
      </c>
      <c r="I36" s="19">
        <f t="shared" si="3"/>
        <v>296</v>
      </c>
      <c r="J36" s="19">
        <v>124</v>
      </c>
      <c r="K36" s="19">
        <v>157</v>
      </c>
      <c r="L36" s="19">
        <v>15</v>
      </c>
      <c r="M36" s="19">
        <v>0</v>
      </c>
    </row>
    <row r="37" spans="1:13" ht="12" customHeight="1">
      <c r="A37" s="59" t="s">
        <v>251</v>
      </c>
      <c r="B37" s="19">
        <f t="shared" si="2"/>
        <v>3131</v>
      </c>
      <c r="C37" s="19">
        <v>487</v>
      </c>
      <c r="D37" s="19">
        <v>2325</v>
      </c>
      <c r="E37" s="19">
        <v>0</v>
      </c>
      <c r="F37" s="19">
        <v>293</v>
      </c>
      <c r="G37" s="19">
        <v>0</v>
      </c>
      <c r="H37" s="19">
        <v>26</v>
      </c>
      <c r="I37" s="19">
        <f t="shared" si="3"/>
        <v>603</v>
      </c>
      <c r="J37" s="19">
        <v>10</v>
      </c>
      <c r="K37" s="19">
        <v>16</v>
      </c>
      <c r="L37" s="19">
        <v>73</v>
      </c>
      <c r="M37" s="19">
        <v>504</v>
      </c>
    </row>
    <row r="38" spans="1:13" ht="12" customHeight="1">
      <c r="A38" s="59" t="s">
        <v>252</v>
      </c>
      <c r="B38" s="19">
        <f t="shared" si="2"/>
        <v>90</v>
      </c>
      <c r="C38" s="19">
        <v>2</v>
      </c>
      <c r="D38" s="19">
        <v>0</v>
      </c>
      <c r="E38" s="19">
        <v>0</v>
      </c>
      <c r="F38" s="19">
        <v>2</v>
      </c>
      <c r="G38" s="19">
        <v>0</v>
      </c>
      <c r="H38" s="19">
        <v>86</v>
      </c>
      <c r="I38" s="19">
        <f t="shared" si="3"/>
        <v>0</v>
      </c>
      <c r="J38" s="19">
        <v>0</v>
      </c>
      <c r="K38" s="19">
        <v>0</v>
      </c>
      <c r="L38" s="19">
        <v>0</v>
      </c>
      <c r="M38" s="19">
        <v>0</v>
      </c>
    </row>
    <row r="39" spans="1:13" ht="12" customHeight="1">
      <c r="A39" s="59" t="s">
        <v>253</v>
      </c>
      <c r="B39" s="19">
        <f t="shared" si="2"/>
        <v>2157</v>
      </c>
      <c r="C39" s="19">
        <v>139</v>
      </c>
      <c r="D39" s="19">
        <v>1944</v>
      </c>
      <c r="E39" s="19">
        <v>0</v>
      </c>
      <c r="F39" s="19">
        <v>11</v>
      </c>
      <c r="G39" s="19">
        <v>2</v>
      </c>
      <c r="H39" s="19">
        <v>61</v>
      </c>
      <c r="I39" s="19">
        <f t="shared" si="3"/>
        <v>3</v>
      </c>
      <c r="J39" s="19">
        <v>0</v>
      </c>
      <c r="K39" s="19">
        <v>1</v>
      </c>
      <c r="L39" s="19">
        <v>2</v>
      </c>
      <c r="M39" s="19">
        <v>0</v>
      </c>
    </row>
    <row r="40" spans="1:13" ht="12" customHeight="1">
      <c r="A40" s="59" t="s">
        <v>254</v>
      </c>
      <c r="B40" s="19">
        <f t="shared" si="2"/>
        <v>182</v>
      </c>
      <c r="C40" s="19">
        <v>120</v>
      </c>
      <c r="D40" s="19">
        <v>6</v>
      </c>
      <c r="E40" s="19">
        <v>0</v>
      </c>
      <c r="F40" s="19">
        <v>41</v>
      </c>
      <c r="G40" s="19">
        <v>0</v>
      </c>
      <c r="H40" s="19">
        <v>15</v>
      </c>
      <c r="I40" s="19">
        <f t="shared" si="3"/>
        <v>234</v>
      </c>
      <c r="J40" s="19">
        <v>38</v>
      </c>
      <c r="K40" s="19">
        <v>114</v>
      </c>
      <c r="L40" s="19">
        <v>81</v>
      </c>
      <c r="M40" s="19">
        <v>1</v>
      </c>
    </row>
    <row r="41" spans="1:13" ht="12" customHeight="1">
      <c r="A41" s="59" t="s">
        <v>255</v>
      </c>
      <c r="B41" s="19">
        <f t="shared" si="2"/>
        <v>6</v>
      </c>
      <c r="C41" s="19">
        <v>6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f t="shared" si="3"/>
        <v>190</v>
      </c>
      <c r="J41" s="19">
        <v>69</v>
      </c>
      <c r="K41" s="19">
        <v>97</v>
      </c>
      <c r="L41" s="19">
        <v>24</v>
      </c>
      <c r="M41" s="19">
        <v>0</v>
      </c>
    </row>
    <row r="42" spans="1:13" ht="12" customHeight="1">
      <c r="A42" s="59" t="s">
        <v>256</v>
      </c>
      <c r="B42" s="19">
        <f t="shared" si="2"/>
        <v>102</v>
      </c>
      <c r="C42" s="19">
        <v>53</v>
      </c>
      <c r="D42" s="19">
        <v>0</v>
      </c>
      <c r="E42" s="19">
        <v>0</v>
      </c>
      <c r="F42" s="19">
        <v>48</v>
      </c>
      <c r="G42" s="19">
        <v>0</v>
      </c>
      <c r="H42" s="19">
        <v>1</v>
      </c>
      <c r="I42" s="19">
        <f t="shared" si="3"/>
        <v>2315</v>
      </c>
      <c r="J42" s="19">
        <v>266</v>
      </c>
      <c r="K42" s="19">
        <v>1826</v>
      </c>
      <c r="L42" s="19">
        <v>223</v>
      </c>
      <c r="M42" s="19">
        <v>0</v>
      </c>
    </row>
    <row r="43" spans="1:13" ht="12" customHeight="1">
      <c r="A43" s="59" t="s">
        <v>257</v>
      </c>
      <c r="B43" s="19">
        <f t="shared" si="2"/>
        <v>1</v>
      </c>
      <c r="C43" s="19">
        <v>0</v>
      </c>
      <c r="D43" s="19">
        <v>0</v>
      </c>
      <c r="E43" s="19">
        <v>0</v>
      </c>
      <c r="F43" s="19">
        <v>1</v>
      </c>
      <c r="G43" s="19">
        <v>0</v>
      </c>
      <c r="H43" s="19">
        <v>0</v>
      </c>
      <c r="I43" s="19">
        <f t="shared" si="3"/>
        <v>19</v>
      </c>
      <c r="J43" s="19">
        <v>12</v>
      </c>
      <c r="K43" s="19">
        <v>4</v>
      </c>
      <c r="L43" s="19">
        <v>3</v>
      </c>
      <c r="M43" s="19">
        <v>0</v>
      </c>
    </row>
    <row r="44" spans="1:13" ht="12" customHeight="1">
      <c r="A44" s="59" t="s">
        <v>258</v>
      </c>
      <c r="B44" s="19">
        <f t="shared" si="2"/>
        <v>785</v>
      </c>
      <c r="C44" s="19">
        <v>151</v>
      </c>
      <c r="D44" s="19">
        <v>157</v>
      </c>
      <c r="E44" s="19">
        <v>0</v>
      </c>
      <c r="F44" s="19">
        <v>278</v>
      </c>
      <c r="G44" s="19">
        <v>0</v>
      </c>
      <c r="H44" s="19">
        <v>199</v>
      </c>
      <c r="I44" s="19">
        <f t="shared" si="3"/>
        <v>329</v>
      </c>
      <c r="J44" s="19">
        <v>122</v>
      </c>
      <c r="K44" s="19">
        <v>170</v>
      </c>
      <c r="L44" s="19">
        <v>21</v>
      </c>
      <c r="M44" s="19">
        <v>16</v>
      </c>
    </row>
    <row r="45" spans="1:13" ht="12" customHeight="1" thickBot="1">
      <c r="A45" s="60" t="s">
        <v>261</v>
      </c>
      <c r="B45" s="19">
        <f t="shared" si="2"/>
        <v>1600</v>
      </c>
      <c r="C45" s="19">
        <v>1083</v>
      </c>
      <c r="D45" s="19">
        <v>188</v>
      </c>
      <c r="E45" s="19">
        <v>0</v>
      </c>
      <c r="F45" s="19">
        <v>314</v>
      </c>
      <c r="G45" s="19">
        <v>0</v>
      </c>
      <c r="H45" s="19">
        <v>15</v>
      </c>
      <c r="I45" s="19">
        <f t="shared" si="3"/>
        <v>518</v>
      </c>
      <c r="J45" s="19">
        <v>166</v>
      </c>
      <c r="K45" s="19">
        <v>195</v>
      </c>
      <c r="L45" s="19">
        <v>130</v>
      </c>
      <c r="M45" s="19">
        <v>27</v>
      </c>
    </row>
    <row r="46" spans="1:13" ht="36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13" ht="10.5" customHeight="1">
      <c r="A47" s="82" t="s">
        <v>259</v>
      </c>
      <c r="B47" s="82"/>
      <c r="C47" s="82"/>
      <c r="D47" s="82"/>
      <c r="E47" s="82"/>
      <c r="F47" s="82"/>
      <c r="G47" s="82"/>
      <c r="H47" s="82" t="s">
        <v>260</v>
      </c>
      <c r="I47" s="82"/>
      <c r="J47" s="82"/>
      <c r="K47" s="82"/>
      <c r="L47" s="82"/>
      <c r="M47" s="82"/>
    </row>
  </sheetData>
  <mergeCells count="9">
    <mergeCell ref="A1:G1"/>
    <mergeCell ref="H1:M1"/>
    <mergeCell ref="A2:G2"/>
    <mergeCell ref="H2:M2"/>
    <mergeCell ref="A3:A4"/>
    <mergeCell ref="B3:G3"/>
    <mergeCell ref="I3:M3"/>
    <mergeCell ref="A47:G47"/>
    <mergeCell ref="H47:M47"/>
  </mergeCells>
  <dataValidations count="1">
    <dataValidation type="whole" allowBlank="1" showInputMessage="1" showErrorMessage="1" errorTitle="嘿嘿！你粉混喔" error="數字必須素整數而且不得小於 0 也應該不會大於 50000000 吧" sqref="C45:H45 J9:M45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8"/>
  <sheetViews>
    <sheetView workbookViewId="0" topLeftCell="A1">
      <selection activeCell="A1" sqref="A1:H1"/>
    </sheetView>
  </sheetViews>
  <sheetFormatPr defaultColWidth="9.00390625" defaultRowHeight="16.5"/>
  <cols>
    <col min="1" max="1" width="18.625" style="47" customWidth="1"/>
    <col min="2" max="2" width="9.25390625" style="47" customWidth="1"/>
    <col min="3" max="3" width="8.75390625" style="47" customWidth="1"/>
    <col min="4" max="5" width="8.875" style="47" customWidth="1"/>
    <col min="6" max="7" width="8.50390625" style="47" customWidth="1"/>
    <col min="8" max="8" width="8.125" style="47" customWidth="1"/>
    <col min="9" max="9" width="11.375" style="47" customWidth="1"/>
    <col min="10" max="15" width="11.00390625" style="47" customWidth="1"/>
    <col min="16" max="16" width="18.625" style="47" customWidth="1"/>
    <col min="17" max="18" width="9.125" style="47" customWidth="1"/>
    <col min="19" max="23" width="8.75390625" style="47" customWidth="1"/>
    <col min="24" max="34" width="7.375" style="47" customWidth="1"/>
    <col min="35" max="16384" width="9.00390625" style="47" customWidth="1"/>
  </cols>
  <sheetData>
    <row r="1" spans="1:34" s="27" customFormat="1" ht="48" customHeight="1">
      <c r="A1" s="89" t="s">
        <v>184</v>
      </c>
      <c r="B1" s="89"/>
      <c r="C1" s="89"/>
      <c r="D1" s="89"/>
      <c r="E1" s="89"/>
      <c r="F1" s="89"/>
      <c r="G1" s="89"/>
      <c r="H1" s="89"/>
      <c r="I1" s="68" t="s">
        <v>77</v>
      </c>
      <c r="J1" s="68"/>
      <c r="K1" s="68"/>
      <c r="L1" s="68"/>
      <c r="M1" s="68"/>
      <c r="N1" s="68"/>
      <c r="O1" s="68"/>
      <c r="P1" s="89" t="s">
        <v>184</v>
      </c>
      <c r="Q1" s="89"/>
      <c r="R1" s="89"/>
      <c r="S1" s="89"/>
      <c r="T1" s="89"/>
      <c r="U1" s="89"/>
      <c r="V1" s="89"/>
      <c r="W1" s="89"/>
      <c r="X1" s="68" t="s">
        <v>78</v>
      </c>
      <c r="Y1" s="68"/>
      <c r="Z1" s="68"/>
      <c r="AA1" s="68"/>
      <c r="AB1" s="68"/>
      <c r="AC1" s="68"/>
      <c r="AD1" s="68"/>
      <c r="AE1" s="68"/>
      <c r="AF1" s="68"/>
      <c r="AG1" s="68"/>
      <c r="AH1" s="68"/>
    </row>
    <row r="2" spans="1:34" s="30" customFormat="1" ht="12.75" customHeight="1" thickBot="1">
      <c r="A2" s="115" t="s">
        <v>16</v>
      </c>
      <c r="B2" s="115"/>
      <c r="C2" s="115"/>
      <c r="D2" s="115"/>
      <c r="E2" s="115"/>
      <c r="F2" s="115"/>
      <c r="G2" s="115"/>
      <c r="H2" s="115"/>
      <c r="I2" s="48" t="s">
        <v>361</v>
      </c>
      <c r="J2" s="48"/>
      <c r="K2" s="48"/>
      <c r="L2" s="48"/>
      <c r="M2" s="48"/>
      <c r="N2" s="48"/>
      <c r="O2" s="28" t="s">
        <v>0</v>
      </c>
      <c r="P2" s="115" t="s">
        <v>16</v>
      </c>
      <c r="Q2" s="115"/>
      <c r="R2" s="115"/>
      <c r="S2" s="115"/>
      <c r="T2" s="115"/>
      <c r="U2" s="115"/>
      <c r="V2" s="115"/>
      <c r="W2" s="115"/>
      <c r="X2" s="48" t="s">
        <v>361</v>
      </c>
      <c r="Y2" s="48"/>
      <c r="Z2" s="48"/>
      <c r="AA2" s="48"/>
      <c r="AB2" s="48"/>
      <c r="AC2" s="48"/>
      <c r="AD2" s="48"/>
      <c r="AE2" s="48"/>
      <c r="AF2" s="48"/>
      <c r="AG2" s="48"/>
      <c r="AH2" s="28" t="s">
        <v>0</v>
      </c>
    </row>
    <row r="3" spans="1:34" s="33" customFormat="1" ht="24" customHeight="1">
      <c r="A3" s="99" t="s">
        <v>79</v>
      </c>
      <c r="B3" s="114" t="s">
        <v>80</v>
      </c>
      <c r="C3" s="76" t="s">
        <v>81</v>
      </c>
      <c r="D3" s="121" t="s">
        <v>185</v>
      </c>
      <c r="E3" s="102"/>
      <c r="F3" s="102"/>
      <c r="G3" s="102"/>
      <c r="H3" s="102"/>
      <c r="I3" s="104" t="s">
        <v>186</v>
      </c>
      <c r="J3" s="105"/>
      <c r="K3" s="105"/>
      <c r="L3" s="105"/>
      <c r="M3" s="105"/>
      <c r="N3" s="105"/>
      <c r="O3" s="105"/>
      <c r="P3" s="99" t="s">
        <v>83</v>
      </c>
      <c r="Q3" s="101" t="s">
        <v>187</v>
      </c>
      <c r="R3" s="102"/>
      <c r="S3" s="102"/>
      <c r="T3" s="102"/>
      <c r="U3" s="102"/>
      <c r="V3" s="102"/>
      <c r="W3" s="102"/>
      <c r="X3" s="104" t="s">
        <v>23</v>
      </c>
      <c r="Y3" s="105"/>
      <c r="Z3" s="105"/>
      <c r="AA3" s="105"/>
      <c r="AB3" s="106"/>
      <c r="AC3" s="74" t="s">
        <v>86</v>
      </c>
      <c r="AD3" s="74" t="s">
        <v>87</v>
      </c>
      <c r="AE3" s="76" t="s">
        <v>88</v>
      </c>
      <c r="AF3" s="76" t="s">
        <v>89</v>
      </c>
      <c r="AG3" s="119" t="s">
        <v>197</v>
      </c>
      <c r="AH3" s="97" t="s">
        <v>90</v>
      </c>
    </row>
    <row r="4" spans="1:34" s="33" customFormat="1" ht="48" customHeight="1" thickBot="1">
      <c r="A4" s="100"/>
      <c r="B4" s="107"/>
      <c r="C4" s="75"/>
      <c r="D4" s="34" t="s">
        <v>3</v>
      </c>
      <c r="E4" s="35" t="s">
        <v>91</v>
      </c>
      <c r="F4" s="35" t="s">
        <v>92</v>
      </c>
      <c r="G4" s="35" t="s">
        <v>93</v>
      </c>
      <c r="H4" s="35" t="s">
        <v>94</v>
      </c>
      <c r="I4" s="34" t="s">
        <v>95</v>
      </c>
      <c r="J4" s="35" t="s">
        <v>96</v>
      </c>
      <c r="K4" s="35" t="s">
        <v>97</v>
      </c>
      <c r="L4" s="35" t="s">
        <v>98</v>
      </c>
      <c r="M4" s="35" t="s">
        <v>99</v>
      </c>
      <c r="N4" s="35" t="s">
        <v>100</v>
      </c>
      <c r="O4" s="35" t="s">
        <v>101</v>
      </c>
      <c r="P4" s="100"/>
      <c r="Q4" s="34" t="s">
        <v>102</v>
      </c>
      <c r="R4" s="35" t="s">
        <v>103</v>
      </c>
      <c r="S4" s="35" t="s">
        <v>104</v>
      </c>
      <c r="T4" s="35" t="s">
        <v>105</v>
      </c>
      <c r="U4" s="35" t="s">
        <v>106</v>
      </c>
      <c r="V4" s="35" t="s">
        <v>107</v>
      </c>
      <c r="W4" s="35" t="s">
        <v>108</v>
      </c>
      <c r="X4" s="34" t="s">
        <v>109</v>
      </c>
      <c r="Y4" s="36" t="s">
        <v>110</v>
      </c>
      <c r="Z4" s="36" t="s">
        <v>111</v>
      </c>
      <c r="AA4" s="36" t="s">
        <v>112</v>
      </c>
      <c r="AB4" s="36" t="s">
        <v>113</v>
      </c>
      <c r="AC4" s="75"/>
      <c r="AD4" s="75"/>
      <c r="AE4" s="75"/>
      <c r="AF4" s="75"/>
      <c r="AG4" s="120"/>
      <c r="AH4" s="98"/>
    </row>
    <row r="5" spans="1:34" s="39" customFormat="1" ht="48" customHeight="1">
      <c r="A5" s="37" t="s">
        <v>142</v>
      </c>
      <c r="B5" s="49">
        <f>SUM(B7:B15)</f>
        <v>5040</v>
      </c>
      <c r="C5" s="50"/>
      <c r="D5" s="49">
        <f aca="true" t="shared" si="0" ref="D5:O5">SUM(D7:D15)</f>
        <v>4342</v>
      </c>
      <c r="E5" s="49">
        <f t="shared" si="0"/>
        <v>46</v>
      </c>
      <c r="F5" s="49">
        <f t="shared" si="0"/>
        <v>6</v>
      </c>
      <c r="G5" s="49">
        <f t="shared" si="0"/>
        <v>891</v>
      </c>
      <c r="H5" s="49">
        <f t="shared" si="0"/>
        <v>38</v>
      </c>
      <c r="I5" s="49">
        <f t="shared" si="0"/>
        <v>89</v>
      </c>
      <c r="J5" s="49">
        <f t="shared" si="0"/>
        <v>79</v>
      </c>
      <c r="K5" s="49">
        <f t="shared" si="0"/>
        <v>39</v>
      </c>
      <c r="L5" s="49">
        <f t="shared" si="0"/>
        <v>15</v>
      </c>
      <c r="M5" s="49">
        <f t="shared" si="0"/>
        <v>44</v>
      </c>
      <c r="N5" s="49">
        <f t="shared" si="0"/>
        <v>29</v>
      </c>
      <c r="O5" s="49">
        <f t="shared" si="0"/>
        <v>332</v>
      </c>
      <c r="P5" s="37" t="s">
        <v>142</v>
      </c>
      <c r="Q5" s="49">
        <f aca="true" t="shared" si="1" ref="Q5:AH5">SUM(Q7:Q15)</f>
        <v>2224</v>
      </c>
      <c r="R5" s="49">
        <f t="shared" si="1"/>
        <v>16</v>
      </c>
      <c r="S5" s="49">
        <f t="shared" si="1"/>
        <v>15</v>
      </c>
      <c r="T5" s="49">
        <f t="shared" si="1"/>
        <v>14</v>
      </c>
      <c r="U5" s="49">
        <f t="shared" si="1"/>
        <v>27</v>
      </c>
      <c r="V5" s="49">
        <f t="shared" si="1"/>
        <v>7</v>
      </c>
      <c r="W5" s="49">
        <f t="shared" si="1"/>
        <v>16</v>
      </c>
      <c r="X5" s="49">
        <f t="shared" si="1"/>
        <v>124</v>
      </c>
      <c r="Y5" s="49">
        <f t="shared" si="1"/>
        <v>45</v>
      </c>
      <c r="Z5" s="49">
        <f t="shared" si="1"/>
        <v>134</v>
      </c>
      <c r="AA5" s="49">
        <f t="shared" si="1"/>
        <v>85</v>
      </c>
      <c r="AB5" s="49">
        <f t="shared" si="1"/>
        <v>27</v>
      </c>
      <c r="AC5" s="49">
        <f t="shared" si="1"/>
        <v>122</v>
      </c>
      <c r="AD5" s="49">
        <f t="shared" si="1"/>
        <v>569</v>
      </c>
      <c r="AE5" s="49">
        <f t="shared" si="1"/>
        <v>7</v>
      </c>
      <c r="AF5" s="49">
        <f t="shared" si="1"/>
        <v>0</v>
      </c>
      <c r="AG5" s="49">
        <f>SUM(AG7:AG15)</f>
        <v>0</v>
      </c>
      <c r="AH5" s="49">
        <f t="shared" si="1"/>
        <v>0</v>
      </c>
    </row>
    <row r="6" spans="1:34" s="39" customFormat="1" ht="38.25" customHeight="1">
      <c r="A6" s="37" t="s">
        <v>143</v>
      </c>
      <c r="B6" s="38"/>
      <c r="C6" s="22">
        <f>SUM(C7:C15)</f>
        <v>100</v>
      </c>
      <c r="D6" s="22">
        <f>IF(D5&gt;$B$5,999,IF($B$5=0,0,D5/$B$5*100))</f>
        <v>86.15079365079366</v>
      </c>
      <c r="E6" s="22">
        <f aca="true" t="shared" si="2" ref="E6:O6">IF(E5&gt;$B$5,999,IF($B$5=0,0,E5/$B$5*100))</f>
        <v>0.9126984126984128</v>
      </c>
      <c r="F6" s="22">
        <f t="shared" si="2"/>
        <v>0.11904761904761905</v>
      </c>
      <c r="G6" s="22">
        <f t="shared" si="2"/>
        <v>17.67857142857143</v>
      </c>
      <c r="H6" s="22">
        <f t="shared" si="2"/>
        <v>0.753968253968254</v>
      </c>
      <c r="I6" s="22">
        <f t="shared" si="2"/>
        <v>1.7658730158730158</v>
      </c>
      <c r="J6" s="22">
        <f t="shared" si="2"/>
        <v>1.5674603174603174</v>
      </c>
      <c r="K6" s="22">
        <f t="shared" si="2"/>
        <v>0.7738095238095238</v>
      </c>
      <c r="L6" s="22">
        <f t="shared" si="2"/>
        <v>0.2976190476190476</v>
      </c>
      <c r="M6" s="22">
        <f t="shared" si="2"/>
        <v>0.873015873015873</v>
      </c>
      <c r="N6" s="22">
        <f t="shared" si="2"/>
        <v>0.5753968253968255</v>
      </c>
      <c r="O6" s="22">
        <f t="shared" si="2"/>
        <v>6.587301587301588</v>
      </c>
      <c r="P6" s="37" t="s">
        <v>143</v>
      </c>
      <c r="Q6" s="22">
        <f aca="true" t="shared" si="3" ref="Q6:AH6">IF(Q5&gt;$B$5,999,IF($B$5=0,0,Q5/$B$5*100))</f>
        <v>44.12698412698413</v>
      </c>
      <c r="R6" s="22">
        <f t="shared" si="3"/>
        <v>0.31746031746031744</v>
      </c>
      <c r="S6" s="22">
        <f t="shared" si="3"/>
        <v>0.2976190476190476</v>
      </c>
      <c r="T6" s="22">
        <f t="shared" si="3"/>
        <v>0.2777777777777778</v>
      </c>
      <c r="U6" s="22">
        <f t="shared" si="3"/>
        <v>0.5357142857142857</v>
      </c>
      <c r="V6" s="22">
        <f t="shared" si="3"/>
        <v>0.1388888888888889</v>
      </c>
      <c r="W6" s="22">
        <f t="shared" si="3"/>
        <v>0.31746031746031744</v>
      </c>
      <c r="X6" s="22">
        <f t="shared" si="3"/>
        <v>2.4603174603174605</v>
      </c>
      <c r="Y6" s="22">
        <f t="shared" si="3"/>
        <v>0.8928571428571428</v>
      </c>
      <c r="Z6" s="22">
        <f t="shared" si="3"/>
        <v>2.6587301587301586</v>
      </c>
      <c r="AA6" s="22">
        <f t="shared" si="3"/>
        <v>1.6865079365079365</v>
      </c>
      <c r="AB6" s="22">
        <f t="shared" si="3"/>
        <v>0.5357142857142857</v>
      </c>
      <c r="AC6" s="22">
        <f t="shared" si="3"/>
        <v>2.420634920634921</v>
      </c>
      <c r="AD6" s="22">
        <f t="shared" si="3"/>
        <v>11.28968253968254</v>
      </c>
      <c r="AE6" s="22">
        <f t="shared" si="3"/>
        <v>0.1388888888888889</v>
      </c>
      <c r="AF6" s="22">
        <f t="shared" si="3"/>
        <v>0</v>
      </c>
      <c r="AG6" s="22">
        <f t="shared" si="3"/>
        <v>0</v>
      </c>
      <c r="AH6" s="22">
        <f t="shared" si="3"/>
        <v>0</v>
      </c>
    </row>
    <row r="7" spans="1:34" s="39" customFormat="1" ht="45" customHeight="1">
      <c r="A7" s="37" t="s">
        <v>188</v>
      </c>
      <c r="B7" s="49">
        <f>SUM(D7,AC7:AH7)</f>
        <v>201</v>
      </c>
      <c r="C7" s="22">
        <f>B7/$B$5*100</f>
        <v>3.9880952380952377</v>
      </c>
      <c r="D7" s="49">
        <f>SUM(E7:O7,Q7:AB7)</f>
        <v>193</v>
      </c>
      <c r="E7" s="49">
        <v>1</v>
      </c>
      <c r="F7" s="49">
        <v>0</v>
      </c>
      <c r="G7" s="49">
        <v>33</v>
      </c>
      <c r="H7" s="49">
        <v>7</v>
      </c>
      <c r="I7" s="49">
        <v>0</v>
      </c>
      <c r="J7" s="49">
        <v>27</v>
      </c>
      <c r="K7" s="49">
        <v>0</v>
      </c>
      <c r="L7" s="49">
        <v>0</v>
      </c>
      <c r="M7" s="49">
        <v>4</v>
      </c>
      <c r="N7" s="49">
        <v>1</v>
      </c>
      <c r="O7" s="49">
        <v>9</v>
      </c>
      <c r="P7" s="37" t="s">
        <v>188</v>
      </c>
      <c r="Q7" s="49">
        <v>63</v>
      </c>
      <c r="R7" s="49">
        <v>0</v>
      </c>
      <c r="S7" s="49">
        <v>1</v>
      </c>
      <c r="T7" s="49">
        <v>1</v>
      </c>
      <c r="U7" s="49">
        <v>0</v>
      </c>
      <c r="V7" s="49">
        <v>0</v>
      </c>
      <c r="W7" s="49">
        <v>2</v>
      </c>
      <c r="X7" s="49">
        <v>39</v>
      </c>
      <c r="Y7" s="49">
        <v>3</v>
      </c>
      <c r="Z7" s="49">
        <v>2</v>
      </c>
      <c r="AA7" s="49">
        <v>0</v>
      </c>
      <c r="AB7" s="49">
        <v>0</v>
      </c>
      <c r="AC7" s="49">
        <v>0</v>
      </c>
      <c r="AD7" s="49">
        <v>8</v>
      </c>
      <c r="AE7" s="49">
        <v>0</v>
      </c>
      <c r="AF7" s="49">
        <v>0</v>
      </c>
      <c r="AG7" s="49">
        <v>0</v>
      </c>
      <c r="AH7" s="49">
        <v>0</v>
      </c>
    </row>
    <row r="8" spans="1:34" s="39" customFormat="1" ht="42" customHeight="1">
      <c r="A8" s="40" t="s">
        <v>189</v>
      </c>
      <c r="B8" s="49">
        <f aca="true" t="shared" si="4" ref="B8:B15">SUM(D8,AC8:AH8)</f>
        <v>1004</v>
      </c>
      <c r="C8" s="22">
        <f aca="true" t="shared" si="5" ref="C8:C15">B8/$B$5*100</f>
        <v>19.92063492063492</v>
      </c>
      <c r="D8" s="49">
        <f aca="true" t="shared" si="6" ref="D8:D15">SUM(E8:O8,Q8:AB8)</f>
        <v>781</v>
      </c>
      <c r="E8" s="49">
        <v>39</v>
      </c>
      <c r="F8" s="49">
        <v>6</v>
      </c>
      <c r="G8" s="49">
        <v>140</v>
      </c>
      <c r="H8" s="49">
        <v>18</v>
      </c>
      <c r="I8" s="49">
        <v>88</v>
      </c>
      <c r="J8" s="49">
        <v>41</v>
      </c>
      <c r="K8" s="49">
        <v>30</v>
      </c>
      <c r="L8" s="49">
        <v>15</v>
      </c>
      <c r="M8" s="49">
        <v>35</v>
      </c>
      <c r="N8" s="49">
        <v>27</v>
      </c>
      <c r="O8" s="49">
        <v>27</v>
      </c>
      <c r="P8" s="40" t="s">
        <v>189</v>
      </c>
      <c r="Q8" s="49">
        <v>138</v>
      </c>
      <c r="R8" s="49">
        <v>9</v>
      </c>
      <c r="S8" s="49">
        <v>8</v>
      </c>
      <c r="T8" s="49">
        <v>4</v>
      </c>
      <c r="U8" s="49">
        <v>0</v>
      </c>
      <c r="V8" s="49">
        <v>7</v>
      </c>
      <c r="W8" s="49">
        <v>11</v>
      </c>
      <c r="X8" s="49">
        <v>51</v>
      </c>
      <c r="Y8" s="49">
        <v>40</v>
      </c>
      <c r="Z8" s="49">
        <v>41</v>
      </c>
      <c r="AA8" s="49">
        <v>6</v>
      </c>
      <c r="AB8" s="49">
        <v>0</v>
      </c>
      <c r="AC8" s="49">
        <v>25</v>
      </c>
      <c r="AD8" s="49">
        <v>191</v>
      </c>
      <c r="AE8" s="49">
        <v>7</v>
      </c>
      <c r="AF8" s="49">
        <v>0</v>
      </c>
      <c r="AG8" s="49">
        <v>0</v>
      </c>
      <c r="AH8" s="49">
        <v>0</v>
      </c>
    </row>
    <row r="9" spans="1:34" s="39" customFormat="1" ht="37.5" customHeight="1">
      <c r="A9" s="37" t="s">
        <v>190</v>
      </c>
      <c r="B9" s="49">
        <f t="shared" si="4"/>
        <v>428</v>
      </c>
      <c r="C9" s="22">
        <f t="shared" si="5"/>
        <v>8.492063492063492</v>
      </c>
      <c r="D9" s="49">
        <f t="shared" si="6"/>
        <v>428</v>
      </c>
      <c r="E9" s="49">
        <v>0</v>
      </c>
      <c r="F9" s="49">
        <v>0</v>
      </c>
      <c r="G9" s="49">
        <v>95</v>
      </c>
      <c r="H9" s="49">
        <v>8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292</v>
      </c>
      <c r="P9" s="37" t="s">
        <v>190</v>
      </c>
      <c r="Q9" s="49">
        <v>15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17</v>
      </c>
      <c r="Y9" s="49">
        <v>0</v>
      </c>
      <c r="Z9" s="49">
        <v>1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</row>
    <row r="10" spans="1:34" s="39" customFormat="1" ht="37.5" customHeight="1">
      <c r="A10" s="37" t="s">
        <v>191</v>
      </c>
      <c r="B10" s="49">
        <f t="shared" si="4"/>
        <v>72</v>
      </c>
      <c r="C10" s="22">
        <f t="shared" si="5"/>
        <v>1.4285714285714286</v>
      </c>
      <c r="D10" s="49">
        <f t="shared" si="6"/>
        <v>72</v>
      </c>
      <c r="E10" s="49">
        <v>0</v>
      </c>
      <c r="F10" s="49">
        <v>0</v>
      </c>
      <c r="G10" s="49">
        <v>1</v>
      </c>
      <c r="H10" s="49">
        <v>3</v>
      </c>
      <c r="I10" s="49">
        <v>1</v>
      </c>
      <c r="J10" s="49">
        <v>2</v>
      </c>
      <c r="K10" s="49">
        <v>0</v>
      </c>
      <c r="L10" s="49">
        <v>0</v>
      </c>
      <c r="M10" s="49">
        <v>1</v>
      </c>
      <c r="N10" s="49">
        <v>0</v>
      </c>
      <c r="O10" s="49">
        <v>2</v>
      </c>
      <c r="P10" s="37" t="s">
        <v>191</v>
      </c>
      <c r="Q10" s="49">
        <v>47</v>
      </c>
      <c r="R10" s="49">
        <v>0</v>
      </c>
      <c r="S10" s="49">
        <v>1</v>
      </c>
      <c r="T10" s="49">
        <v>9</v>
      </c>
      <c r="U10" s="49">
        <v>0</v>
      </c>
      <c r="V10" s="49">
        <v>0</v>
      </c>
      <c r="W10" s="49">
        <v>2</v>
      </c>
      <c r="X10" s="49">
        <v>2</v>
      </c>
      <c r="Y10" s="49">
        <v>1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</row>
    <row r="11" spans="1:34" s="39" customFormat="1" ht="37.5" customHeight="1">
      <c r="A11" s="37" t="s">
        <v>192</v>
      </c>
      <c r="B11" s="49">
        <f t="shared" si="4"/>
        <v>378</v>
      </c>
      <c r="C11" s="22">
        <f t="shared" si="5"/>
        <v>7.5</v>
      </c>
      <c r="D11" s="49">
        <f t="shared" si="6"/>
        <v>11</v>
      </c>
      <c r="E11" s="49">
        <v>1</v>
      </c>
      <c r="F11" s="49">
        <v>0</v>
      </c>
      <c r="G11" s="49">
        <v>0</v>
      </c>
      <c r="H11" s="49">
        <v>2</v>
      </c>
      <c r="I11" s="49">
        <v>0</v>
      </c>
      <c r="J11" s="49">
        <v>0</v>
      </c>
      <c r="K11" s="49">
        <v>4</v>
      </c>
      <c r="L11" s="49">
        <v>0</v>
      </c>
      <c r="M11" s="49">
        <v>0</v>
      </c>
      <c r="N11" s="49">
        <v>0</v>
      </c>
      <c r="O11" s="49">
        <v>1</v>
      </c>
      <c r="P11" s="37" t="s">
        <v>192</v>
      </c>
      <c r="Q11" s="49">
        <v>1</v>
      </c>
      <c r="R11" s="49">
        <v>2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367</v>
      </c>
      <c r="AE11" s="49">
        <v>0</v>
      </c>
      <c r="AF11" s="49">
        <v>0</v>
      </c>
      <c r="AG11" s="49">
        <v>0</v>
      </c>
      <c r="AH11" s="49">
        <v>0</v>
      </c>
    </row>
    <row r="12" spans="1:34" s="39" customFormat="1" ht="37.5" customHeight="1">
      <c r="A12" s="37" t="s">
        <v>193</v>
      </c>
      <c r="B12" s="49">
        <f t="shared" si="4"/>
        <v>1141</v>
      </c>
      <c r="C12" s="22">
        <f t="shared" si="5"/>
        <v>22.63888888888889</v>
      </c>
      <c r="D12" s="49">
        <f t="shared" si="6"/>
        <v>1087</v>
      </c>
      <c r="E12" s="49">
        <v>0</v>
      </c>
      <c r="F12" s="49">
        <v>0</v>
      </c>
      <c r="G12" s="49">
        <v>37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37" t="s">
        <v>193</v>
      </c>
      <c r="Q12" s="49">
        <v>1050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54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</row>
    <row r="13" spans="1:34" s="39" customFormat="1" ht="37.5" customHeight="1">
      <c r="A13" s="40" t="s">
        <v>194</v>
      </c>
      <c r="B13" s="49">
        <f t="shared" si="4"/>
        <v>7</v>
      </c>
      <c r="C13" s="22">
        <f t="shared" si="5"/>
        <v>0.1388888888888889</v>
      </c>
      <c r="D13" s="49">
        <f t="shared" si="6"/>
        <v>7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0" t="s">
        <v>194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7</v>
      </c>
      <c r="AA13" s="49">
        <v>0</v>
      </c>
      <c r="AB13" s="49">
        <v>0</v>
      </c>
      <c r="AC13" s="49">
        <v>0</v>
      </c>
      <c r="AD13" s="49">
        <v>0</v>
      </c>
      <c r="AE13" s="49">
        <v>0</v>
      </c>
      <c r="AF13" s="49">
        <v>0</v>
      </c>
      <c r="AG13" s="49">
        <v>0</v>
      </c>
      <c r="AH13" s="49">
        <v>0</v>
      </c>
    </row>
    <row r="14" spans="1:34" s="39" customFormat="1" ht="37.5" customHeight="1">
      <c r="A14" s="37" t="s">
        <v>195</v>
      </c>
      <c r="B14" s="49">
        <f t="shared" si="4"/>
        <v>2</v>
      </c>
      <c r="C14" s="22">
        <f t="shared" si="5"/>
        <v>0.03968253968253968</v>
      </c>
      <c r="D14" s="49">
        <f t="shared" si="6"/>
        <v>1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37" t="s">
        <v>195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1</v>
      </c>
      <c r="AA14" s="49">
        <v>0</v>
      </c>
      <c r="AB14" s="49">
        <v>0</v>
      </c>
      <c r="AC14" s="49">
        <v>0</v>
      </c>
      <c r="AD14" s="49">
        <v>1</v>
      </c>
      <c r="AE14" s="49">
        <v>0</v>
      </c>
      <c r="AF14" s="49">
        <v>0</v>
      </c>
      <c r="AG14" s="49">
        <v>0</v>
      </c>
      <c r="AH14" s="49">
        <v>0</v>
      </c>
    </row>
    <row r="15" spans="1:34" s="39" customFormat="1" ht="37.5" customHeight="1" thickBot="1">
      <c r="A15" s="37" t="s">
        <v>196</v>
      </c>
      <c r="B15" s="49">
        <f t="shared" si="4"/>
        <v>1807</v>
      </c>
      <c r="C15" s="22">
        <f t="shared" si="5"/>
        <v>35.8531746031746</v>
      </c>
      <c r="D15" s="49">
        <f t="shared" si="6"/>
        <v>1762</v>
      </c>
      <c r="E15" s="49">
        <v>5</v>
      </c>
      <c r="F15" s="49">
        <v>0</v>
      </c>
      <c r="G15" s="49">
        <v>585</v>
      </c>
      <c r="H15" s="49">
        <v>0</v>
      </c>
      <c r="I15" s="49">
        <v>0</v>
      </c>
      <c r="J15" s="49">
        <v>9</v>
      </c>
      <c r="K15" s="49">
        <v>5</v>
      </c>
      <c r="L15" s="49">
        <v>0</v>
      </c>
      <c r="M15" s="49">
        <v>4</v>
      </c>
      <c r="N15" s="49">
        <v>1</v>
      </c>
      <c r="O15" s="49">
        <v>1</v>
      </c>
      <c r="P15" s="37" t="s">
        <v>196</v>
      </c>
      <c r="Q15" s="49">
        <v>910</v>
      </c>
      <c r="R15" s="49">
        <v>5</v>
      </c>
      <c r="S15" s="49">
        <v>5</v>
      </c>
      <c r="T15" s="49">
        <v>0</v>
      </c>
      <c r="U15" s="49">
        <v>27</v>
      </c>
      <c r="V15" s="49">
        <v>0</v>
      </c>
      <c r="W15" s="49">
        <v>1</v>
      </c>
      <c r="X15" s="49">
        <v>15</v>
      </c>
      <c r="Y15" s="49">
        <v>1</v>
      </c>
      <c r="Z15" s="49">
        <v>82</v>
      </c>
      <c r="AA15" s="49">
        <v>79</v>
      </c>
      <c r="AB15" s="49">
        <v>27</v>
      </c>
      <c r="AC15" s="49">
        <v>43</v>
      </c>
      <c r="AD15" s="49">
        <v>2</v>
      </c>
      <c r="AE15" s="49">
        <v>0</v>
      </c>
      <c r="AF15" s="49">
        <v>0</v>
      </c>
      <c r="AG15" s="49">
        <v>0</v>
      </c>
      <c r="AH15" s="49">
        <v>0</v>
      </c>
    </row>
    <row r="16" spans="1:34" s="30" customFormat="1" ht="22.5" customHeight="1">
      <c r="A16" s="113" t="s">
        <v>122</v>
      </c>
      <c r="B16" s="113"/>
      <c r="C16" s="113"/>
      <c r="D16" s="113"/>
      <c r="E16" s="113"/>
      <c r="F16" s="113"/>
      <c r="G16" s="113"/>
      <c r="H16" s="113"/>
      <c r="I16" s="51"/>
      <c r="J16" s="51"/>
      <c r="K16" s="51"/>
      <c r="L16" s="51"/>
      <c r="M16" s="51"/>
      <c r="N16" s="51"/>
      <c r="O16" s="51"/>
      <c r="P16" s="51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</row>
    <row r="17" s="39" customFormat="1" ht="95.25" customHeight="1">
      <c r="A17" s="39" t="s">
        <v>123</v>
      </c>
    </row>
    <row r="18" spans="1:34" s="39" customFormat="1" ht="11.25" customHeight="1">
      <c r="A18" s="72" t="s">
        <v>356</v>
      </c>
      <c r="B18" s="73"/>
      <c r="C18" s="73"/>
      <c r="D18" s="73"/>
      <c r="E18" s="73"/>
      <c r="F18" s="73"/>
      <c r="G18" s="73"/>
      <c r="H18" s="73"/>
      <c r="I18" s="73" t="s">
        <v>357</v>
      </c>
      <c r="J18" s="73"/>
      <c r="K18" s="73"/>
      <c r="L18" s="73"/>
      <c r="M18" s="73"/>
      <c r="N18" s="73"/>
      <c r="O18" s="73"/>
      <c r="P18" s="73" t="s">
        <v>358</v>
      </c>
      <c r="Q18" s="73"/>
      <c r="R18" s="73"/>
      <c r="S18" s="73"/>
      <c r="T18" s="73"/>
      <c r="U18" s="73"/>
      <c r="V18" s="73"/>
      <c r="W18" s="73"/>
      <c r="X18" s="73" t="s">
        <v>359</v>
      </c>
      <c r="Y18" s="73"/>
      <c r="Z18" s="73"/>
      <c r="AA18" s="73"/>
      <c r="AB18" s="73"/>
      <c r="AC18" s="73"/>
      <c r="AD18" s="73"/>
      <c r="AE18" s="73"/>
      <c r="AF18" s="73"/>
      <c r="AG18" s="73"/>
      <c r="AH18" s="73"/>
    </row>
  </sheetData>
  <mergeCells count="25">
    <mergeCell ref="A1:H1"/>
    <mergeCell ref="I1:O1"/>
    <mergeCell ref="P1:W1"/>
    <mergeCell ref="X1:AH1"/>
    <mergeCell ref="A2:H2"/>
    <mergeCell ref="P2:W2"/>
    <mergeCell ref="A3:A4"/>
    <mergeCell ref="B3:B4"/>
    <mergeCell ref="C3:C4"/>
    <mergeCell ref="D3:H3"/>
    <mergeCell ref="I3:O3"/>
    <mergeCell ref="P3:P4"/>
    <mergeCell ref="Q3:W3"/>
    <mergeCell ref="A18:H18"/>
    <mergeCell ref="I18:O18"/>
    <mergeCell ref="P18:W18"/>
    <mergeCell ref="X18:AH18"/>
    <mergeCell ref="AG3:AG4"/>
    <mergeCell ref="AF3:AF4"/>
    <mergeCell ref="AH3:AH4"/>
    <mergeCell ref="A16:H16"/>
    <mergeCell ref="X3:AB3"/>
    <mergeCell ref="AC3:AC4"/>
    <mergeCell ref="AD3:AD4"/>
    <mergeCell ref="AE3:AE4"/>
  </mergeCells>
  <dataValidations count="1">
    <dataValidation type="whole" allowBlank="1" showInputMessage="1" showErrorMessage="1" errorTitle="嘿嘿！你粉混喔" error="數字必須素整數而且不得小於 0 也應該不會大於 50000000 吧" sqref="E7:O15 Q7:AH15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23"/>
  <sheetViews>
    <sheetView workbookViewId="0" topLeftCell="A1">
      <selection activeCell="A1" sqref="A1:H1"/>
    </sheetView>
  </sheetViews>
  <sheetFormatPr defaultColWidth="9.00390625" defaultRowHeight="16.5"/>
  <cols>
    <col min="1" max="1" width="18.625" style="25" customWidth="1"/>
    <col min="2" max="2" width="9.625" style="26" customWidth="1"/>
    <col min="3" max="3" width="10.125" style="26" customWidth="1"/>
    <col min="4" max="4" width="8.875" style="26" customWidth="1"/>
    <col min="5" max="5" width="8.375" style="26" customWidth="1"/>
    <col min="6" max="6" width="9.00390625" style="26" customWidth="1"/>
    <col min="7" max="7" width="9.125" style="26" customWidth="1"/>
    <col min="8" max="8" width="8.375" style="26" customWidth="1"/>
    <col min="9" max="10" width="8.125" style="26" customWidth="1"/>
    <col min="11" max="11" width="8.25390625" style="26" customWidth="1"/>
    <col min="12" max="15" width="8.125" style="26" customWidth="1"/>
    <col min="16" max="16" width="8.375" style="26" customWidth="1"/>
    <col min="17" max="17" width="8.125" style="26" customWidth="1"/>
    <col min="18" max="18" width="8.25390625" style="26" customWidth="1"/>
    <col min="19" max="19" width="18.625" style="26" customWidth="1"/>
    <col min="20" max="20" width="8.50390625" style="26" customWidth="1"/>
    <col min="21" max="27" width="7.625" style="26" customWidth="1"/>
    <col min="28" max="28" width="7.00390625" style="26" customWidth="1"/>
    <col min="29" max="29" width="6.75390625" style="26" customWidth="1"/>
    <col min="30" max="30" width="6.625" style="26" customWidth="1"/>
    <col min="31" max="31" width="6.50390625" style="26" customWidth="1"/>
    <col min="32" max="35" width="6.75390625" style="26" customWidth="1"/>
    <col min="36" max="36" width="6.625" style="26" customWidth="1"/>
    <col min="37" max="38" width="6.75390625" style="26" customWidth="1"/>
    <col min="39" max="39" width="6.375" style="26" customWidth="1"/>
    <col min="40" max="40" width="18.625" style="26" customWidth="1"/>
    <col min="41" max="41" width="8.125" style="26" customWidth="1"/>
    <col min="42" max="42" width="7.625" style="26" customWidth="1"/>
    <col min="43" max="44" width="7.50390625" style="26" customWidth="1"/>
    <col min="45" max="45" width="8.25390625" style="26" customWidth="1"/>
    <col min="46" max="46" width="7.75390625" style="26" customWidth="1"/>
    <col min="47" max="47" width="7.375" style="26" customWidth="1"/>
    <col min="48" max="48" width="7.50390625" style="26" customWidth="1"/>
    <col min="49" max="60" width="6.75390625" style="26" customWidth="1"/>
    <col min="61" max="16384" width="9.00390625" style="26" customWidth="1"/>
  </cols>
  <sheetData>
    <row r="1" spans="1:60" s="2" customFormat="1" ht="45" customHeight="1">
      <c r="A1" s="89" t="s">
        <v>262</v>
      </c>
      <c r="B1" s="89"/>
      <c r="C1" s="89"/>
      <c r="D1" s="89"/>
      <c r="E1" s="89"/>
      <c r="F1" s="89"/>
      <c r="G1" s="89"/>
      <c r="H1" s="89"/>
      <c r="I1" s="1" t="s">
        <v>263</v>
      </c>
      <c r="J1" s="62"/>
      <c r="L1" s="1"/>
      <c r="M1" s="1"/>
      <c r="N1" s="1"/>
      <c r="O1" s="1"/>
      <c r="P1" s="1"/>
      <c r="Q1" s="1"/>
      <c r="R1" s="1"/>
      <c r="S1" s="89" t="s">
        <v>262</v>
      </c>
      <c r="T1" s="89"/>
      <c r="U1" s="89"/>
      <c r="V1" s="89"/>
      <c r="W1" s="89"/>
      <c r="X1" s="89"/>
      <c r="Y1" s="89"/>
      <c r="Z1" s="89"/>
      <c r="AA1" s="89"/>
      <c r="AB1" s="68" t="s">
        <v>264</v>
      </c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89" t="s">
        <v>262</v>
      </c>
      <c r="AO1" s="89"/>
      <c r="AP1" s="89"/>
      <c r="AQ1" s="89"/>
      <c r="AR1" s="89"/>
      <c r="AS1" s="89"/>
      <c r="AT1" s="89"/>
      <c r="AU1" s="89"/>
      <c r="AV1" s="89"/>
      <c r="AW1" s="68" t="s">
        <v>265</v>
      </c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</row>
    <row r="2" spans="2:60" s="5" customFormat="1" ht="13.5" customHeight="1" thickBot="1">
      <c r="B2" s="61"/>
      <c r="C2" s="61"/>
      <c r="D2" s="61"/>
      <c r="E2" s="61"/>
      <c r="F2" s="61"/>
      <c r="G2" s="61"/>
      <c r="H2" s="61" t="s">
        <v>266</v>
      </c>
      <c r="I2" s="3" t="s">
        <v>361</v>
      </c>
      <c r="J2" s="61"/>
      <c r="L2" s="4"/>
      <c r="M2" s="4"/>
      <c r="N2" s="4"/>
      <c r="O2" s="4"/>
      <c r="P2" s="4"/>
      <c r="Q2" s="4"/>
      <c r="R2" s="4" t="s">
        <v>0</v>
      </c>
      <c r="U2" s="63"/>
      <c r="V2" s="63"/>
      <c r="W2" s="63"/>
      <c r="X2" s="63"/>
      <c r="Y2" s="63"/>
      <c r="Z2" s="63"/>
      <c r="AA2" s="63" t="s">
        <v>267</v>
      </c>
      <c r="AB2" s="7" t="s">
        <v>361</v>
      </c>
      <c r="AC2" s="63"/>
      <c r="AD2" s="63"/>
      <c r="AF2" s="8"/>
      <c r="AG2" s="3"/>
      <c r="AH2" s="3"/>
      <c r="AM2" s="6" t="s">
        <v>0</v>
      </c>
      <c r="AN2" s="88" t="s">
        <v>266</v>
      </c>
      <c r="AO2" s="88"/>
      <c r="AP2" s="88"/>
      <c r="AQ2" s="88"/>
      <c r="AR2" s="88"/>
      <c r="AS2" s="88"/>
      <c r="AT2" s="88"/>
      <c r="AU2" s="88"/>
      <c r="AV2" s="88"/>
      <c r="AW2" s="4" t="s">
        <v>361</v>
      </c>
      <c r="AX2" s="63"/>
      <c r="BB2" s="4"/>
      <c r="BC2" s="4"/>
      <c r="BD2" s="4"/>
      <c r="BE2" s="4"/>
      <c r="BF2" s="4"/>
      <c r="BG2" s="4"/>
      <c r="BH2" s="9" t="s">
        <v>0</v>
      </c>
    </row>
    <row r="3" spans="1:60" s="10" customFormat="1" ht="24" customHeight="1">
      <c r="A3" s="77" t="s">
        <v>1</v>
      </c>
      <c r="B3" s="87" t="s">
        <v>2</v>
      </c>
      <c r="C3" s="81" t="s">
        <v>268</v>
      </c>
      <c r="D3" s="80"/>
      <c r="E3" s="80"/>
      <c r="F3" s="80"/>
      <c r="G3" s="80"/>
      <c r="H3" s="80"/>
      <c r="I3" s="80"/>
      <c r="J3" s="87"/>
      <c r="K3" s="80" t="s">
        <v>269</v>
      </c>
      <c r="L3" s="92"/>
      <c r="M3" s="92"/>
      <c r="N3" s="92"/>
      <c r="O3" s="92"/>
      <c r="P3" s="92"/>
      <c r="Q3" s="92"/>
      <c r="R3" s="93"/>
      <c r="S3" s="77" t="s">
        <v>1</v>
      </c>
      <c r="T3" s="79" t="s">
        <v>270</v>
      </c>
      <c r="U3" s="94"/>
      <c r="V3" s="94"/>
      <c r="W3" s="94"/>
      <c r="X3" s="94"/>
      <c r="Y3" s="94"/>
      <c r="Z3" s="94"/>
      <c r="AA3" s="95"/>
      <c r="AB3" s="80" t="s">
        <v>271</v>
      </c>
      <c r="AC3" s="80"/>
      <c r="AD3" s="80"/>
      <c r="AE3" s="80"/>
      <c r="AF3" s="80"/>
      <c r="AG3" s="80"/>
      <c r="AH3" s="80"/>
      <c r="AI3" s="87"/>
      <c r="AJ3" s="69" t="s">
        <v>298</v>
      </c>
      <c r="AK3" s="70"/>
      <c r="AL3" s="70"/>
      <c r="AM3" s="70"/>
      <c r="AN3" s="77" t="s">
        <v>1</v>
      </c>
      <c r="AO3" s="79" t="s">
        <v>272</v>
      </c>
      <c r="AP3" s="80"/>
      <c r="AQ3" s="80"/>
      <c r="AR3" s="87"/>
      <c r="AS3" s="80" t="s">
        <v>299</v>
      </c>
      <c r="AT3" s="80"/>
      <c r="AU3" s="80"/>
      <c r="AV3" s="80"/>
      <c r="AW3" s="80"/>
      <c r="AX3" s="80"/>
      <c r="AY3" s="80"/>
      <c r="AZ3" s="87"/>
      <c r="BA3" s="81" t="s">
        <v>273</v>
      </c>
      <c r="BB3" s="80"/>
      <c r="BC3" s="80"/>
      <c r="BD3" s="80"/>
      <c r="BE3" s="80"/>
      <c r="BF3" s="80"/>
      <c r="BG3" s="80"/>
      <c r="BH3" s="80"/>
    </row>
    <row r="4" spans="1:60" s="10" customFormat="1" ht="48" customHeight="1" thickBot="1">
      <c r="A4" s="78"/>
      <c r="B4" s="91"/>
      <c r="C4" s="12" t="s">
        <v>3</v>
      </c>
      <c r="D4" s="12" t="s">
        <v>274</v>
      </c>
      <c r="E4" s="12" t="s">
        <v>4</v>
      </c>
      <c r="F4" s="12" t="s">
        <v>5</v>
      </c>
      <c r="G4" s="13" t="s">
        <v>6</v>
      </c>
      <c r="H4" s="14" t="s">
        <v>7</v>
      </c>
      <c r="I4" s="14" t="s">
        <v>275</v>
      </c>
      <c r="J4" s="13" t="s">
        <v>276</v>
      </c>
      <c r="K4" s="11" t="s">
        <v>3</v>
      </c>
      <c r="L4" s="15" t="s">
        <v>277</v>
      </c>
      <c r="M4" s="15" t="s">
        <v>4</v>
      </c>
      <c r="N4" s="15" t="s">
        <v>5</v>
      </c>
      <c r="O4" s="16" t="s">
        <v>6</v>
      </c>
      <c r="P4" s="16" t="s">
        <v>7</v>
      </c>
      <c r="Q4" s="13" t="s">
        <v>278</v>
      </c>
      <c r="R4" s="13" t="s">
        <v>279</v>
      </c>
      <c r="S4" s="78"/>
      <c r="T4" s="13" t="s">
        <v>280</v>
      </c>
      <c r="U4" s="12" t="s">
        <v>277</v>
      </c>
      <c r="V4" s="12" t="s">
        <v>4</v>
      </c>
      <c r="W4" s="11" t="s">
        <v>5</v>
      </c>
      <c r="X4" s="13" t="s">
        <v>6</v>
      </c>
      <c r="Y4" s="13" t="s">
        <v>7</v>
      </c>
      <c r="Z4" s="13" t="s">
        <v>278</v>
      </c>
      <c r="AA4" s="13" t="s">
        <v>279</v>
      </c>
      <c r="AB4" s="11" t="s">
        <v>3</v>
      </c>
      <c r="AC4" s="12" t="s">
        <v>297</v>
      </c>
      <c r="AD4" s="12" t="s">
        <v>4</v>
      </c>
      <c r="AE4" s="11" t="s">
        <v>5</v>
      </c>
      <c r="AF4" s="13" t="s">
        <v>6</v>
      </c>
      <c r="AG4" s="13" t="s">
        <v>7</v>
      </c>
      <c r="AH4" s="13" t="s">
        <v>278</v>
      </c>
      <c r="AI4" s="13" t="s">
        <v>279</v>
      </c>
      <c r="AJ4" s="11" t="s">
        <v>3</v>
      </c>
      <c r="AK4" s="12" t="s">
        <v>297</v>
      </c>
      <c r="AL4" s="12" t="s">
        <v>4</v>
      </c>
      <c r="AM4" s="11" t="s">
        <v>5</v>
      </c>
      <c r="AN4" s="78"/>
      <c r="AO4" s="13" t="s">
        <v>6</v>
      </c>
      <c r="AP4" s="13" t="s">
        <v>7</v>
      </c>
      <c r="AQ4" s="13" t="s">
        <v>278</v>
      </c>
      <c r="AR4" s="13" t="s">
        <v>279</v>
      </c>
      <c r="AS4" s="11" t="s">
        <v>281</v>
      </c>
      <c r="AT4" s="12" t="s">
        <v>282</v>
      </c>
      <c r="AU4" s="12" t="s">
        <v>4</v>
      </c>
      <c r="AV4" s="12" t="s">
        <v>5</v>
      </c>
      <c r="AW4" s="14" t="s">
        <v>6</v>
      </c>
      <c r="AX4" s="13" t="s">
        <v>7</v>
      </c>
      <c r="AY4" s="13" t="s">
        <v>278</v>
      </c>
      <c r="AZ4" s="13" t="s">
        <v>279</v>
      </c>
      <c r="BA4" s="11" t="s">
        <v>3</v>
      </c>
      <c r="BB4" s="12" t="s">
        <v>282</v>
      </c>
      <c r="BC4" s="12" t="s">
        <v>4</v>
      </c>
      <c r="BD4" s="12" t="s">
        <v>5</v>
      </c>
      <c r="BE4" s="13" t="s">
        <v>6</v>
      </c>
      <c r="BF4" s="13" t="s">
        <v>7</v>
      </c>
      <c r="BG4" s="13" t="s">
        <v>278</v>
      </c>
      <c r="BH4" s="17" t="s">
        <v>279</v>
      </c>
    </row>
    <row r="5" spans="1:60" s="20" customFormat="1" ht="24" customHeight="1">
      <c r="A5" s="18" t="s">
        <v>283</v>
      </c>
      <c r="B5" s="49">
        <f>SUM(B6+B13)</f>
        <v>27668</v>
      </c>
      <c r="C5" s="49">
        <f aca="true" t="shared" si="0" ref="C5:R5">SUM(C6+C13)</f>
        <v>74</v>
      </c>
      <c r="D5" s="49">
        <f t="shared" si="0"/>
        <v>70</v>
      </c>
      <c r="E5" s="49">
        <f t="shared" si="0"/>
        <v>0</v>
      </c>
      <c r="F5" s="49">
        <f t="shared" si="0"/>
        <v>4</v>
      </c>
      <c r="G5" s="49">
        <f>SUM(G6+G13)</f>
        <v>0</v>
      </c>
      <c r="H5" s="49">
        <f>SUM(H6+H13)</f>
        <v>0</v>
      </c>
      <c r="I5" s="49">
        <f>SUM(I6+I13)</f>
        <v>0</v>
      </c>
      <c r="J5" s="49">
        <f t="shared" si="0"/>
        <v>0</v>
      </c>
      <c r="K5" s="49">
        <f>SUM(K6+K13)</f>
        <v>1383</v>
      </c>
      <c r="L5" s="49">
        <f t="shared" si="0"/>
        <v>892</v>
      </c>
      <c r="M5" s="49">
        <f t="shared" si="0"/>
        <v>403</v>
      </c>
      <c r="N5" s="49">
        <f t="shared" si="0"/>
        <v>88</v>
      </c>
      <c r="O5" s="49">
        <f t="shared" si="0"/>
        <v>0</v>
      </c>
      <c r="P5" s="49">
        <f t="shared" si="0"/>
        <v>0</v>
      </c>
      <c r="Q5" s="49">
        <f t="shared" si="0"/>
        <v>0</v>
      </c>
      <c r="R5" s="49">
        <f t="shared" si="0"/>
        <v>0</v>
      </c>
      <c r="S5" s="18" t="s">
        <v>283</v>
      </c>
      <c r="T5" s="49">
        <f>SUM(T6+T13)</f>
        <v>3201</v>
      </c>
      <c r="U5" s="49">
        <f aca="true" t="shared" si="1" ref="U5:AI5">SUM(U6+U13)</f>
        <v>2833</v>
      </c>
      <c r="V5" s="49">
        <f t="shared" si="1"/>
        <v>0</v>
      </c>
      <c r="W5" s="49">
        <f t="shared" si="1"/>
        <v>149</v>
      </c>
      <c r="X5" s="49">
        <f t="shared" si="1"/>
        <v>29</v>
      </c>
      <c r="Y5" s="49">
        <f t="shared" si="1"/>
        <v>10</v>
      </c>
      <c r="Z5" s="49">
        <f t="shared" si="1"/>
        <v>74</v>
      </c>
      <c r="AA5" s="49">
        <f t="shared" si="1"/>
        <v>106</v>
      </c>
      <c r="AB5" s="49">
        <f t="shared" si="1"/>
        <v>1093</v>
      </c>
      <c r="AC5" s="49">
        <f t="shared" si="1"/>
        <v>1041</v>
      </c>
      <c r="AD5" s="49">
        <f t="shared" si="1"/>
        <v>4</v>
      </c>
      <c r="AE5" s="49">
        <f t="shared" si="1"/>
        <v>48</v>
      </c>
      <c r="AF5" s="49">
        <f t="shared" si="1"/>
        <v>0</v>
      </c>
      <c r="AG5" s="49">
        <f t="shared" si="1"/>
        <v>0</v>
      </c>
      <c r="AH5" s="49">
        <f t="shared" si="1"/>
        <v>0</v>
      </c>
      <c r="AI5" s="49">
        <f t="shared" si="1"/>
        <v>0</v>
      </c>
      <c r="AJ5" s="49">
        <f>SUM(AJ6+AJ13)</f>
        <v>289</v>
      </c>
      <c r="AK5" s="49">
        <f>SUM(AK6+AK13)</f>
        <v>220</v>
      </c>
      <c r="AL5" s="49">
        <f>SUM(AL6+AL13)</f>
        <v>16</v>
      </c>
      <c r="AM5" s="49">
        <f>SUM(AM6+AM13)</f>
        <v>50</v>
      </c>
      <c r="AN5" s="18" t="s">
        <v>283</v>
      </c>
      <c r="AO5" s="49">
        <f>SUM(AO6+AO13)</f>
        <v>3</v>
      </c>
      <c r="AP5" s="49">
        <f>SUM(AP6+AP13)</f>
        <v>0</v>
      </c>
      <c r="AQ5" s="49">
        <f>SUM(AQ6+AQ13)</f>
        <v>0</v>
      </c>
      <c r="AR5" s="49">
        <f>SUM(AR6+AR13)</f>
        <v>0</v>
      </c>
      <c r="AS5" s="49">
        <f>SUM(AS6+AS13)</f>
        <v>205</v>
      </c>
      <c r="AT5" s="49">
        <f aca="true" t="shared" si="2" ref="AT5:BH5">SUM(AT6+AT13)</f>
        <v>147</v>
      </c>
      <c r="AU5" s="49">
        <f t="shared" si="2"/>
        <v>22</v>
      </c>
      <c r="AV5" s="49">
        <f t="shared" si="2"/>
        <v>36</v>
      </c>
      <c r="AW5" s="49">
        <f t="shared" si="2"/>
        <v>0</v>
      </c>
      <c r="AX5" s="49">
        <f t="shared" si="2"/>
        <v>0</v>
      </c>
      <c r="AY5" s="49">
        <f t="shared" si="2"/>
        <v>0</v>
      </c>
      <c r="AZ5" s="49">
        <f t="shared" si="2"/>
        <v>0</v>
      </c>
      <c r="BA5" s="49">
        <f t="shared" si="2"/>
        <v>21423</v>
      </c>
      <c r="BB5" s="49">
        <f t="shared" si="2"/>
        <v>16684</v>
      </c>
      <c r="BC5" s="49">
        <f t="shared" si="2"/>
        <v>1209</v>
      </c>
      <c r="BD5" s="49">
        <f t="shared" si="2"/>
        <v>2651</v>
      </c>
      <c r="BE5" s="49">
        <f t="shared" si="2"/>
        <v>265</v>
      </c>
      <c r="BF5" s="49">
        <f t="shared" si="2"/>
        <v>297</v>
      </c>
      <c r="BG5" s="49">
        <f t="shared" si="2"/>
        <v>0</v>
      </c>
      <c r="BH5" s="49">
        <f t="shared" si="2"/>
        <v>317</v>
      </c>
    </row>
    <row r="6" spans="1:60" s="20" customFormat="1" ht="36" customHeight="1">
      <c r="A6" s="18" t="s">
        <v>284</v>
      </c>
      <c r="B6" s="49">
        <f>SUM(B7:B12)</f>
        <v>24695</v>
      </c>
      <c r="C6" s="49">
        <f aca="true" t="shared" si="3" ref="C6:R6">SUM(C7:C12)</f>
        <v>71</v>
      </c>
      <c r="D6" s="49">
        <f t="shared" si="3"/>
        <v>67</v>
      </c>
      <c r="E6" s="49">
        <f t="shared" si="3"/>
        <v>0</v>
      </c>
      <c r="F6" s="49">
        <f t="shared" si="3"/>
        <v>4</v>
      </c>
      <c r="G6" s="49">
        <f>SUM(G7:G12)</f>
        <v>0</v>
      </c>
      <c r="H6" s="49">
        <f>SUM(H7:H12)</f>
        <v>0</v>
      </c>
      <c r="I6" s="49">
        <f>SUM(I7:I12)</f>
        <v>0</v>
      </c>
      <c r="J6" s="49">
        <f t="shared" si="3"/>
        <v>0</v>
      </c>
      <c r="K6" s="49">
        <f>SUM(K7:K12)</f>
        <v>1009</v>
      </c>
      <c r="L6" s="49">
        <f t="shared" si="3"/>
        <v>683</v>
      </c>
      <c r="M6" s="49">
        <f t="shared" si="3"/>
        <v>254</v>
      </c>
      <c r="N6" s="49">
        <f t="shared" si="3"/>
        <v>72</v>
      </c>
      <c r="O6" s="49">
        <f t="shared" si="3"/>
        <v>0</v>
      </c>
      <c r="P6" s="49">
        <f t="shared" si="3"/>
        <v>0</v>
      </c>
      <c r="Q6" s="49">
        <f t="shared" si="3"/>
        <v>0</v>
      </c>
      <c r="R6" s="49">
        <f t="shared" si="3"/>
        <v>0</v>
      </c>
      <c r="S6" s="18" t="s">
        <v>284</v>
      </c>
      <c r="T6" s="49">
        <f>SUM(T7:T12)</f>
        <v>2155</v>
      </c>
      <c r="U6" s="49">
        <f aca="true" t="shared" si="4" ref="U6:AI6">SUM(U7:U12)</f>
        <v>1865</v>
      </c>
      <c r="V6" s="49">
        <f t="shared" si="4"/>
        <v>0</v>
      </c>
      <c r="W6" s="49">
        <f t="shared" si="4"/>
        <v>135</v>
      </c>
      <c r="X6" s="49">
        <f t="shared" si="4"/>
        <v>19</v>
      </c>
      <c r="Y6" s="49">
        <f t="shared" si="4"/>
        <v>3</v>
      </c>
      <c r="Z6" s="49">
        <f t="shared" si="4"/>
        <v>45</v>
      </c>
      <c r="AA6" s="49">
        <f t="shared" si="4"/>
        <v>88</v>
      </c>
      <c r="AB6" s="49">
        <f t="shared" si="4"/>
        <v>879</v>
      </c>
      <c r="AC6" s="49">
        <f t="shared" si="4"/>
        <v>833</v>
      </c>
      <c r="AD6" s="49">
        <f t="shared" si="4"/>
        <v>4</v>
      </c>
      <c r="AE6" s="49">
        <f t="shared" si="4"/>
        <v>42</v>
      </c>
      <c r="AF6" s="49">
        <f t="shared" si="4"/>
        <v>0</v>
      </c>
      <c r="AG6" s="49">
        <f t="shared" si="4"/>
        <v>0</v>
      </c>
      <c r="AH6" s="49">
        <f t="shared" si="4"/>
        <v>0</v>
      </c>
      <c r="AI6" s="49">
        <f t="shared" si="4"/>
        <v>0</v>
      </c>
      <c r="AJ6" s="49">
        <f>SUM(AJ7:AJ12)</f>
        <v>245</v>
      </c>
      <c r="AK6" s="49">
        <f>SUM(AK7:AK12)</f>
        <v>187</v>
      </c>
      <c r="AL6" s="49">
        <f>SUM(AL7:AL12)</f>
        <v>12</v>
      </c>
      <c r="AM6" s="49">
        <f>SUM(AM7:AM12)</f>
        <v>46</v>
      </c>
      <c r="AN6" s="18" t="s">
        <v>284</v>
      </c>
      <c r="AO6" s="49">
        <f>SUM(AO7:AO12)</f>
        <v>0</v>
      </c>
      <c r="AP6" s="49">
        <f>SUM(AP7:AP12)</f>
        <v>0</v>
      </c>
      <c r="AQ6" s="49">
        <f>SUM(AQ7:AQ12)</f>
        <v>0</v>
      </c>
      <c r="AR6" s="49">
        <f>SUM(AR7:AR12)</f>
        <v>0</v>
      </c>
      <c r="AS6" s="49">
        <f>SUM(AS7:AS12)</f>
        <v>179</v>
      </c>
      <c r="AT6" s="49">
        <f aca="true" t="shared" si="5" ref="AT6:BH6">SUM(AT7:AT12)</f>
        <v>127</v>
      </c>
      <c r="AU6" s="49">
        <f t="shared" si="5"/>
        <v>22</v>
      </c>
      <c r="AV6" s="49">
        <f t="shared" si="5"/>
        <v>30</v>
      </c>
      <c r="AW6" s="49">
        <f t="shared" si="5"/>
        <v>0</v>
      </c>
      <c r="AX6" s="49">
        <f t="shared" si="5"/>
        <v>0</v>
      </c>
      <c r="AY6" s="49">
        <f t="shared" si="5"/>
        <v>0</v>
      </c>
      <c r="AZ6" s="49">
        <f t="shared" si="5"/>
        <v>0</v>
      </c>
      <c r="BA6" s="49">
        <f t="shared" si="5"/>
        <v>20157</v>
      </c>
      <c r="BB6" s="49">
        <f t="shared" si="5"/>
        <v>15647</v>
      </c>
      <c r="BC6" s="49">
        <f t="shared" si="5"/>
        <v>1096</v>
      </c>
      <c r="BD6" s="49">
        <f t="shared" si="5"/>
        <v>2552</v>
      </c>
      <c r="BE6" s="49">
        <f t="shared" si="5"/>
        <v>254</v>
      </c>
      <c r="BF6" s="49">
        <f t="shared" si="5"/>
        <v>294</v>
      </c>
      <c r="BG6" s="49">
        <f t="shared" si="5"/>
        <v>0</v>
      </c>
      <c r="BH6" s="49">
        <f t="shared" si="5"/>
        <v>314</v>
      </c>
    </row>
    <row r="7" spans="1:60" s="20" customFormat="1" ht="36" customHeight="1">
      <c r="A7" s="18" t="s">
        <v>8</v>
      </c>
      <c r="B7" s="49">
        <f aca="true" t="shared" si="6" ref="B7:B12">SUM(C7+K7+T7+AB7+AJ7+AS7+BA7)</f>
        <v>10486</v>
      </c>
      <c r="C7" s="49">
        <f aca="true" t="shared" si="7" ref="C7:C12">SUM(D7:J7)</f>
        <v>53</v>
      </c>
      <c r="D7" s="49">
        <v>49</v>
      </c>
      <c r="E7" s="49">
        <v>0</v>
      </c>
      <c r="F7" s="49">
        <v>4</v>
      </c>
      <c r="G7" s="49">
        <v>0</v>
      </c>
      <c r="H7" s="49">
        <v>0</v>
      </c>
      <c r="I7" s="49">
        <v>0</v>
      </c>
      <c r="J7" s="49">
        <v>0</v>
      </c>
      <c r="K7" s="49">
        <f aca="true" t="shared" si="8" ref="K7:K12">SUM(L7:R7)</f>
        <v>47</v>
      </c>
      <c r="L7" s="49">
        <v>0</v>
      </c>
      <c r="M7" s="49">
        <v>47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18" t="s">
        <v>8</v>
      </c>
      <c r="T7" s="49">
        <f aca="true" t="shared" si="9" ref="T7:T12">SUM(U7:AA7)</f>
        <v>1590</v>
      </c>
      <c r="U7" s="49">
        <v>1381</v>
      </c>
      <c r="V7" s="49">
        <v>0</v>
      </c>
      <c r="W7" s="49">
        <v>116</v>
      </c>
      <c r="X7" s="49">
        <v>12</v>
      </c>
      <c r="Y7" s="49">
        <v>0</v>
      </c>
      <c r="Z7" s="49">
        <v>22</v>
      </c>
      <c r="AA7" s="49">
        <v>59</v>
      </c>
      <c r="AB7" s="49">
        <f aca="true" t="shared" si="10" ref="AB7:AB12">SUM(AC7:AI7)</f>
        <v>820</v>
      </c>
      <c r="AC7" s="49">
        <v>792</v>
      </c>
      <c r="AD7" s="49">
        <v>2</v>
      </c>
      <c r="AE7" s="49">
        <v>26</v>
      </c>
      <c r="AF7" s="49">
        <v>0</v>
      </c>
      <c r="AG7" s="49">
        <v>0</v>
      </c>
      <c r="AH7" s="49">
        <v>0</v>
      </c>
      <c r="AI7" s="49">
        <v>0</v>
      </c>
      <c r="AJ7" s="49">
        <f aca="true" t="shared" si="11" ref="AJ7:AJ12">SUM(AK7:AM7,AO7:AR7)</f>
        <v>111</v>
      </c>
      <c r="AK7" s="49">
        <v>78</v>
      </c>
      <c r="AL7" s="49">
        <v>0</v>
      </c>
      <c r="AM7" s="49">
        <v>33</v>
      </c>
      <c r="AN7" s="18" t="s">
        <v>8</v>
      </c>
      <c r="AO7" s="49">
        <v>0</v>
      </c>
      <c r="AP7" s="49">
        <v>0</v>
      </c>
      <c r="AQ7" s="49">
        <v>0</v>
      </c>
      <c r="AR7" s="49">
        <v>0</v>
      </c>
      <c r="AS7" s="49">
        <f aca="true" t="shared" si="12" ref="AS7:AS12">SUM(AT7:AZ7)</f>
        <v>51</v>
      </c>
      <c r="AT7" s="49">
        <v>43</v>
      </c>
      <c r="AU7" s="49">
        <v>1</v>
      </c>
      <c r="AV7" s="49">
        <v>7</v>
      </c>
      <c r="AW7" s="49">
        <v>0</v>
      </c>
      <c r="AX7" s="49">
        <v>0</v>
      </c>
      <c r="AY7" s="49">
        <v>0</v>
      </c>
      <c r="AZ7" s="49">
        <v>0</v>
      </c>
      <c r="BA7" s="49">
        <f aca="true" t="shared" si="13" ref="BA7:BA12">SUM(BB7:BH7)</f>
        <v>7814</v>
      </c>
      <c r="BB7" s="49">
        <v>6025</v>
      </c>
      <c r="BC7" s="49">
        <v>106</v>
      </c>
      <c r="BD7" s="49">
        <v>1647</v>
      </c>
      <c r="BE7" s="49">
        <v>4</v>
      </c>
      <c r="BF7" s="49">
        <v>7</v>
      </c>
      <c r="BG7" s="49">
        <v>0</v>
      </c>
      <c r="BH7" s="49">
        <v>25</v>
      </c>
    </row>
    <row r="8" spans="1:60" s="20" customFormat="1" ht="24" customHeight="1">
      <c r="A8" s="18" t="s">
        <v>9</v>
      </c>
      <c r="B8" s="49">
        <f t="shared" si="6"/>
        <v>5955</v>
      </c>
      <c r="C8" s="49">
        <f t="shared" si="7"/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f t="shared" si="8"/>
        <v>826</v>
      </c>
      <c r="L8" s="49">
        <v>655</v>
      </c>
      <c r="M8" s="49">
        <v>117</v>
      </c>
      <c r="N8" s="49">
        <v>54</v>
      </c>
      <c r="O8" s="49">
        <v>0</v>
      </c>
      <c r="P8" s="49">
        <v>0</v>
      </c>
      <c r="Q8" s="49">
        <v>0</v>
      </c>
      <c r="R8" s="49">
        <v>0</v>
      </c>
      <c r="S8" s="18" t="s">
        <v>9</v>
      </c>
      <c r="T8" s="49">
        <f t="shared" si="9"/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f t="shared" si="10"/>
        <v>29</v>
      </c>
      <c r="AC8" s="49">
        <v>16</v>
      </c>
      <c r="AD8" s="49">
        <v>2</v>
      </c>
      <c r="AE8" s="49">
        <v>11</v>
      </c>
      <c r="AF8" s="49">
        <v>0</v>
      </c>
      <c r="AG8" s="49">
        <v>0</v>
      </c>
      <c r="AH8" s="49">
        <v>0</v>
      </c>
      <c r="AI8" s="49">
        <v>0</v>
      </c>
      <c r="AJ8" s="49">
        <f t="shared" si="11"/>
        <v>87</v>
      </c>
      <c r="AK8" s="49">
        <v>69</v>
      </c>
      <c r="AL8" s="49">
        <v>7</v>
      </c>
      <c r="AM8" s="49">
        <v>11</v>
      </c>
      <c r="AN8" s="18" t="s">
        <v>9</v>
      </c>
      <c r="AO8" s="49">
        <v>0</v>
      </c>
      <c r="AP8" s="49">
        <v>0</v>
      </c>
      <c r="AQ8" s="49">
        <v>0</v>
      </c>
      <c r="AR8" s="49">
        <v>0</v>
      </c>
      <c r="AS8" s="49">
        <f t="shared" si="12"/>
        <v>78</v>
      </c>
      <c r="AT8" s="49">
        <v>47</v>
      </c>
      <c r="AU8" s="49">
        <v>13</v>
      </c>
      <c r="AV8" s="49">
        <v>18</v>
      </c>
      <c r="AW8" s="49">
        <v>0</v>
      </c>
      <c r="AX8" s="49">
        <v>0</v>
      </c>
      <c r="AY8" s="49">
        <v>0</v>
      </c>
      <c r="AZ8" s="49">
        <v>0</v>
      </c>
      <c r="BA8" s="49">
        <f t="shared" si="13"/>
        <v>4935</v>
      </c>
      <c r="BB8" s="49">
        <v>3762</v>
      </c>
      <c r="BC8" s="49">
        <v>557</v>
      </c>
      <c r="BD8" s="49">
        <v>615</v>
      </c>
      <c r="BE8" s="49">
        <v>1</v>
      </c>
      <c r="BF8" s="49">
        <v>0</v>
      </c>
      <c r="BG8" s="49">
        <v>0</v>
      </c>
      <c r="BH8" s="49">
        <v>0</v>
      </c>
    </row>
    <row r="9" spans="1:60" s="20" customFormat="1" ht="24" customHeight="1">
      <c r="A9" s="18" t="s">
        <v>10</v>
      </c>
      <c r="B9" s="49">
        <f t="shared" si="6"/>
        <v>4</v>
      </c>
      <c r="C9" s="49">
        <f t="shared" si="7"/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f t="shared" si="8"/>
        <v>3</v>
      </c>
      <c r="L9" s="49">
        <v>0</v>
      </c>
      <c r="M9" s="49">
        <v>3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18" t="s">
        <v>10</v>
      </c>
      <c r="T9" s="49">
        <f t="shared" si="9"/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f t="shared" si="10"/>
        <v>1</v>
      </c>
      <c r="AC9" s="49">
        <v>1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f t="shared" si="11"/>
        <v>0</v>
      </c>
      <c r="AK9" s="49">
        <v>0</v>
      </c>
      <c r="AL9" s="49">
        <v>0</v>
      </c>
      <c r="AM9" s="49">
        <v>0</v>
      </c>
      <c r="AN9" s="18" t="s">
        <v>10</v>
      </c>
      <c r="AO9" s="49">
        <v>0</v>
      </c>
      <c r="AP9" s="49">
        <v>0</v>
      </c>
      <c r="AQ9" s="49">
        <v>0</v>
      </c>
      <c r="AR9" s="49">
        <v>0</v>
      </c>
      <c r="AS9" s="49">
        <f t="shared" si="12"/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  <c r="AZ9" s="49">
        <v>0</v>
      </c>
      <c r="BA9" s="49">
        <f t="shared" si="13"/>
        <v>0</v>
      </c>
      <c r="BB9" s="49">
        <v>0</v>
      </c>
      <c r="BC9" s="49">
        <v>0</v>
      </c>
      <c r="BD9" s="49">
        <v>0</v>
      </c>
      <c r="BE9" s="49">
        <v>0</v>
      </c>
      <c r="BF9" s="49">
        <v>0</v>
      </c>
      <c r="BG9" s="49">
        <v>0</v>
      </c>
      <c r="BH9" s="49">
        <v>0</v>
      </c>
    </row>
    <row r="10" spans="1:60" s="20" customFormat="1" ht="24" customHeight="1">
      <c r="A10" s="18" t="s">
        <v>285</v>
      </c>
      <c r="B10" s="49">
        <f t="shared" si="6"/>
        <v>7657</v>
      </c>
      <c r="C10" s="49">
        <f t="shared" si="7"/>
        <v>18</v>
      </c>
      <c r="D10" s="49">
        <v>18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f t="shared" si="8"/>
        <v>67</v>
      </c>
      <c r="L10" s="49">
        <v>0</v>
      </c>
      <c r="M10" s="49">
        <v>67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18" t="s">
        <v>285</v>
      </c>
      <c r="T10" s="49">
        <f t="shared" si="9"/>
        <v>565</v>
      </c>
      <c r="U10" s="49">
        <v>484</v>
      </c>
      <c r="V10" s="49">
        <v>0</v>
      </c>
      <c r="W10" s="49">
        <v>19</v>
      </c>
      <c r="X10" s="49">
        <v>7</v>
      </c>
      <c r="Y10" s="49">
        <v>3</v>
      </c>
      <c r="Z10" s="49">
        <v>23</v>
      </c>
      <c r="AA10" s="49">
        <v>29</v>
      </c>
      <c r="AB10" s="49">
        <f t="shared" si="10"/>
        <v>26</v>
      </c>
      <c r="AC10" s="49">
        <v>23</v>
      </c>
      <c r="AD10" s="49">
        <v>0</v>
      </c>
      <c r="AE10" s="49">
        <v>3</v>
      </c>
      <c r="AF10" s="49">
        <v>0</v>
      </c>
      <c r="AG10" s="49">
        <v>0</v>
      </c>
      <c r="AH10" s="49">
        <v>0</v>
      </c>
      <c r="AI10" s="49">
        <v>0</v>
      </c>
      <c r="AJ10" s="49">
        <f t="shared" si="11"/>
        <v>38</v>
      </c>
      <c r="AK10" s="49">
        <v>36</v>
      </c>
      <c r="AL10" s="49">
        <v>1</v>
      </c>
      <c r="AM10" s="49">
        <v>1</v>
      </c>
      <c r="AN10" s="18" t="s">
        <v>285</v>
      </c>
      <c r="AO10" s="49">
        <v>0</v>
      </c>
      <c r="AP10" s="49">
        <v>0</v>
      </c>
      <c r="AQ10" s="49">
        <v>0</v>
      </c>
      <c r="AR10" s="49">
        <v>0</v>
      </c>
      <c r="AS10" s="49">
        <f t="shared" si="12"/>
        <v>19</v>
      </c>
      <c r="AT10" s="49">
        <v>19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  <c r="AZ10" s="49">
        <v>0</v>
      </c>
      <c r="BA10" s="49">
        <f t="shared" si="13"/>
        <v>6924</v>
      </c>
      <c r="BB10" s="49">
        <v>5665</v>
      </c>
      <c r="BC10" s="49">
        <v>218</v>
      </c>
      <c r="BD10" s="49">
        <v>217</v>
      </c>
      <c r="BE10" s="49">
        <v>249</v>
      </c>
      <c r="BF10" s="49">
        <v>286</v>
      </c>
      <c r="BG10" s="49">
        <v>0</v>
      </c>
      <c r="BH10" s="49">
        <v>289</v>
      </c>
    </row>
    <row r="11" spans="1:60" s="20" customFormat="1" ht="24" customHeight="1">
      <c r="A11" s="18" t="s">
        <v>286</v>
      </c>
      <c r="B11" s="49">
        <f t="shared" si="6"/>
        <v>17</v>
      </c>
      <c r="C11" s="49">
        <f t="shared" si="7"/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f t="shared" si="8"/>
        <v>16</v>
      </c>
      <c r="L11" s="49">
        <v>0</v>
      </c>
      <c r="M11" s="49">
        <v>16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18" t="s">
        <v>286</v>
      </c>
      <c r="T11" s="49">
        <f t="shared" si="9"/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f t="shared" si="10"/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f t="shared" si="11"/>
        <v>0</v>
      </c>
      <c r="AK11" s="49">
        <v>0</v>
      </c>
      <c r="AL11" s="49">
        <v>0</v>
      </c>
      <c r="AM11" s="49">
        <v>0</v>
      </c>
      <c r="AN11" s="18" t="s">
        <v>286</v>
      </c>
      <c r="AO11" s="49">
        <v>0</v>
      </c>
      <c r="AP11" s="49">
        <v>0</v>
      </c>
      <c r="AQ11" s="49">
        <v>0</v>
      </c>
      <c r="AR11" s="49">
        <v>0</v>
      </c>
      <c r="AS11" s="49">
        <f t="shared" si="12"/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  <c r="AZ11" s="49">
        <v>0</v>
      </c>
      <c r="BA11" s="49">
        <f t="shared" si="13"/>
        <v>1</v>
      </c>
      <c r="BB11" s="49">
        <v>0</v>
      </c>
      <c r="BC11" s="49">
        <v>1</v>
      </c>
      <c r="BD11" s="49">
        <v>0</v>
      </c>
      <c r="BE11" s="49">
        <v>0</v>
      </c>
      <c r="BF11" s="49">
        <v>0</v>
      </c>
      <c r="BG11" s="49">
        <v>0</v>
      </c>
      <c r="BH11" s="49">
        <v>0</v>
      </c>
    </row>
    <row r="12" spans="1:60" s="20" customFormat="1" ht="24" customHeight="1">
      <c r="A12" s="18" t="s">
        <v>287</v>
      </c>
      <c r="B12" s="49">
        <f t="shared" si="6"/>
        <v>576</v>
      </c>
      <c r="C12" s="49">
        <f t="shared" si="7"/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f t="shared" si="8"/>
        <v>50</v>
      </c>
      <c r="L12" s="49">
        <v>28</v>
      </c>
      <c r="M12" s="49">
        <v>4</v>
      </c>
      <c r="N12" s="49">
        <v>18</v>
      </c>
      <c r="O12" s="49">
        <v>0</v>
      </c>
      <c r="P12" s="49">
        <v>0</v>
      </c>
      <c r="Q12" s="49">
        <v>0</v>
      </c>
      <c r="R12" s="49">
        <v>0</v>
      </c>
      <c r="S12" s="18" t="s">
        <v>287</v>
      </c>
      <c r="T12" s="49">
        <f t="shared" si="9"/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f t="shared" si="10"/>
        <v>3</v>
      </c>
      <c r="AC12" s="49">
        <v>1</v>
      </c>
      <c r="AD12" s="49">
        <v>0</v>
      </c>
      <c r="AE12" s="49">
        <v>2</v>
      </c>
      <c r="AF12" s="49">
        <v>0</v>
      </c>
      <c r="AG12" s="49">
        <v>0</v>
      </c>
      <c r="AH12" s="49">
        <v>0</v>
      </c>
      <c r="AI12" s="49">
        <v>0</v>
      </c>
      <c r="AJ12" s="49">
        <f t="shared" si="11"/>
        <v>9</v>
      </c>
      <c r="AK12" s="49">
        <v>4</v>
      </c>
      <c r="AL12" s="49">
        <v>4</v>
      </c>
      <c r="AM12" s="49">
        <v>1</v>
      </c>
      <c r="AN12" s="18" t="s">
        <v>287</v>
      </c>
      <c r="AO12" s="49">
        <v>0</v>
      </c>
      <c r="AP12" s="49">
        <v>0</v>
      </c>
      <c r="AQ12" s="49">
        <v>0</v>
      </c>
      <c r="AR12" s="49">
        <v>0</v>
      </c>
      <c r="AS12" s="49">
        <f t="shared" si="12"/>
        <v>31</v>
      </c>
      <c r="AT12" s="49">
        <v>18</v>
      </c>
      <c r="AU12" s="49">
        <v>8</v>
      </c>
      <c r="AV12" s="49">
        <v>5</v>
      </c>
      <c r="AW12" s="49">
        <v>0</v>
      </c>
      <c r="AX12" s="49">
        <v>0</v>
      </c>
      <c r="AY12" s="49">
        <v>0</v>
      </c>
      <c r="AZ12" s="49">
        <v>0</v>
      </c>
      <c r="BA12" s="49">
        <f t="shared" si="13"/>
        <v>483</v>
      </c>
      <c r="BB12" s="49">
        <v>195</v>
      </c>
      <c r="BC12" s="49">
        <v>214</v>
      </c>
      <c r="BD12" s="49">
        <v>73</v>
      </c>
      <c r="BE12" s="49">
        <v>0</v>
      </c>
      <c r="BF12" s="49">
        <v>1</v>
      </c>
      <c r="BG12" s="49">
        <v>0</v>
      </c>
      <c r="BH12" s="49">
        <v>0</v>
      </c>
    </row>
    <row r="13" spans="1:61" s="20" customFormat="1" ht="48" customHeight="1">
      <c r="A13" s="18" t="s">
        <v>288</v>
      </c>
      <c r="B13" s="49">
        <f>SUM(B15:B20)</f>
        <v>2973</v>
      </c>
      <c r="C13" s="49">
        <f aca="true" t="shared" si="14" ref="C13:BH13">SUM(C15:C20)</f>
        <v>3</v>
      </c>
      <c r="D13" s="49">
        <f t="shared" si="14"/>
        <v>3</v>
      </c>
      <c r="E13" s="49">
        <f t="shared" si="14"/>
        <v>0</v>
      </c>
      <c r="F13" s="49">
        <f t="shared" si="14"/>
        <v>0</v>
      </c>
      <c r="G13" s="49">
        <f>SUM(G15:G20)</f>
        <v>0</v>
      </c>
      <c r="H13" s="49">
        <f>SUM(H15:H20)</f>
        <v>0</v>
      </c>
      <c r="I13" s="49">
        <f>SUM(I15:I20)</f>
        <v>0</v>
      </c>
      <c r="J13" s="49">
        <f t="shared" si="14"/>
        <v>0</v>
      </c>
      <c r="K13" s="49">
        <f>SUM(K15:K20)</f>
        <v>374</v>
      </c>
      <c r="L13" s="49">
        <f t="shared" si="14"/>
        <v>209</v>
      </c>
      <c r="M13" s="49">
        <f t="shared" si="14"/>
        <v>149</v>
      </c>
      <c r="N13" s="49">
        <f t="shared" si="14"/>
        <v>16</v>
      </c>
      <c r="O13" s="49">
        <f t="shared" si="14"/>
        <v>0</v>
      </c>
      <c r="P13" s="49">
        <f t="shared" si="14"/>
        <v>0</v>
      </c>
      <c r="Q13" s="49">
        <f t="shared" si="14"/>
        <v>0</v>
      </c>
      <c r="R13" s="49">
        <f t="shared" si="14"/>
        <v>0</v>
      </c>
      <c r="S13" s="18" t="s">
        <v>288</v>
      </c>
      <c r="T13" s="49">
        <f>SUM(T15:T20)</f>
        <v>1046</v>
      </c>
      <c r="U13" s="49">
        <f t="shared" si="14"/>
        <v>968</v>
      </c>
      <c r="V13" s="49">
        <f t="shared" si="14"/>
        <v>0</v>
      </c>
      <c r="W13" s="49">
        <f t="shared" si="14"/>
        <v>14</v>
      </c>
      <c r="X13" s="49">
        <f t="shared" si="14"/>
        <v>10</v>
      </c>
      <c r="Y13" s="49">
        <f t="shared" si="14"/>
        <v>7</v>
      </c>
      <c r="Z13" s="49">
        <f t="shared" si="14"/>
        <v>29</v>
      </c>
      <c r="AA13" s="49">
        <f t="shared" si="14"/>
        <v>18</v>
      </c>
      <c r="AB13" s="49">
        <f>SUM(AB15:AB20)</f>
        <v>214</v>
      </c>
      <c r="AC13" s="49">
        <f t="shared" si="14"/>
        <v>208</v>
      </c>
      <c r="AD13" s="49">
        <f t="shared" si="14"/>
        <v>0</v>
      </c>
      <c r="AE13" s="49">
        <f t="shared" si="14"/>
        <v>6</v>
      </c>
      <c r="AF13" s="49">
        <f t="shared" si="14"/>
        <v>0</v>
      </c>
      <c r="AG13" s="49">
        <f t="shared" si="14"/>
        <v>0</v>
      </c>
      <c r="AH13" s="49">
        <f t="shared" si="14"/>
        <v>0</v>
      </c>
      <c r="AI13" s="49">
        <f t="shared" si="14"/>
        <v>0</v>
      </c>
      <c r="AJ13" s="49">
        <f>SUM(AJ15:AJ20)</f>
        <v>44</v>
      </c>
      <c r="AK13" s="49">
        <f>SUM(AK15:AK20)</f>
        <v>33</v>
      </c>
      <c r="AL13" s="49">
        <f>SUM(AL15:AL20)</f>
        <v>4</v>
      </c>
      <c r="AM13" s="49">
        <f>SUM(AM15:AM20)</f>
        <v>4</v>
      </c>
      <c r="AN13" s="18" t="s">
        <v>288</v>
      </c>
      <c r="AO13" s="49">
        <f>SUM(AO15:AO20)</f>
        <v>3</v>
      </c>
      <c r="AP13" s="49">
        <f>SUM(AP15:AP20)</f>
        <v>0</v>
      </c>
      <c r="AQ13" s="49">
        <f>SUM(AQ15:AQ20)</f>
        <v>0</v>
      </c>
      <c r="AR13" s="49">
        <f>SUM(AR15:AR20)</f>
        <v>0</v>
      </c>
      <c r="AS13" s="49">
        <f>SUM(AS15:AS20)</f>
        <v>26</v>
      </c>
      <c r="AT13" s="49">
        <f t="shared" si="14"/>
        <v>20</v>
      </c>
      <c r="AU13" s="49">
        <f t="shared" si="14"/>
        <v>0</v>
      </c>
      <c r="AV13" s="49">
        <f t="shared" si="14"/>
        <v>6</v>
      </c>
      <c r="AW13" s="49">
        <f t="shared" si="14"/>
        <v>0</v>
      </c>
      <c r="AX13" s="49">
        <f t="shared" si="14"/>
        <v>0</v>
      </c>
      <c r="AY13" s="49">
        <f t="shared" si="14"/>
        <v>0</v>
      </c>
      <c r="AZ13" s="49">
        <f t="shared" si="14"/>
        <v>0</v>
      </c>
      <c r="BA13" s="49">
        <f>SUM(BA15:BA20)</f>
        <v>1266</v>
      </c>
      <c r="BB13" s="49">
        <f t="shared" si="14"/>
        <v>1037</v>
      </c>
      <c r="BC13" s="49">
        <f t="shared" si="14"/>
        <v>113</v>
      </c>
      <c r="BD13" s="49">
        <f t="shared" si="14"/>
        <v>99</v>
      </c>
      <c r="BE13" s="49">
        <f t="shared" si="14"/>
        <v>11</v>
      </c>
      <c r="BF13" s="49">
        <f t="shared" si="14"/>
        <v>3</v>
      </c>
      <c r="BG13" s="49">
        <f t="shared" si="14"/>
        <v>0</v>
      </c>
      <c r="BH13" s="49">
        <f t="shared" si="14"/>
        <v>3</v>
      </c>
      <c r="BI13" s="21"/>
    </row>
    <row r="14" spans="1:60" s="20" customFormat="1" ht="36" customHeight="1">
      <c r="A14" s="18" t="s">
        <v>289</v>
      </c>
      <c r="B14" s="22">
        <f aca="true" t="shared" si="15" ref="B14:AI14">IF(B6=0,0,B13/B6*100)</f>
        <v>12.038874266045758</v>
      </c>
      <c r="C14" s="22">
        <f t="shared" si="15"/>
        <v>4.225352112676056</v>
      </c>
      <c r="D14" s="22">
        <f t="shared" si="15"/>
        <v>4.477611940298507</v>
      </c>
      <c r="E14" s="22">
        <f t="shared" si="15"/>
        <v>0</v>
      </c>
      <c r="F14" s="22">
        <f t="shared" si="15"/>
        <v>0</v>
      </c>
      <c r="G14" s="22">
        <f t="shared" si="15"/>
        <v>0</v>
      </c>
      <c r="H14" s="22">
        <f t="shared" si="15"/>
        <v>0</v>
      </c>
      <c r="I14" s="22">
        <f t="shared" si="15"/>
        <v>0</v>
      </c>
      <c r="J14" s="22">
        <f t="shared" si="15"/>
        <v>0</v>
      </c>
      <c r="K14" s="22">
        <f t="shared" si="15"/>
        <v>37.06640237859267</v>
      </c>
      <c r="L14" s="22">
        <f t="shared" si="15"/>
        <v>30.600292825768665</v>
      </c>
      <c r="M14" s="22">
        <f t="shared" si="15"/>
        <v>58.661417322834644</v>
      </c>
      <c r="N14" s="22">
        <f t="shared" si="15"/>
        <v>22.22222222222222</v>
      </c>
      <c r="O14" s="22">
        <f t="shared" si="15"/>
        <v>0</v>
      </c>
      <c r="P14" s="22">
        <f t="shared" si="15"/>
        <v>0</v>
      </c>
      <c r="Q14" s="22">
        <f t="shared" si="15"/>
        <v>0</v>
      </c>
      <c r="R14" s="22">
        <f t="shared" si="15"/>
        <v>0</v>
      </c>
      <c r="S14" s="18" t="s">
        <v>289</v>
      </c>
      <c r="T14" s="22">
        <f t="shared" si="15"/>
        <v>48.53828306264501</v>
      </c>
      <c r="U14" s="22">
        <f t="shared" si="15"/>
        <v>51.90348525469168</v>
      </c>
      <c r="V14" s="22">
        <f t="shared" si="15"/>
        <v>0</v>
      </c>
      <c r="W14" s="22">
        <f t="shared" si="15"/>
        <v>10.37037037037037</v>
      </c>
      <c r="X14" s="22">
        <f t="shared" si="15"/>
        <v>52.63157894736842</v>
      </c>
      <c r="Y14" s="22">
        <f t="shared" si="15"/>
        <v>233.33333333333334</v>
      </c>
      <c r="Z14" s="22">
        <f t="shared" si="15"/>
        <v>64.44444444444444</v>
      </c>
      <c r="AA14" s="22">
        <f t="shared" si="15"/>
        <v>20.454545454545457</v>
      </c>
      <c r="AB14" s="22">
        <f t="shared" si="15"/>
        <v>24.34584755403868</v>
      </c>
      <c r="AC14" s="22">
        <f t="shared" si="15"/>
        <v>24.96998799519808</v>
      </c>
      <c r="AD14" s="22">
        <f t="shared" si="15"/>
        <v>0</v>
      </c>
      <c r="AE14" s="22">
        <f t="shared" si="15"/>
        <v>14.285714285714285</v>
      </c>
      <c r="AF14" s="22">
        <f t="shared" si="15"/>
        <v>0</v>
      </c>
      <c r="AG14" s="22">
        <f t="shared" si="15"/>
        <v>0</v>
      </c>
      <c r="AH14" s="22">
        <f t="shared" si="15"/>
        <v>0</v>
      </c>
      <c r="AI14" s="22">
        <f t="shared" si="15"/>
        <v>0</v>
      </c>
      <c r="AJ14" s="22">
        <f>IF(AJ6=0,0,AJ13/AJ6*100)</f>
        <v>17.959183673469386</v>
      </c>
      <c r="AK14" s="22">
        <f>IF(AK6=0,0,AK13/AK6*100)</f>
        <v>17.647058823529413</v>
      </c>
      <c r="AL14" s="22">
        <f>IF(AL6=0,0,AL13/AL6*100)</f>
        <v>33.33333333333333</v>
      </c>
      <c r="AM14" s="22">
        <f>IF(AM6=0,0,AM13/AM6*100)</f>
        <v>8.695652173913043</v>
      </c>
      <c r="AN14" s="18" t="s">
        <v>289</v>
      </c>
      <c r="AO14" s="22">
        <f>IF(AO6=0,0,AO13/AO6*100)</f>
        <v>0</v>
      </c>
      <c r="AP14" s="22">
        <f>IF(AP6=0,0,AP13/AP6*100)</f>
        <v>0</v>
      </c>
      <c r="AQ14" s="22">
        <f>IF(AQ6=0,0,AQ13/AQ6*100)</f>
        <v>0</v>
      </c>
      <c r="AR14" s="22">
        <f>IF(AR6=0,0,AR13/AR6*100)</f>
        <v>0</v>
      </c>
      <c r="AS14" s="22">
        <f>IF(AS6=0,0,AS13/AS6*100)</f>
        <v>14.52513966480447</v>
      </c>
      <c r="AT14" s="22">
        <f aca="true" t="shared" si="16" ref="AT14:BH14">IF(AT6=0,0,AT13/AT6*100)</f>
        <v>15.748031496062993</v>
      </c>
      <c r="AU14" s="22">
        <f t="shared" si="16"/>
        <v>0</v>
      </c>
      <c r="AV14" s="22">
        <f t="shared" si="16"/>
        <v>20</v>
      </c>
      <c r="AW14" s="22">
        <f t="shared" si="16"/>
        <v>0</v>
      </c>
      <c r="AX14" s="22">
        <f t="shared" si="16"/>
        <v>0</v>
      </c>
      <c r="AY14" s="22">
        <f t="shared" si="16"/>
        <v>0</v>
      </c>
      <c r="AZ14" s="22">
        <f t="shared" si="16"/>
        <v>0</v>
      </c>
      <c r="BA14" s="22">
        <f t="shared" si="16"/>
        <v>6.2806965322220565</v>
      </c>
      <c r="BB14" s="22">
        <f t="shared" si="16"/>
        <v>6.62746852431776</v>
      </c>
      <c r="BC14" s="22">
        <f t="shared" si="16"/>
        <v>10.31021897810219</v>
      </c>
      <c r="BD14" s="22">
        <f t="shared" si="16"/>
        <v>3.8793103448275863</v>
      </c>
      <c r="BE14" s="22">
        <f t="shared" si="16"/>
        <v>4.330708661417323</v>
      </c>
      <c r="BF14" s="22">
        <f t="shared" si="16"/>
        <v>1.0204081632653061</v>
      </c>
      <c r="BG14" s="22">
        <f t="shared" si="16"/>
        <v>0</v>
      </c>
      <c r="BH14" s="22">
        <f t="shared" si="16"/>
        <v>0.9554140127388535</v>
      </c>
    </row>
    <row r="15" spans="1:60" s="20" customFormat="1" ht="36" customHeight="1">
      <c r="A15" s="18" t="s">
        <v>8</v>
      </c>
      <c r="B15" s="49">
        <f aca="true" t="shared" si="17" ref="B15:B20">SUM(C15+K15+T15+AB15+AJ15+AS15+BA15)</f>
        <v>1413</v>
      </c>
      <c r="C15" s="49">
        <f aca="true" t="shared" si="18" ref="C15:C20">SUM(D15:J15)</f>
        <v>3</v>
      </c>
      <c r="D15" s="49">
        <v>3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f aca="true" t="shared" si="19" ref="K15:K20">SUM(L15:R15)</f>
        <v>26</v>
      </c>
      <c r="L15" s="49">
        <v>0</v>
      </c>
      <c r="M15" s="49">
        <v>26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18" t="s">
        <v>8</v>
      </c>
      <c r="T15" s="49">
        <f aca="true" t="shared" si="20" ref="T15:T20">SUM(U15:AA15)</f>
        <v>696</v>
      </c>
      <c r="U15" s="49">
        <v>653</v>
      </c>
      <c r="V15" s="49">
        <v>0</v>
      </c>
      <c r="W15" s="49">
        <v>13</v>
      </c>
      <c r="X15" s="49">
        <v>10</v>
      </c>
      <c r="Y15" s="49">
        <v>2</v>
      </c>
      <c r="Z15" s="49">
        <v>9</v>
      </c>
      <c r="AA15" s="49">
        <v>9</v>
      </c>
      <c r="AB15" s="49">
        <f aca="true" t="shared" si="21" ref="AB15:AB20">SUM(AC15:AI15)</f>
        <v>203</v>
      </c>
      <c r="AC15" s="49">
        <v>199</v>
      </c>
      <c r="AD15" s="49">
        <v>0</v>
      </c>
      <c r="AE15" s="49">
        <v>4</v>
      </c>
      <c r="AF15" s="49">
        <v>0</v>
      </c>
      <c r="AG15" s="49">
        <v>0</v>
      </c>
      <c r="AH15" s="49">
        <v>0</v>
      </c>
      <c r="AI15" s="49">
        <v>0</v>
      </c>
      <c r="AJ15" s="49">
        <f aca="true" t="shared" si="22" ref="AJ15:AJ20">SUM(AK15:AM15,AO15:AR15)</f>
        <v>19</v>
      </c>
      <c r="AK15" s="49">
        <v>14</v>
      </c>
      <c r="AL15" s="49">
        <v>0</v>
      </c>
      <c r="AM15" s="49">
        <v>2</v>
      </c>
      <c r="AN15" s="18" t="s">
        <v>8</v>
      </c>
      <c r="AO15" s="49">
        <v>3</v>
      </c>
      <c r="AP15" s="49">
        <v>0</v>
      </c>
      <c r="AQ15" s="49">
        <v>0</v>
      </c>
      <c r="AR15" s="49">
        <v>0</v>
      </c>
      <c r="AS15" s="49">
        <f aca="true" t="shared" si="23" ref="AS15:AS20">SUM(AT15:AZ15)</f>
        <v>4</v>
      </c>
      <c r="AT15" s="49">
        <v>3</v>
      </c>
      <c r="AU15" s="49">
        <v>0</v>
      </c>
      <c r="AV15" s="49">
        <v>1</v>
      </c>
      <c r="AW15" s="49">
        <v>0</v>
      </c>
      <c r="AX15" s="49">
        <v>0</v>
      </c>
      <c r="AY15" s="49">
        <v>0</v>
      </c>
      <c r="AZ15" s="49">
        <v>0</v>
      </c>
      <c r="BA15" s="49">
        <f aca="true" t="shared" si="24" ref="BA15:BA20">SUM(BB15:BH15)</f>
        <v>462</v>
      </c>
      <c r="BB15" s="49">
        <v>392</v>
      </c>
      <c r="BC15" s="49">
        <v>16</v>
      </c>
      <c r="BD15" s="49">
        <v>52</v>
      </c>
      <c r="BE15" s="49">
        <v>1</v>
      </c>
      <c r="BF15" s="49">
        <v>0</v>
      </c>
      <c r="BG15" s="49">
        <v>0</v>
      </c>
      <c r="BH15" s="49">
        <v>1</v>
      </c>
    </row>
    <row r="16" spans="1:60" s="20" customFormat="1" ht="24" customHeight="1">
      <c r="A16" s="18" t="s">
        <v>9</v>
      </c>
      <c r="B16" s="49">
        <f t="shared" si="17"/>
        <v>778</v>
      </c>
      <c r="C16" s="49">
        <f t="shared" si="18"/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f t="shared" si="19"/>
        <v>290</v>
      </c>
      <c r="L16" s="49">
        <v>209</v>
      </c>
      <c r="M16" s="49">
        <v>71</v>
      </c>
      <c r="N16" s="49">
        <v>10</v>
      </c>
      <c r="O16" s="49">
        <v>0</v>
      </c>
      <c r="P16" s="49">
        <v>0</v>
      </c>
      <c r="Q16" s="49">
        <v>0</v>
      </c>
      <c r="R16" s="49">
        <v>0</v>
      </c>
      <c r="S16" s="18" t="s">
        <v>9</v>
      </c>
      <c r="T16" s="49">
        <f t="shared" si="20"/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f t="shared" si="21"/>
        <v>3</v>
      </c>
      <c r="AC16" s="49">
        <v>1</v>
      </c>
      <c r="AD16" s="49">
        <v>0</v>
      </c>
      <c r="AE16" s="49">
        <v>2</v>
      </c>
      <c r="AF16" s="49">
        <v>0</v>
      </c>
      <c r="AG16" s="49">
        <v>0</v>
      </c>
      <c r="AH16" s="49">
        <v>0</v>
      </c>
      <c r="AI16" s="49">
        <v>0</v>
      </c>
      <c r="AJ16" s="49">
        <f t="shared" si="22"/>
        <v>19</v>
      </c>
      <c r="AK16" s="49">
        <v>14</v>
      </c>
      <c r="AL16" s="49">
        <v>3</v>
      </c>
      <c r="AM16" s="49">
        <v>2</v>
      </c>
      <c r="AN16" s="18" t="s">
        <v>9</v>
      </c>
      <c r="AO16" s="49">
        <v>0</v>
      </c>
      <c r="AP16" s="49">
        <v>0</v>
      </c>
      <c r="AQ16" s="49">
        <v>0</v>
      </c>
      <c r="AR16" s="49">
        <v>0</v>
      </c>
      <c r="AS16" s="49">
        <f t="shared" si="23"/>
        <v>12</v>
      </c>
      <c r="AT16" s="49">
        <v>11</v>
      </c>
      <c r="AU16" s="49">
        <v>0</v>
      </c>
      <c r="AV16" s="49">
        <v>1</v>
      </c>
      <c r="AW16" s="49">
        <v>0</v>
      </c>
      <c r="AX16" s="49">
        <v>0</v>
      </c>
      <c r="AY16" s="49">
        <v>0</v>
      </c>
      <c r="AZ16" s="49">
        <v>0</v>
      </c>
      <c r="BA16" s="49">
        <f t="shared" si="24"/>
        <v>454</v>
      </c>
      <c r="BB16" s="49">
        <v>341</v>
      </c>
      <c r="BC16" s="49">
        <v>81</v>
      </c>
      <c r="BD16" s="49">
        <v>32</v>
      </c>
      <c r="BE16" s="49">
        <v>0</v>
      </c>
      <c r="BF16" s="49">
        <v>0</v>
      </c>
      <c r="BG16" s="49">
        <v>0</v>
      </c>
      <c r="BH16" s="49">
        <v>0</v>
      </c>
    </row>
    <row r="17" spans="1:60" s="20" customFormat="1" ht="24" customHeight="1">
      <c r="A17" s="18" t="s">
        <v>10</v>
      </c>
      <c r="B17" s="49">
        <f t="shared" si="17"/>
        <v>2</v>
      </c>
      <c r="C17" s="49">
        <f t="shared" si="18"/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f t="shared" si="19"/>
        <v>2</v>
      </c>
      <c r="L17" s="49">
        <v>0</v>
      </c>
      <c r="M17" s="49">
        <v>2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18" t="s">
        <v>10</v>
      </c>
      <c r="T17" s="49">
        <f t="shared" si="20"/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f t="shared" si="21"/>
        <v>0</v>
      </c>
      <c r="AC17" s="49">
        <v>0</v>
      </c>
      <c r="AD17" s="49">
        <v>0</v>
      </c>
      <c r="AE17" s="49">
        <v>0</v>
      </c>
      <c r="AF17" s="49">
        <v>0</v>
      </c>
      <c r="AG17" s="49">
        <v>0</v>
      </c>
      <c r="AH17" s="49">
        <v>0</v>
      </c>
      <c r="AI17" s="49">
        <v>0</v>
      </c>
      <c r="AJ17" s="49">
        <f t="shared" si="22"/>
        <v>0</v>
      </c>
      <c r="AK17" s="49">
        <v>0</v>
      </c>
      <c r="AL17" s="49">
        <v>0</v>
      </c>
      <c r="AM17" s="49">
        <v>0</v>
      </c>
      <c r="AN17" s="18" t="s">
        <v>10</v>
      </c>
      <c r="AO17" s="49">
        <v>0</v>
      </c>
      <c r="AP17" s="49">
        <v>0</v>
      </c>
      <c r="AQ17" s="49">
        <v>0</v>
      </c>
      <c r="AR17" s="49">
        <v>0</v>
      </c>
      <c r="AS17" s="49">
        <f t="shared" si="23"/>
        <v>0</v>
      </c>
      <c r="AT17" s="49">
        <v>0</v>
      </c>
      <c r="AU17" s="49">
        <v>0</v>
      </c>
      <c r="AV17" s="49">
        <v>0</v>
      </c>
      <c r="AW17" s="49">
        <v>0</v>
      </c>
      <c r="AX17" s="49">
        <v>0</v>
      </c>
      <c r="AY17" s="49">
        <v>0</v>
      </c>
      <c r="AZ17" s="49">
        <v>0</v>
      </c>
      <c r="BA17" s="49">
        <f t="shared" si="24"/>
        <v>0</v>
      </c>
      <c r="BB17" s="49">
        <v>0</v>
      </c>
      <c r="BC17" s="49">
        <v>0</v>
      </c>
      <c r="BD17" s="49">
        <v>0</v>
      </c>
      <c r="BE17" s="49">
        <v>0</v>
      </c>
      <c r="BF17" s="49">
        <v>0</v>
      </c>
      <c r="BG17" s="49">
        <v>0</v>
      </c>
      <c r="BH17" s="49">
        <v>0</v>
      </c>
    </row>
    <row r="18" spans="1:60" s="20" customFormat="1" ht="24" customHeight="1">
      <c r="A18" s="18" t="s">
        <v>285</v>
      </c>
      <c r="B18" s="49">
        <f t="shared" si="17"/>
        <v>727</v>
      </c>
      <c r="C18" s="49">
        <f t="shared" si="18"/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f t="shared" si="19"/>
        <v>31</v>
      </c>
      <c r="L18" s="49">
        <v>0</v>
      </c>
      <c r="M18" s="49">
        <v>31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18" t="s">
        <v>285</v>
      </c>
      <c r="T18" s="49">
        <f t="shared" si="20"/>
        <v>350</v>
      </c>
      <c r="U18" s="49">
        <v>315</v>
      </c>
      <c r="V18" s="49">
        <v>0</v>
      </c>
      <c r="W18" s="49">
        <v>1</v>
      </c>
      <c r="X18" s="49">
        <v>0</v>
      </c>
      <c r="Y18" s="49">
        <v>5</v>
      </c>
      <c r="Z18" s="49">
        <v>20</v>
      </c>
      <c r="AA18" s="49">
        <v>9</v>
      </c>
      <c r="AB18" s="49">
        <f t="shared" si="21"/>
        <v>8</v>
      </c>
      <c r="AC18" s="49">
        <v>8</v>
      </c>
      <c r="AD18" s="49">
        <v>0</v>
      </c>
      <c r="AE18" s="49">
        <v>0</v>
      </c>
      <c r="AF18" s="49">
        <v>0</v>
      </c>
      <c r="AG18" s="49">
        <v>0</v>
      </c>
      <c r="AH18" s="49">
        <v>0</v>
      </c>
      <c r="AI18" s="49">
        <v>0</v>
      </c>
      <c r="AJ18" s="49">
        <f t="shared" si="22"/>
        <v>5</v>
      </c>
      <c r="AK18" s="49">
        <v>5</v>
      </c>
      <c r="AL18" s="49">
        <v>0</v>
      </c>
      <c r="AM18" s="49">
        <v>0</v>
      </c>
      <c r="AN18" s="18" t="s">
        <v>285</v>
      </c>
      <c r="AO18" s="49">
        <v>0</v>
      </c>
      <c r="AP18" s="49">
        <v>0</v>
      </c>
      <c r="AQ18" s="49">
        <v>0</v>
      </c>
      <c r="AR18" s="49">
        <v>0</v>
      </c>
      <c r="AS18" s="49">
        <f t="shared" si="23"/>
        <v>3</v>
      </c>
      <c r="AT18" s="49">
        <v>3</v>
      </c>
      <c r="AU18" s="49">
        <v>0</v>
      </c>
      <c r="AV18" s="49">
        <v>0</v>
      </c>
      <c r="AW18" s="49">
        <v>0</v>
      </c>
      <c r="AX18" s="49">
        <v>0</v>
      </c>
      <c r="AY18" s="49">
        <v>0</v>
      </c>
      <c r="AZ18" s="49">
        <v>0</v>
      </c>
      <c r="BA18" s="49">
        <f t="shared" si="24"/>
        <v>330</v>
      </c>
      <c r="BB18" s="49">
        <v>294</v>
      </c>
      <c r="BC18" s="49">
        <v>9</v>
      </c>
      <c r="BD18" s="49">
        <v>12</v>
      </c>
      <c r="BE18" s="49">
        <v>10</v>
      </c>
      <c r="BF18" s="49">
        <v>3</v>
      </c>
      <c r="BG18" s="49">
        <v>0</v>
      </c>
      <c r="BH18" s="49">
        <v>2</v>
      </c>
    </row>
    <row r="19" spans="1:60" s="20" customFormat="1" ht="24" customHeight="1">
      <c r="A19" s="18" t="s">
        <v>286</v>
      </c>
      <c r="B19" s="49">
        <f t="shared" si="17"/>
        <v>16</v>
      </c>
      <c r="C19" s="49">
        <f t="shared" si="18"/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f t="shared" si="19"/>
        <v>16</v>
      </c>
      <c r="L19" s="49">
        <v>0</v>
      </c>
      <c r="M19" s="49">
        <v>16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18" t="s">
        <v>286</v>
      </c>
      <c r="T19" s="49">
        <f t="shared" si="20"/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f t="shared" si="21"/>
        <v>0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0</v>
      </c>
      <c r="AI19" s="49">
        <v>0</v>
      </c>
      <c r="AJ19" s="49">
        <f t="shared" si="22"/>
        <v>0</v>
      </c>
      <c r="AK19" s="49">
        <v>0</v>
      </c>
      <c r="AL19" s="49">
        <v>0</v>
      </c>
      <c r="AM19" s="49">
        <v>0</v>
      </c>
      <c r="AN19" s="18" t="s">
        <v>286</v>
      </c>
      <c r="AO19" s="49">
        <v>0</v>
      </c>
      <c r="AP19" s="49">
        <v>0</v>
      </c>
      <c r="AQ19" s="49">
        <v>0</v>
      </c>
      <c r="AR19" s="49">
        <v>0</v>
      </c>
      <c r="AS19" s="49">
        <f t="shared" si="23"/>
        <v>0</v>
      </c>
      <c r="AT19" s="49">
        <v>0</v>
      </c>
      <c r="AU19" s="49">
        <v>0</v>
      </c>
      <c r="AV19" s="49">
        <v>0</v>
      </c>
      <c r="AW19" s="49">
        <v>0</v>
      </c>
      <c r="AX19" s="49">
        <v>0</v>
      </c>
      <c r="AY19" s="49">
        <v>0</v>
      </c>
      <c r="AZ19" s="49">
        <v>0</v>
      </c>
      <c r="BA19" s="49">
        <f t="shared" si="24"/>
        <v>0</v>
      </c>
      <c r="BB19" s="49">
        <v>0</v>
      </c>
      <c r="BC19" s="49">
        <v>0</v>
      </c>
      <c r="BD19" s="49">
        <v>0</v>
      </c>
      <c r="BE19" s="49">
        <v>0</v>
      </c>
      <c r="BF19" s="49">
        <v>0</v>
      </c>
      <c r="BG19" s="49">
        <v>0</v>
      </c>
      <c r="BH19" s="49">
        <v>0</v>
      </c>
    </row>
    <row r="20" spans="1:60" s="20" customFormat="1" ht="24" customHeight="1" thickBot="1">
      <c r="A20" s="18" t="s">
        <v>287</v>
      </c>
      <c r="B20" s="49">
        <f t="shared" si="17"/>
        <v>37</v>
      </c>
      <c r="C20" s="49">
        <f t="shared" si="18"/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f t="shared" si="19"/>
        <v>9</v>
      </c>
      <c r="L20" s="49">
        <v>0</v>
      </c>
      <c r="M20" s="49">
        <v>3</v>
      </c>
      <c r="N20" s="49">
        <v>6</v>
      </c>
      <c r="O20" s="49">
        <v>0</v>
      </c>
      <c r="P20" s="49">
        <v>0</v>
      </c>
      <c r="Q20" s="49">
        <v>0</v>
      </c>
      <c r="R20" s="49">
        <v>0</v>
      </c>
      <c r="S20" s="18" t="s">
        <v>287</v>
      </c>
      <c r="T20" s="49">
        <f t="shared" si="20"/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f t="shared" si="21"/>
        <v>0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f t="shared" si="22"/>
        <v>1</v>
      </c>
      <c r="AK20" s="49">
        <v>0</v>
      </c>
      <c r="AL20" s="49">
        <v>1</v>
      </c>
      <c r="AM20" s="49">
        <v>0</v>
      </c>
      <c r="AN20" s="18" t="s">
        <v>287</v>
      </c>
      <c r="AO20" s="49">
        <v>0</v>
      </c>
      <c r="AP20" s="49">
        <v>0</v>
      </c>
      <c r="AQ20" s="49">
        <v>0</v>
      </c>
      <c r="AR20" s="49">
        <v>0</v>
      </c>
      <c r="AS20" s="49">
        <f t="shared" si="23"/>
        <v>7</v>
      </c>
      <c r="AT20" s="49">
        <v>3</v>
      </c>
      <c r="AU20" s="49">
        <v>0</v>
      </c>
      <c r="AV20" s="49">
        <v>4</v>
      </c>
      <c r="AW20" s="49">
        <v>0</v>
      </c>
      <c r="AX20" s="49">
        <v>0</v>
      </c>
      <c r="AY20" s="49">
        <v>0</v>
      </c>
      <c r="AZ20" s="49">
        <v>0</v>
      </c>
      <c r="BA20" s="49">
        <f t="shared" si="24"/>
        <v>20</v>
      </c>
      <c r="BB20" s="49">
        <v>10</v>
      </c>
      <c r="BC20" s="49">
        <v>7</v>
      </c>
      <c r="BD20" s="49">
        <v>3</v>
      </c>
      <c r="BE20" s="49">
        <v>0</v>
      </c>
      <c r="BF20" s="49">
        <v>0</v>
      </c>
      <c r="BG20" s="49">
        <v>0</v>
      </c>
      <c r="BH20" s="49">
        <v>0</v>
      </c>
    </row>
    <row r="21" spans="1:60" s="20" customFormat="1" ht="12" customHeight="1">
      <c r="A21" s="90" t="s">
        <v>290</v>
      </c>
      <c r="B21" s="90"/>
      <c r="C21" s="90"/>
      <c r="D21" s="90"/>
      <c r="E21" s="90"/>
      <c r="F21" s="90"/>
      <c r="G21" s="90"/>
      <c r="H21" s="90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</row>
    <row r="22" s="20" customFormat="1" ht="91.5" customHeight="1">
      <c r="A22" s="24"/>
    </row>
    <row r="23" spans="1:60" s="20" customFormat="1" ht="11.25" customHeight="1">
      <c r="A23" s="82" t="s">
        <v>11</v>
      </c>
      <c r="B23" s="82"/>
      <c r="C23" s="82"/>
      <c r="D23" s="82"/>
      <c r="E23" s="82"/>
      <c r="F23" s="82"/>
      <c r="G23" s="82"/>
      <c r="H23" s="82"/>
      <c r="I23" s="82" t="s">
        <v>291</v>
      </c>
      <c r="J23" s="82"/>
      <c r="K23" s="82"/>
      <c r="L23" s="82"/>
      <c r="M23" s="82"/>
      <c r="N23" s="82"/>
      <c r="O23" s="82"/>
      <c r="P23" s="82"/>
      <c r="Q23" s="82"/>
      <c r="R23" s="82"/>
      <c r="S23" s="82" t="s">
        <v>292</v>
      </c>
      <c r="T23" s="82"/>
      <c r="U23" s="82"/>
      <c r="V23" s="82"/>
      <c r="W23" s="82"/>
      <c r="X23" s="82"/>
      <c r="Y23" s="82"/>
      <c r="Z23" s="82"/>
      <c r="AA23" s="82"/>
      <c r="AB23" s="71" t="s">
        <v>293</v>
      </c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82" t="s">
        <v>294</v>
      </c>
      <c r="AO23" s="82"/>
      <c r="AP23" s="82"/>
      <c r="AQ23" s="82"/>
      <c r="AR23" s="82"/>
      <c r="AS23" s="82"/>
      <c r="AT23" s="82"/>
      <c r="AU23" s="82"/>
      <c r="AV23" s="82"/>
      <c r="AW23" s="82" t="s">
        <v>295</v>
      </c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</row>
  </sheetData>
  <mergeCells count="25">
    <mergeCell ref="AW1:BH1"/>
    <mergeCell ref="AN23:AV23"/>
    <mergeCell ref="AW23:BH23"/>
    <mergeCell ref="A1:H1"/>
    <mergeCell ref="A23:H23"/>
    <mergeCell ref="I23:R23"/>
    <mergeCell ref="AJ3:AM3"/>
    <mergeCell ref="S1:AA1"/>
    <mergeCell ref="AB23:AM23"/>
    <mergeCell ref="AB1:AM1"/>
    <mergeCell ref="AN2:AV2"/>
    <mergeCell ref="AN1:AV1"/>
    <mergeCell ref="A21:H21"/>
    <mergeCell ref="C3:J3"/>
    <mergeCell ref="A3:A4"/>
    <mergeCell ref="B3:B4"/>
    <mergeCell ref="K3:R3"/>
    <mergeCell ref="S3:S4"/>
    <mergeCell ref="T3:AA3"/>
    <mergeCell ref="AB3:AI3"/>
    <mergeCell ref="S23:AA23"/>
    <mergeCell ref="AO3:AR3"/>
    <mergeCell ref="BA3:BH3"/>
    <mergeCell ref="AS3:AZ3"/>
    <mergeCell ref="AN3:AN4"/>
  </mergeCells>
  <dataValidations count="1">
    <dataValidation type="whole" allowBlank="1" showInputMessage="1" showErrorMessage="1" errorTitle="嘿嘿！你粉混喔" error="數字必須素整數而且不得小於 0 也應該不會大於 50000000 吧" sqref="AT15:AZ20 AT7:AZ12 BB7:BH12 BB15:BH20 AC7:AI12 U7:AA12 L7:R12 D7:J12 D15:J20 L15:R20 U15:AA20 AP15:AR20 AP7:AR12 AC15:AI20 AK15:AM20 AK7:AM12">
      <formula1>0</formula1>
      <formula2>50000000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colBreaks count="2" manualBreakCount="2">
    <brk id="27" max="65535" man="1"/>
    <brk id="4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31"/>
  <sheetViews>
    <sheetView workbookViewId="0" topLeftCell="A1">
      <selection activeCell="A1" sqref="A1:G1"/>
    </sheetView>
  </sheetViews>
  <sheetFormatPr defaultColWidth="9.00390625" defaultRowHeight="16.5"/>
  <cols>
    <col min="1" max="1" width="22.625" style="46" customWidth="1"/>
    <col min="2" max="2" width="10.25390625" style="47" customWidth="1"/>
    <col min="3" max="3" width="9.875" style="47" customWidth="1"/>
    <col min="4" max="5" width="9.50390625" style="47" customWidth="1"/>
    <col min="6" max="6" width="9.375" style="47" customWidth="1"/>
    <col min="7" max="7" width="9.75390625" style="47" customWidth="1"/>
    <col min="8" max="8" width="11.625" style="47" customWidth="1"/>
    <col min="9" max="9" width="11.25390625" style="47" customWidth="1"/>
    <col min="10" max="10" width="11.50390625" style="47" customWidth="1"/>
    <col min="11" max="11" width="11.625" style="47" customWidth="1"/>
    <col min="12" max="12" width="11.875" style="47" customWidth="1"/>
    <col min="13" max="13" width="11.375" style="47" customWidth="1"/>
    <col min="14" max="14" width="11.50390625" style="47" customWidth="1"/>
    <col min="15" max="15" width="22.625" style="47" customWidth="1"/>
    <col min="16" max="16" width="8.625" style="47" customWidth="1"/>
    <col min="17" max="17" width="8.50390625" style="47" customWidth="1"/>
    <col min="18" max="22" width="8.25390625" style="47" customWidth="1"/>
    <col min="23" max="33" width="7.375" style="47" customWidth="1"/>
    <col min="34" max="16384" width="9.00390625" style="47" customWidth="1"/>
  </cols>
  <sheetData>
    <row r="1" spans="1:33" s="27" customFormat="1" ht="48" customHeight="1">
      <c r="A1" s="89" t="s">
        <v>12</v>
      </c>
      <c r="B1" s="89"/>
      <c r="C1" s="89"/>
      <c r="D1" s="89"/>
      <c r="E1" s="89"/>
      <c r="F1" s="89"/>
      <c r="G1" s="89"/>
      <c r="H1" s="68" t="s">
        <v>13</v>
      </c>
      <c r="I1" s="68"/>
      <c r="J1" s="68"/>
      <c r="K1" s="68"/>
      <c r="L1" s="68"/>
      <c r="M1" s="68"/>
      <c r="N1" s="68"/>
      <c r="O1" s="89" t="s">
        <v>14</v>
      </c>
      <c r="P1" s="89"/>
      <c r="Q1" s="89"/>
      <c r="R1" s="89"/>
      <c r="S1" s="89"/>
      <c r="T1" s="89"/>
      <c r="U1" s="89"/>
      <c r="V1" s="89"/>
      <c r="W1" s="68" t="s">
        <v>15</v>
      </c>
      <c r="X1" s="68"/>
      <c r="Y1" s="68"/>
      <c r="Z1" s="68"/>
      <c r="AA1" s="68"/>
      <c r="AB1" s="68"/>
      <c r="AC1" s="68"/>
      <c r="AD1" s="68"/>
      <c r="AE1" s="68"/>
      <c r="AF1" s="68"/>
      <c r="AG1" s="68"/>
    </row>
    <row r="2" spans="1:33" s="30" customFormat="1" ht="12.75" customHeight="1" thickBot="1">
      <c r="A2" s="109" t="s">
        <v>16</v>
      </c>
      <c r="B2" s="109"/>
      <c r="C2" s="109"/>
      <c r="D2" s="109"/>
      <c r="E2" s="109"/>
      <c r="F2" s="109"/>
      <c r="G2" s="109"/>
      <c r="H2" s="110" t="s">
        <v>361</v>
      </c>
      <c r="I2" s="110"/>
      <c r="J2" s="110"/>
      <c r="K2" s="110"/>
      <c r="L2" s="110"/>
      <c r="M2" s="110"/>
      <c r="N2" s="28" t="s">
        <v>17</v>
      </c>
      <c r="O2" s="111" t="s">
        <v>16</v>
      </c>
      <c r="P2" s="111"/>
      <c r="Q2" s="111"/>
      <c r="R2" s="111"/>
      <c r="S2" s="111"/>
      <c r="T2" s="111"/>
      <c r="U2" s="111"/>
      <c r="V2" s="111"/>
      <c r="W2" s="112" t="s">
        <v>361</v>
      </c>
      <c r="X2" s="112"/>
      <c r="Y2" s="112"/>
      <c r="Z2" s="112"/>
      <c r="AA2" s="112"/>
      <c r="AB2" s="112"/>
      <c r="AC2" s="112"/>
      <c r="AD2" s="112"/>
      <c r="AE2" s="29"/>
      <c r="AF2" s="29"/>
      <c r="AG2" s="28" t="s">
        <v>17</v>
      </c>
    </row>
    <row r="3" spans="1:33" s="33" customFormat="1" ht="24" customHeight="1">
      <c r="A3" s="99" t="s">
        <v>18</v>
      </c>
      <c r="B3" s="103" t="s">
        <v>19</v>
      </c>
      <c r="C3" s="108" t="s">
        <v>20</v>
      </c>
      <c r="D3" s="102"/>
      <c r="E3" s="102"/>
      <c r="F3" s="102"/>
      <c r="G3" s="102"/>
      <c r="H3" s="104" t="s">
        <v>21</v>
      </c>
      <c r="I3" s="105"/>
      <c r="J3" s="105"/>
      <c r="K3" s="105"/>
      <c r="L3" s="105"/>
      <c r="M3" s="105"/>
      <c r="N3" s="105"/>
      <c r="O3" s="99" t="s">
        <v>18</v>
      </c>
      <c r="P3" s="101" t="s">
        <v>22</v>
      </c>
      <c r="Q3" s="102"/>
      <c r="R3" s="102"/>
      <c r="S3" s="102"/>
      <c r="T3" s="102"/>
      <c r="U3" s="102"/>
      <c r="V3" s="103"/>
      <c r="W3" s="104" t="s">
        <v>23</v>
      </c>
      <c r="X3" s="105"/>
      <c r="Y3" s="105"/>
      <c r="Z3" s="105"/>
      <c r="AA3" s="106"/>
      <c r="AB3" s="74" t="s">
        <v>24</v>
      </c>
      <c r="AC3" s="74" t="s">
        <v>25</v>
      </c>
      <c r="AD3" s="76" t="s">
        <v>26</v>
      </c>
      <c r="AE3" s="76" t="s">
        <v>27</v>
      </c>
      <c r="AF3" s="97" t="s">
        <v>197</v>
      </c>
      <c r="AG3" s="97" t="s">
        <v>28</v>
      </c>
    </row>
    <row r="4" spans="1:33" s="33" customFormat="1" ht="48" customHeight="1" thickBot="1">
      <c r="A4" s="100"/>
      <c r="B4" s="107"/>
      <c r="C4" s="34" t="s">
        <v>3</v>
      </c>
      <c r="D4" s="35" t="s">
        <v>29</v>
      </c>
      <c r="E4" s="35" t="s">
        <v>30</v>
      </c>
      <c r="F4" s="35" t="s">
        <v>31</v>
      </c>
      <c r="G4" s="35" t="s">
        <v>32</v>
      </c>
      <c r="H4" s="34" t="s">
        <v>33</v>
      </c>
      <c r="I4" s="36" t="s">
        <v>34</v>
      </c>
      <c r="J4" s="36" t="s">
        <v>35</v>
      </c>
      <c r="K4" s="36" t="s">
        <v>36</v>
      </c>
      <c r="L4" s="36" t="s">
        <v>37</v>
      </c>
      <c r="M4" s="36" t="s">
        <v>38</v>
      </c>
      <c r="N4" s="36" t="s">
        <v>39</v>
      </c>
      <c r="O4" s="100"/>
      <c r="P4" s="34" t="s">
        <v>40</v>
      </c>
      <c r="Q4" s="35" t="s">
        <v>41</v>
      </c>
      <c r="R4" s="35" t="s">
        <v>42</v>
      </c>
      <c r="S4" s="35" t="s">
        <v>43</v>
      </c>
      <c r="T4" s="35" t="s">
        <v>44</v>
      </c>
      <c r="U4" s="35" t="s">
        <v>45</v>
      </c>
      <c r="V4" s="35" t="s">
        <v>46</v>
      </c>
      <c r="W4" s="34" t="s">
        <v>47</v>
      </c>
      <c r="X4" s="36" t="s">
        <v>48</v>
      </c>
      <c r="Y4" s="36" t="s">
        <v>49</v>
      </c>
      <c r="Z4" s="36" t="s">
        <v>50</v>
      </c>
      <c r="AA4" s="36" t="s">
        <v>51</v>
      </c>
      <c r="AB4" s="75"/>
      <c r="AC4" s="75"/>
      <c r="AD4" s="96"/>
      <c r="AE4" s="96"/>
      <c r="AF4" s="98"/>
      <c r="AG4" s="98"/>
    </row>
    <row r="5" spans="1:33" s="39" customFormat="1" ht="24" customHeight="1">
      <c r="A5" s="37" t="s">
        <v>52</v>
      </c>
      <c r="B5" s="65">
        <f aca="true" t="shared" si="0" ref="B5:N5">SUM(B6+B7)</f>
        <v>21423</v>
      </c>
      <c r="C5" s="65">
        <f t="shared" si="0"/>
        <v>16684</v>
      </c>
      <c r="D5" s="65">
        <f t="shared" si="0"/>
        <v>2517</v>
      </c>
      <c r="E5" s="65">
        <f t="shared" si="0"/>
        <v>309</v>
      </c>
      <c r="F5" s="65">
        <f t="shared" si="0"/>
        <v>3628</v>
      </c>
      <c r="G5" s="65">
        <f t="shared" si="0"/>
        <v>648</v>
      </c>
      <c r="H5" s="65">
        <f t="shared" si="0"/>
        <v>380</v>
      </c>
      <c r="I5" s="65">
        <f t="shared" si="0"/>
        <v>1295</v>
      </c>
      <c r="J5" s="65">
        <f t="shared" si="0"/>
        <v>742</v>
      </c>
      <c r="K5" s="65">
        <f t="shared" si="0"/>
        <v>307</v>
      </c>
      <c r="L5" s="65">
        <f t="shared" si="0"/>
        <v>743</v>
      </c>
      <c r="M5" s="65">
        <f t="shared" si="0"/>
        <v>465</v>
      </c>
      <c r="N5" s="65">
        <f t="shared" si="0"/>
        <v>1308</v>
      </c>
      <c r="O5" s="37" t="s">
        <v>53</v>
      </c>
      <c r="P5" s="65">
        <f>SUM(P6+P7)</f>
        <v>1838</v>
      </c>
      <c r="Q5" s="65">
        <f aca="true" t="shared" si="1" ref="Q5:X5">SUM(Q6+Q7)</f>
        <v>387</v>
      </c>
      <c r="R5" s="65">
        <f t="shared" si="1"/>
        <v>48</v>
      </c>
      <c r="S5" s="65">
        <f t="shared" si="1"/>
        <v>291</v>
      </c>
      <c r="T5" s="65">
        <f t="shared" si="1"/>
        <v>63</v>
      </c>
      <c r="U5" s="65">
        <f t="shared" si="1"/>
        <v>360</v>
      </c>
      <c r="V5" s="65">
        <f t="shared" si="1"/>
        <v>194</v>
      </c>
      <c r="W5" s="65">
        <f t="shared" si="1"/>
        <v>605</v>
      </c>
      <c r="X5" s="65">
        <f t="shared" si="1"/>
        <v>138</v>
      </c>
      <c r="Y5" s="65">
        <f aca="true" t="shared" si="2" ref="Y5:AG5">SUM(Y6+Y7)</f>
        <v>369</v>
      </c>
      <c r="Z5" s="65">
        <f t="shared" si="2"/>
        <v>39</v>
      </c>
      <c r="AA5" s="65">
        <f t="shared" si="2"/>
        <v>10</v>
      </c>
      <c r="AB5" s="65">
        <f t="shared" si="2"/>
        <v>1209</v>
      </c>
      <c r="AC5" s="65">
        <f t="shared" si="2"/>
        <v>2651</v>
      </c>
      <c r="AD5" s="65">
        <f t="shared" si="2"/>
        <v>265</v>
      </c>
      <c r="AE5" s="65">
        <f t="shared" si="2"/>
        <v>297</v>
      </c>
      <c r="AF5" s="65">
        <f t="shared" si="2"/>
        <v>0</v>
      </c>
      <c r="AG5" s="65">
        <f t="shared" si="2"/>
        <v>317</v>
      </c>
    </row>
    <row r="6" spans="1:33" s="39" customFormat="1" ht="24" customHeight="1">
      <c r="A6" s="40" t="s">
        <v>54</v>
      </c>
      <c r="B6" s="49">
        <f aca="true" t="shared" si="3" ref="B6:AG7">SUM(B12+B15+B18+B21+B24+B27)</f>
        <v>20051</v>
      </c>
      <c r="C6" s="49">
        <f t="shared" si="3"/>
        <v>15560</v>
      </c>
      <c r="D6" s="49">
        <f t="shared" si="3"/>
        <v>2311</v>
      </c>
      <c r="E6" s="49">
        <f t="shared" si="3"/>
        <v>285</v>
      </c>
      <c r="F6" s="49">
        <f t="shared" si="3"/>
        <v>3371</v>
      </c>
      <c r="G6" s="49">
        <f t="shared" si="3"/>
        <v>613</v>
      </c>
      <c r="H6" s="49">
        <f t="shared" si="3"/>
        <v>366</v>
      </c>
      <c r="I6" s="49">
        <f t="shared" si="3"/>
        <v>1208</v>
      </c>
      <c r="J6" s="49">
        <f t="shared" si="3"/>
        <v>679</v>
      </c>
      <c r="K6" s="49">
        <f t="shared" si="3"/>
        <v>293</v>
      </c>
      <c r="L6" s="49">
        <f t="shared" si="3"/>
        <v>698</v>
      </c>
      <c r="M6" s="49">
        <f t="shared" si="3"/>
        <v>433</v>
      </c>
      <c r="N6" s="49">
        <f t="shared" si="3"/>
        <v>1244</v>
      </c>
      <c r="O6" s="40" t="s">
        <v>55</v>
      </c>
      <c r="P6" s="66">
        <f t="shared" si="3"/>
        <v>1729</v>
      </c>
      <c r="Q6" s="66">
        <f t="shared" si="3"/>
        <v>369</v>
      </c>
      <c r="R6" s="66">
        <f t="shared" si="3"/>
        <v>39</v>
      </c>
      <c r="S6" s="66">
        <f t="shared" si="3"/>
        <v>277</v>
      </c>
      <c r="T6" s="66">
        <f t="shared" si="3"/>
        <v>57</v>
      </c>
      <c r="U6" s="66">
        <f t="shared" si="3"/>
        <v>328</v>
      </c>
      <c r="V6" s="66">
        <f t="shared" si="3"/>
        <v>182</v>
      </c>
      <c r="W6" s="66">
        <f t="shared" si="3"/>
        <v>561</v>
      </c>
      <c r="X6" s="66">
        <f>SUM(X12+X15+X18+X21+X24+X27)</f>
        <v>122</v>
      </c>
      <c r="Y6" s="66">
        <f>SUM(Y12+Y15+Y18+Y21+Y24+Y27)</f>
        <v>349</v>
      </c>
      <c r="Z6" s="66">
        <f t="shared" si="3"/>
        <v>36</v>
      </c>
      <c r="AA6" s="66">
        <f t="shared" si="3"/>
        <v>10</v>
      </c>
      <c r="AB6" s="66">
        <f t="shared" si="3"/>
        <v>1088</v>
      </c>
      <c r="AC6" s="66">
        <f t="shared" si="3"/>
        <v>2541</v>
      </c>
      <c r="AD6" s="66">
        <f t="shared" si="3"/>
        <v>253</v>
      </c>
      <c r="AE6" s="66">
        <f t="shared" si="3"/>
        <v>295</v>
      </c>
      <c r="AF6" s="66">
        <f>SUM(AF12+AF15+AF18+AF21+AF24+AF27)</f>
        <v>0</v>
      </c>
      <c r="AG6" s="66">
        <f t="shared" si="3"/>
        <v>314</v>
      </c>
    </row>
    <row r="7" spans="1:35" s="39" customFormat="1" ht="12" customHeight="1">
      <c r="A7" s="41" t="s">
        <v>56</v>
      </c>
      <c r="B7" s="49">
        <f t="shared" si="3"/>
        <v>1372</v>
      </c>
      <c r="C7" s="49">
        <f t="shared" si="3"/>
        <v>1124</v>
      </c>
      <c r="D7" s="49">
        <f t="shared" si="3"/>
        <v>206</v>
      </c>
      <c r="E7" s="49">
        <f t="shared" si="3"/>
        <v>24</v>
      </c>
      <c r="F7" s="49">
        <f t="shared" si="3"/>
        <v>257</v>
      </c>
      <c r="G7" s="49">
        <f t="shared" si="3"/>
        <v>35</v>
      </c>
      <c r="H7" s="49">
        <f t="shared" si="3"/>
        <v>14</v>
      </c>
      <c r="I7" s="49">
        <f t="shared" si="3"/>
        <v>87</v>
      </c>
      <c r="J7" s="49">
        <f t="shared" si="3"/>
        <v>63</v>
      </c>
      <c r="K7" s="49">
        <f t="shared" si="3"/>
        <v>14</v>
      </c>
      <c r="L7" s="49">
        <f t="shared" si="3"/>
        <v>45</v>
      </c>
      <c r="M7" s="49">
        <f t="shared" si="3"/>
        <v>32</v>
      </c>
      <c r="N7" s="49">
        <f t="shared" si="3"/>
        <v>64</v>
      </c>
      <c r="O7" s="40" t="s">
        <v>57</v>
      </c>
      <c r="P7" s="66">
        <f t="shared" si="3"/>
        <v>109</v>
      </c>
      <c r="Q7" s="66">
        <f t="shared" si="3"/>
        <v>18</v>
      </c>
      <c r="R7" s="66">
        <f t="shared" si="3"/>
        <v>9</v>
      </c>
      <c r="S7" s="66">
        <f t="shared" si="3"/>
        <v>14</v>
      </c>
      <c r="T7" s="66">
        <f t="shared" si="3"/>
        <v>6</v>
      </c>
      <c r="U7" s="66">
        <f t="shared" si="3"/>
        <v>32</v>
      </c>
      <c r="V7" s="66">
        <f t="shared" si="3"/>
        <v>12</v>
      </c>
      <c r="W7" s="66">
        <f t="shared" si="3"/>
        <v>44</v>
      </c>
      <c r="X7" s="66">
        <f>SUM(X13+X16+X19+X22+X25+X28)</f>
        <v>16</v>
      </c>
      <c r="Y7" s="66">
        <f>SUM(Y13+Y16+Y19+Y22+Y25+Y28)</f>
        <v>20</v>
      </c>
      <c r="Z7" s="66">
        <f t="shared" si="3"/>
        <v>3</v>
      </c>
      <c r="AA7" s="66">
        <f>SUM(AA13+AA16+AA19+AA22+AA25+AA28)</f>
        <v>0</v>
      </c>
      <c r="AB7" s="66">
        <f t="shared" si="3"/>
        <v>121</v>
      </c>
      <c r="AC7" s="66">
        <f t="shared" si="3"/>
        <v>110</v>
      </c>
      <c r="AD7" s="66">
        <f t="shared" si="3"/>
        <v>12</v>
      </c>
      <c r="AE7" s="66">
        <f t="shared" si="3"/>
        <v>2</v>
      </c>
      <c r="AF7" s="66">
        <f>SUM(AF13+AF16+AF19+AF22+AF25+AF28)</f>
        <v>0</v>
      </c>
      <c r="AG7" s="66">
        <f t="shared" si="3"/>
        <v>3</v>
      </c>
      <c r="AH7" s="38"/>
      <c r="AI7" s="38"/>
    </row>
    <row r="8" spans="1:33" s="39" customFormat="1" ht="24" customHeight="1">
      <c r="A8" s="41" t="s">
        <v>58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40" t="s">
        <v>59</v>
      </c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</row>
    <row r="9" spans="1:33" s="39" customFormat="1" ht="24" customHeight="1">
      <c r="A9" s="37" t="s">
        <v>60</v>
      </c>
      <c r="B9" s="22">
        <f>IF(B6+B7=0,0,B6/(B6+B7)*100)</f>
        <v>93.59566820706718</v>
      </c>
      <c r="C9" s="22">
        <f aca="true" t="shared" si="4" ref="C9:N9">IF(C6+C7=0,0,C6/(C6+C7)*100)</f>
        <v>93.26300647326781</v>
      </c>
      <c r="D9" s="22">
        <f t="shared" si="4"/>
        <v>91.81565355582042</v>
      </c>
      <c r="E9" s="22">
        <f t="shared" si="4"/>
        <v>92.23300970873787</v>
      </c>
      <c r="F9" s="22">
        <f t="shared" si="4"/>
        <v>92.9162072767365</v>
      </c>
      <c r="G9" s="22">
        <f t="shared" si="4"/>
        <v>94.59876543209876</v>
      </c>
      <c r="H9" s="22">
        <f t="shared" si="4"/>
        <v>96.3157894736842</v>
      </c>
      <c r="I9" s="42">
        <f t="shared" si="4"/>
        <v>93.28185328185327</v>
      </c>
      <c r="J9" s="42">
        <f t="shared" si="4"/>
        <v>91.50943396226415</v>
      </c>
      <c r="K9" s="42">
        <f t="shared" si="4"/>
        <v>95.43973941368078</v>
      </c>
      <c r="L9" s="42">
        <f t="shared" si="4"/>
        <v>93.94347240915208</v>
      </c>
      <c r="M9" s="42">
        <f t="shared" si="4"/>
        <v>93.11827956989247</v>
      </c>
      <c r="N9" s="42">
        <f t="shared" si="4"/>
        <v>95.10703363914374</v>
      </c>
      <c r="O9" s="37" t="s">
        <v>61</v>
      </c>
      <c r="P9" s="42">
        <f aca="true" t="shared" si="5" ref="P9:AG9">IF(P6+P7=0,0,P6/(P6+P7)*100)</f>
        <v>94.069640914037</v>
      </c>
      <c r="Q9" s="42">
        <f t="shared" si="5"/>
        <v>95.34883720930233</v>
      </c>
      <c r="R9" s="42">
        <f t="shared" si="5"/>
        <v>81.25</v>
      </c>
      <c r="S9" s="42">
        <f t="shared" si="5"/>
        <v>95.1890034364261</v>
      </c>
      <c r="T9" s="42">
        <f t="shared" si="5"/>
        <v>90.47619047619048</v>
      </c>
      <c r="U9" s="42">
        <f t="shared" si="5"/>
        <v>91.11111111111111</v>
      </c>
      <c r="V9" s="42">
        <f t="shared" si="5"/>
        <v>93.81443298969072</v>
      </c>
      <c r="W9" s="42">
        <f t="shared" si="5"/>
        <v>92.72727272727272</v>
      </c>
      <c r="X9" s="42">
        <f>IF(X6+X7=0,0,X6/(X6+X7)*100)</f>
        <v>88.40579710144928</v>
      </c>
      <c r="Y9" s="42">
        <f>IF(Y6+Y7=0,0,Y6/(Y6+Y7)*100)</f>
        <v>94.579945799458</v>
      </c>
      <c r="Z9" s="42">
        <f t="shared" si="5"/>
        <v>92.3076923076923</v>
      </c>
      <c r="AA9" s="42">
        <f t="shared" si="5"/>
        <v>100</v>
      </c>
      <c r="AB9" s="42">
        <f t="shared" si="5"/>
        <v>89.99172870140613</v>
      </c>
      <c r="AC9" s="42">
        <f t="shared" si="5"/>
        <v>95.850622406639</v>
      </c>
      <c r="AD9" s="42">
        <f t="shared" si="5"/>
        <v>95.47169811320755</v>
      </c>
      <c r="AE9" s="42">
        <f t="shared" si="5"/>
        <v>99.32659932659934</v>
      </c>
      <c r="AF9" s="42">
        <f>IF(AF6+AF7=0,0,AF6/(AF6+AF7)*100)</f>
        <v>0</v>
      </c>
      <c r="AG9" s="42">
        <f t="shared" si="5"/>
        <v>99.05362776025235</v>
      </c>
    </row>
    <row r="10" spans="1:33" s="39" customFormat="1" ht="12" customHeight="1">
      <c r="A10" s="37" t="s">
        <v>62</v>
      </c>
      <c r="B10" s="22">
        <f>IF(B6+B7=0,0,B7/(B6+B7)*100)</f>
        <v>6.40433179293283</v>
      </c>
      <c r="C10" s="22">
        <f aca="true" t="shared" si="6" ref="C10:N10">IF(C6+C7=0,0,C7/(C6+C7)*100)</f>
        <v>6.736993526732199</v>
      </c>
      <c r="D10" s="22">
        <f t="shared" si="6"/>
        <v>8.184346444179578</v>
      </c>
      <c r="E10" s="22">
        <f t="shared" si="6"/>
        <v>7.766990291262135</v>
      </c>
      <c r="F10" s="22">
        <f t="shared" si="6"/>
        <v>7.083792723263506</v>
      </c>
      <c r="G10" s="22">
        <f t="shared" si="6"/>
        <v>5.401234567901234</v>
      </c>
      <c r="H10" s="22">
        <f t="shared" si="6"/>
        <v>3.684210526315789</v>
      </c>
      <c r="I10" s="42">
        <f t="shared" si="6"/>
        <v>6.718146718146718</v>
      </c>
      <c r="J10" s="42">
        <f t="shared" si="6"/>
        <v>8.49056603773585</v>
      </c>
      <c r="K10" s="42">
        <f t="shared" si="6"/>
        <v>4.5602605863192185</v>
      </c>
      <c r="L10" s="42">
        <f t="shared" si="6"/>
        <v>6.056527590847914</v>
      </c>
      <c r="M10" s="42">
        <f t="shared" si="6"/>
        <v>6.881720430107527</v>
      </c>
      <c r="N10" s="42">
        <f t="shared" si="6"/>
        <v>4.892966360856269</v>
      </c>
      <c r="O10" s="37" t="s">
        <v>62</v>
      </c>
      <c r="P10" s="42">
        <f aca="true" t="shared" si="7" ref="P10:AG10">IF(P6+P7=0,0,P7/(P6+P7)*100)</f>
        <v>5.930359085963003</v>
      </c>
      <c r="Q10" s="42">
        <f t="shared" si="7"/>
        <v>4.651162790697675</v>
      </c>
      <c r="R10" s="42">
        <f t="shared" si="7"/>
        <v>18.75</v>
      </c>
      <c r="S10" s="42">
        <f t="shared" si="7"/>
        <v>4.810996563573884</v>
      </c>
      <c r="T10" s="42">
        <f t="shared" si="7"/>
        <v>9.523809523809524</v>
      </c>
      <c r="U10" s="42">
        <f t="shared" si="7"/>
        <v>8.88888888888889</v>
      </c>
      <c r="V10" s="42">
        <f t="shared" si="7"/>
        <v>6.185567010309279</v>
      </c>
      <c r="W10" s="42">
        <f t="shared" si="7"/>
        <v>7.2727272727272725</v>
      </c>
      <c r="X10" s="42">
        <f>IF(X6+X7=0,0,X7/(X6+X7)*100)</f>
        <v>11.594202898550725</v>
      </c>
      <c r="Y10" s="42">
        <f>IF(Y6+Y7=0,0,Y7/(Y6+Y7)*100)</f>
        <v>5.420054200542006</v>
      </c>
      <c r="Z10" s="42">
        <f t="shared" si="7"/>
        <v>7.6923076923076925</v>
      </c>
      <c r="AA10" s="42">
        <f t="shared" si="7"/>
        <v>0</v>
      </c>
      <c r="AB10" s="42">
        <f t="shared" si="7"/>
        <v>10.008271298593879</v>
      </c>
      <c r="AC10" s="42">
        <f t="shared" si="7"/>
        <v>4.149377593360995</v>
      </c>
      <c r="AD10" s="42">
        <f t="shared" si="7"/>
        <v>4.528301886792453</v>
      </c>
      <c r="AE10" s="42">
        <f t="shared" si="7"/>
        <v>0.6734006734006733</v>
      </c>
      <c r="AF10" s="42">
        <f>IF(AF6+AF7=0,0,AF7/(AF6+AF7)*100)</f>
        <v>0</v>
      </c>
      <c r="AG10" s="42">
        <f t="shared" si="7"/>
        <v>0.9463722397476341</v>
      </c>
    </row>
    <row r="11" spans="1:33" s="39" customFormat="1" ht="24" customHeight="1">
      <c r="A11" s="37" t="s">
        <v>8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37" t="s">
        <v>8</v>
      </c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</row>
    <row r="12" spans="1:33" s="39" customFormat="1" ht="24" customHeight="1">
      <c r="A12" s="37" t="s">
        <v>63</v>
      </c>
      <c r="B12" s="49">
        <f>SUM(C12,AB12:AG12)</f>
        <v>7784</v>
      </c>
      <c r="C12" s="49">
        <f>SUM(D12:N12,P12:AA12)</f>
        <v>6003</v>
      </c>
      <c r="D12" s="66">
        <v>538</v>
      </c>
      <c r="E12" s="66">
        <v>97</v>
      </c>
      <c r="F12" s="66">
        <v>1046</v>
      </c>
      <c r="G12" s="66">
        <v>167</v>
      </c>
      <c r="H12" s="66">
        <v>102</v>
      </c>
      <c r="I12" s="66">
        <v>471</v>
      </c>
      <c r="J12" s="66">
        <v>174</v>
      </c>
      <c r="K12" s="66">
        <v>118</v>
      </c>
      <c r="L12" s="66">
        <v>340</v>
      </c>
      <c r="M12" s="66">
        <v>193</v>
      </c>
      <c r="N12" s="66">
        <v>735</v>
      </c>
      <c r="O12" s="37" t="s">
        <v>64</v>
      </c>
      <c r="P12" s="66">
        <v>1093</v>
      </c>
      <c r="Q12" s="66">
        <v>195</v>
      </c>
      <c r="R12" s="66">
        <v>16</v>
      </c>
      <c r="S12" s="66">
        <v>165</v>
      </c>
      <c r="T12" s="66">
        <v>32</v>
      </c>
      <c r="U12" s="66">
        <v>174</v>
      </c>
      <c r="V12" s="66">
        <v>40</v>
      </c>
      <c r="W12" s="66">
        <v>124</v>
      </c>
      <c r="X12" s="66">
        <v>35</v>
      </c>
      <c r="Y12" s="66">
        <v>130</v>
      </c>
      <c r="Z12" s="66">
        <v>9</v>
      </c>
      <c r="AA12" s="66">
        <v>9</v>
      </c>
      <c r="AB12" s="66">
        <v>106</v>
      </c>
      <c r="AC12" s="66">
        <v>1639</v>
      </c>
      <c r="AD12" s="66">
        <v>4</v>
      </c>
      <c r="AE12" s="66">
        <v>7</v>
      </c>
      <c r="AF12" s="66">
        <v>0</v>
      </c>
      <c r="AG12" s="66">
        <v>25</v>
      </c>
    </row>
    <row r="13" spans="1:33" s="39" customFormat="1" ht="12" customHeight="1">
      <c r="A13" s="37" t="s">
        <v>65</v>
      </c>
      <c r="B13" s="49">
        <f>SUM(C13,AB13:AG13)</f>
        <v>492</v>
      </c>
      <c r="C13" s="49">
        <f>SUM(D13:N13,P13:AA13)</f>
        <v>414</v>
      </c>
      <c r="D13" s="66">
        <v>41</v>
      </c>
      <c r="E13" s="66">
        <v>9</v>
      </c>
      <c r="F13" s="66">
        <v>68</v>
      </c>
      <c r="G13" s="66">
        <v>15</v>
      </c>
      <c r="H13" s="66">
        <v>7</v>
      </c>
      <c r="I13" s="66">
        <v>40</v>
      </c>
      <c r="J13" s="66">
        <v>24</v>
      </c>
      <c r="K13" s="66">
        <v>6</v>
      </c>
      <c r="L13" s="66">
        <v>23</v>
      </c>
      <c r="M13" s="66">
        <v>17</v>
      </c>
      <c r="N13" s="66">
        <v>44</v>
      </c>
      <c r="O13" s="37" t="s">
        <v>65</v>
      </c>
      <c r="P13" s="66">
        <v>59</v>
      </c>
      <c r="Q13" s="66">
        <v>7</v>
      </c>
      <c r="R13" s="66">
        <v>4</v>
      </c>
      <c r="S13" s="66">
        <v>11</v>
      </c>
      <c r="T13" s="66">
        <v>3</v>
      </c>
      <c r="U13" s="66">
        <v>14</v>
      </c>
      <c r="V13" s="66">
        <v>4</v>
      </c>
      <c r="W13" s="66">
        <v>7</v>
      </c>
      <c r="X13" s="66">
        <v>6</v>
      </c>
      <c r="Y13" s="66">
        <v>4</v>
      </c>
      <c r="Z13" s="66">
        <v>1</v>
      </c>
      <c r="AA13" s="66">
        <v>0</v>
      </c>
      <c r="AB13" s="66">
        <v>16</v>
      </c>
      <c r="AC13" s="66">
        <v>60</v>
      </c>
      <c r="AD13" s="66">
        <v>1</v>
      </c>
      <c r="AE13" s="66">
        <v>0</v>
      </c>
      <c r="AF13" s="66">
        <v>0</v>
      </c>
      <c r="AG13" s="66">
        <v>1</v>
      </c>
    </row>
    <row r="14" spans="1:33" s="39" customFormat="1" ht="24" customHeight="1">
      <c r="A14" s="37" t="s">
        <v>9</v>
      </c>
      <c r="B14" s="49"/>
      <c r="C14" s="49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37" t="s">
        <v>9</v>
      </c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</row>
    <row r="15" spans="1:33" s="39" customFormat="1" ht="24" customHeight="1">
      <c r="A15" s="37" t="s">
        <v>63</v>
      </c>
      <c r="B15" s="49">
        <f>SUM(C15,AB15:AG15)</f>
        <v>4864</v>
      </c>
      <c r="C15" s="49">
        <f>SUM(D15:N15,P15:AA15)</f>
        <v>3705</v>
      </c>
      <c r="D15" s="66">
        <v>686</v>
      </c>
      <c r="E15" s="66">
        <v>136</v>
      </c>
      <c r="F15" s="66">
        <v>394</v>
      </c>
      <c r="G15" s="66">
        <v>74</v>
      </c>
      <c r="H15" s="66">
        <v>116</v>
      </c>
      <c r="I15" s="66">
        <v>338</v>
      </c>
      <c r="J15" s="66">
        <v>254</v>
      </c>
      <c r="K15" s="66">
        <v>95</v>
      </c>
      <c r="L15" s="66">
        <v>184</v>
      </c>
      <c r="M15" s="66">
        <v>70</v>
      </c>
      <c r="N15" s="66">
        <v>188</v>
      </c>
      <c r="O15" s="37" t="s">
        <v>64</v>
      </c>
      <c r="P15" s="66">
        <v>386</v>
      </c>
      <c r="Q15" s="66">
        <v>113</v>
      </c>
      <c r="R15" s="66">
        <v>15</v>
      </c>
      <c r="S15" s="66">
        <v>81</v>
      </c>
      <c r="T15" s="66">
        <v>15</v>
      </c>
      <c r="U15" s="66">
        <v>95</v>
      </c>
      <c r="V15" s="66">
        <v>70</v>
      </c>
      <c r="W15" s="66">
        <v>199</v>
      </c>
      <c r="X15" s="66">
        <v>67</v>
      </c>
      <c r="Y15" s="66">
        <v>113</v>
      </c>
      <c r="Z15" s="66">
        <v>16</v>
      </c>
      <c r="AA15" s="66">
        <v>0</v>
      </c>
      <c r="AB15" s="66">
        <v>549</v>
      </c>
      <c r="AC15" s="66">
        <v>609</v>
      </c>
      <c r="AD15" s="66">
        <v>1</v>
      </c>
      <c r="AE15" s="66">
        <v>0</v>
      </c>
      <c r="AF15" s="66">
        <v>0</v>
      </c>
      <c r="AG15" s="66">
        <v>0</v>
      </c>
    </row>
    <row r="16" spans="1:33" s="39" customFormat="1" ht="12" customHeight="1">
      <c r="A16" s="37" t="s">
        <v>65</v>
      </c>
      <c r="B16" s="49">
        <f>SUM(C16,AB16:AG16)</f>
        <v>525</v>
      </c>
      <c r="C16" s="49">
        <f>SUM(D16:N16,P16:AA16)</f>
        <v>398</v>
      </c>
      <c r="D16" s="66">
        <v>94</v>
      </c>
      <c r="E16" s="66">
        <v>12</v>
      </c>
      <c r="F16" s="66">
        <v>55</v>
      </c>
      <c r="G16" s="66">
        <v>11</v>
      </c>
      <c r="H16" s="66">
        <v>6</v>
      </c>
      <c r="I16" s="66">
        <v>32</v>
      </c>
      <c r="J16" s="66">
        <v>25</v>
      </c>
      <c r="K16" s="66">
        <v>5</v>
      </c>
      <c r="L16" s="66">
        <v>19</v>
      </c>
      <c r="M16" s="66">
        <v>12</v>
      </c>
      <c r="N16" s="66">
        <v>14</v>
      </c>
      <c r="O16" s="37" t="s">
        <v>65</v>
      </c>
      <c r="P16" s="66">
        <v>31</v>
      </c>
      <c r="Q16" s="66">
        <v>6</v>
      </c>
      <c r="R16" s="66">
        <v>5</v>
      </c>
      <c r="S16" s="66">
        <v>2</v>
      </c>
      <c r="T16" s="66">
        <v>3</v>
      </c>
      <c r="U16" s="66">
        <v>12</v>
      </c>
      <c r="V16" s="66">
        <v>7</v>
      </c>
      <c r="W16" s="66">
        <v>25</v>
      </c>
      <c r="X16" s="66">
        <v>9</v>
      </c>
      <c r="Y16" s="66">
        <v>12</v>
      </c>
      <c r="Z16" s="66">
        <v>1</v>
      </c>
      <c r="AA16" s="66">
        <v>0</v>
      </c>
      <c r="AB16" s="66">
        <v>89</v>
      </c>
      <c r="AC16" s="66">
        <v>38</v>
      </c>
      <c r="AD16" s="66">
        <v>0</v>
      </c>
      <c r="AE16" s="66">
        <v>0</v>
      </c>
      <c r="AF16" s="66">
        <v>0</v>
      </c>
      <c r="AG16" s="66">
        <v>0</v>
      </c>
    </row>
    <row r="17" spans="1:33" s="39" customFormat="1" ht="24" customHeight="1">
      <c r="A17" s="37" t="s">
        <v>10</v>
      </c>
      <c r="B17" s="49"/>
      <c r="C17" s="49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37" t="s">
        <v>10</v>
      </c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</row>
    <row r="18" spans="1:33" s="39" customFormat="1" ht="24" customHeight="1">
      <c r="A18" s="37" t="s">
        <v>63</v>
      </c>
      <c r="B18" s="49">
        <f>SUM(C18,AB18:AG18)</f>
        <v>0</v>
      </c>
      <c r="C18" s="49">
        <f>SUM(D18:N18,P18:AA18)</f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37" t="s">
        <v>64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6">
        <v>0</v>
      </c>
      <c r="AC18" s="66">
        <v>0</v>
      </c>
      <c r="AD18" s="66">
        <v>0</v>
      </c>
      <c r="AE18" s="66">
        <v>0</v>
      </c>
      <c r="AF18" s="66">
        <v>0</v>
      </c>
      <c r="AG18" s="66">
        <v>0</v>
      </c>
    </row>
    <row r="19" spans="1:33" s="39" customFormat="1" ht="12" customHeight="1">
      <c r="A19" s="37" t="s">
        <v>65</v>
      </c>
      <c r="B19" s="49">
        <f>SUM(C19,AB19:AG19)</f>
        <v>0</v>
      </c>
      <c r="C19" s="49">
        <f>SUM(D19:N19,P19:AA19)</f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37" t="s">
        <v>65</v>
      </c>
      <c r="P19" s="66">
        <v>0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66">
        <v>0</v>
      </c>
      <c r="AC19" s="66">
        <v>0</v>
      </c>
      <c r="AD19" s="66">
        <v>0</v>
      </c>
      <c r="AE19" s="66">
        <v>0</v>
      </c>
      <c r="AF19" s="66">
        <v>0</v>
      </c>
      <c r="AG19" s="66">
        <v>0</v>
      </c>
    </row>
    <row r="20" spans="1:33" s="39" customFormat="1" ht="24" customHeight="1">
      <c r="A20" s="37" t="s">
        <v>66</v>
      </c>
      <c r="B20" s="49"/>
      <c r="C20" s="49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37" t="s">
        <v>67</v>
      </c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</row>
    <row r="21" spans="1:33" s="39" customFormat="1" ht="24" customHeight="1">
      <c r="A21" s="37" t="s">
        <v>63</v>
      </c>
      <c r="B21" s="49">
        <f>SUM(C21,AB21:AG21)</f>
        <v>6916</v>
      </c>
      <c r="C21" s="49">
        <f>SUM(D21:N21,P21:AA21)</f>
        <v>5653</v>
      </c>
      <c r="D21" s="66">
        <v>1001</v>
      </c>
      <c r="E21" s="66">
        <v>52</v>
      </c>
      <c r="F21" s="66">
        <v>1900</v>
      </c>
      <c r="G21" s="66">
        <v>372</v>
      </c>
      <c r="H21" s="66">
        <v>142</v>
      </c>
      <c r="I21" s="66">
        <v>376</v>
      </c>
      <c r="J21" s="66">
        <v>251</v>
      </c>
      <c r="K21" s="66">
        <v>79</v>
      </c>
      <c r="L21" s="66">
        <v>174</v>
      </c>
      <c r="M21" s="66">
        <v>169</v>
      </c>
      <c r="N21" s="66">
        <v>320</v>
      </c>
      <c r="O21" s="37" t="s">
        <v>64</v>
      </c>
      <c r="P21" s="66">
        <v>249</v>
      </c>
      <c r="Q21" s="66">
        <v>61</v>
      </c>
      <c r="R21" s="66">
        <v>8</v>
      </c>
      <c r="S21" s="66">
        <v>27</v>
      </c>
      <c r="T21" s="66">
        <v>10</v>
      </c>
      <c r="U21" s="66">
        <v>57</v>
      </c>
      <c r="V21" s="66">
        <v>55</v>
      </c>
      <c r="W21" s="66">
        <v>221</v>
      </c>
      <c r="X21" s="66">
        <v>19</v>
      </c>
      <c r="Y21" s="66">
        <v>98</v>
      </c>
      <c r="Z21" s="66">
        <v>11</v>
      </c>
      <c r="AA21" s="66">
        <v>1</v>
      </c>
      <c r="AB21" s="66">
        <v>219</v>
      </c>
      <c r="AC21" s="66">
        <v>220</v>
      </c>
      <c r="AD21" s="66">
        <v>248</v>
      </c>
      <c r="AE21" s="66">
        <v>287</v>
      </c>
      <c r="AF21" s="66">
        <v>0</v>
      </c>
      <c r="AG21" s="66">
        <v>289</v>
      </c>
    </row>
    <row r="22" spans="1:33" s="39" customFormat="1" ht="12" customHeight="1">
      <c r="A22" s="37" t="s">
        <v>65</v>
      </c>
      <c r="B22" s="49">
        <f>SUM(C22,AB22:AG22)</f>
        <v>338</v>
      </c>
      <c r="C22" s="49">
        <f>SUM(D22:N22,P22:AA22)</f>
        <v>306</v>
      </c>
      <c r="D22" s="66">
        <v>66</v>
      </c>
      <c r="E22" s="66">
        <v>3</v>
      </c>
      <c r="F22" s="66">
        <v>133</v>
      </c>
      <c r="G22" s="66">
        <v>9</v>
      </c>
      <c r="H22" s="66">
        <v>1</v>
      </c>
      <c r="I22" s="66">
        <v>15</v>
      </c>
      <c r="J22" s="66">
        <v>14</v>
      </c>
      <c r="K22" s="66">
        <v>3</v>
      </c>
      <c r="L22" s="66">
        <v>3</v>
      </c>
      <c r="M22" s="66">
        <v>3</v>
      </c>
      <c r="N22" s="66">
        <v>6</v>
      </c>
      <c r="O22" s="37" t="s">
        <v>65</v>
      </c>
      <c r="P22" s="66">
        <v>19</v>
      </c>
      <c r="Q22" s="66">
        <v>5</v>
      </c>
      <c r="R22" s="66">
        <v>0</v>
      </c>
      <c r="S22" s="66">
        <v>1</v>
      </c>
      <c r="T22" s="66">
        <v>0</v>
      </c>
      <c r="U22" s="66">
        <v>6</v>
      </c>
      <c r="V22" s="66">
        <v>1</v>
      </c>
      <c r="W22" s="66">
        <v>12</v>
      </c>
      <c r="X22" s="66">
        <v>1</v>
      </c>
      <c r="Y22" s="66">
        <v>4</v>
      </c>
      <c r="Z22" s="66">
        <v>1</v>
      </c>
      <c r="AA22" s="66">
        <v>0</v>
      </c>
      <c r="AB22" s="66">
        <v>8</v>
      </c>
      <c r="AC22" s="66">
        <v>9</v>
      </c>
      <c r="AD22" s="66">
        <v>11</v>
      </c>
      <c r="AE22" s="66">
        <v>2</v>
      </c>
      <c r="AF22" s="66">
        <v>0</v>
      </c>
      <c r="AG22" s="66">
        <v>2</v>
      </c>
    </row>
    <row r="23" spans="1:33" s="39" customFormat="1" ht="24" customHeight="1">
      <c r="A23" s="37" t="s">
        <v>68</v>
      </c>
      <c r="B23" s="49"/>
      <c r="C23" s="49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37" t="s">
        <v>68</v>
      </c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</row>
    <row r="24" spans="1:33" s="39" customFormat="1" ht="24" customHeight="1">
      <c r="A24" s="37" t="s">
        <v>63</v>
      </c>
      <c r="B24" s="49">
        <f>SUM(C24,AB24:AG24)</f>
        <v>1</v>
      </c>
      <c r="C24" s="49">
        <f>SUM(D24:N24,P24:AA24)</f>
        <v>0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37" t="s">
        <v>64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6">
        <v>1</v>
      </c>
      <c r="AC24" s="66">
        <v>0</v>
      </c>
      <c r="AD24" s="66">
        <v>0</v>
      </c>
      <c r="AE24" s="66">
        <v>0</v>
      </c>
      <c r="AF24" s="66">
        <v>0</v>
      </c>
      <c r="AG24" s="66">
        <v>0</v>
      </c>
    </row>
    <row r="25" spans="1:33" s="39" customFormat="1" ht="12" customHeight="1">
      <c r="A25" s="37" t="s">
        <v>65</v>
      </c>
      <c r="B25" s="49">
        <f>SUM(C25,AB25:AG25)</f>
        <v>0</v>
      </c>
      <c r="C25" s="49">
        <f>SUM(D25:N25,P25:AA25)</f>
        <v>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37" t="s">
        <v>65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  <c r="U25" s="66">
        <v>0</v>
      </c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  <c r="AB25" s="66">
        <v>0</v>
      </c>
      <c r="AC25" s="66">
        <v>0</v>
      </c>
      <c r="AD25" s="66">
        <v>0</v>
      </c>
      <c r="AE25" s="66">
        <v>0</v>
      </c>
      <c r="AF25" s="66">
        <v>0</v>
      </c>
      <c r="AG25" s="66">
        <v>0</v>
      </c>
    </row>
    <row r="26" spans="1:33" s="39" customFormat="1" ht="24" customHeight="1">
      <c r="A26" s="37" t="s">
        <v>69</v>
      </c>
      <c r="B26" s="49"/>
      <c r="C26" s="49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37" t="s">
        <v>70</v>
      </c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</row>
    <row r="27" spans="1:33" s="39" customFormat="1" ht="24" customHeight="1">
      <c r="A27" s="37" t="s">
        <v>63</v>
      </c>
      <c r="B27" s="49">
        <f>SUM(C27,AB27:AG27)</f>
        <v>486</v>
      </c>
      <c r="C27" s="49">
        <f>SUM(D27:N27,P27:AA27)</f>
        <v>199</v>
      </c>
      <c r="D27" s="66">
        <v>86</v>
      </c>
      <c r="E27" s="66">
        <v>0</v>
      </c>
      <c r="F27" s="66">
        <v>31</v>
      </c>
      <c r="G27" s="66">
        <v>0</v>
      </c>
      <c r="H27" s="66">
        <v>6</v>
      </c>
      <c r="I27" s="66">
        <v>23</v>
      </c>
      <c r="J27" s="66">
        <v>0</v>
      </c>
      <c r="K27" s="66">
        <v>1</v>
      </c>
      <c r="L27" s="66">
        <v>0</v>
      </c>
      <c r="M27" s="66">
        <v>1</v>
      </c>
      <c r="N27" s="66">
        <v>1</v>
      </c>
      <c r="O27" s="37" t="s">
        <v>64</v>
      </c>
      <c r="P27" s="66">
        <v>1</v>
      </c>
      <c r="Q27" s="66">
        <v>0</v>
      </c>
      <c r="R27" s="66">
        <v>0</v>
      </c>
      <c r="S27" s="66">
        <v>4</v>
      </c>
      <c r="T27" s="66">
        <v>0</v>
      </c>
      <c r="U27" s="66">
        <v>2</v>
      </c>
      <c r="V27" s="66">
        <v>17</v>
      </c>
      <c r="W27" s="66">
        <v>17</v>
      </c>
      <c r="X27" s="66">
        <v>1</v>
      </c>
      <c r="Y27" s="66">
        <v>8</v>
      </c>
      <c r="Z27" s="66">
        <v>0</v>
      </c>
      <c r="AA27" s="66">
        <v>0</v>
      </c>
      <c r="AB27" s="66">
        <v>213</v>
      </c>
      <c r="AC27" s="66">
        <v>73</v>
      </c>
      <c r="AD27" s="66">
        <v>0</v>
      </c>
      <c r="AE27" s="66">
        <v>1</v>
      </c>
      <c r="AF27" s="66">
        <v>0</v>
      </c>
      <c r="AG27" s="66">
        <v>0</v>
      </c>
    </row>
    <row r="28" spans="1:33" s="39" customFormat="1" ht="12" customHeight="1" thickBot="1">
      <c r="A28" s="43" t="s">
        <v>65</v>
      </c>
      <c r="B28" s="49">
        <f>SUM(C28,AB28:AG28)</f>
        <v>17</v>
      </c>
      <c r="C28" s="49">
        <f>SUM(D28:N28,P28:AA28)</f>
        <v>6</v>
      </c>
      <c r="D28" s="67">
        <v>5</v>
      </c>
      <c r="E28" s="67">
        <v>0</v>
      </c>
      <c r="F28" s="67">
        <v>1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37" t="s">
        <v>65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8</v>
      </c>
      <c r="AC28" s="67">
        <v>3</v>
      </c>
      <c r="AD28" s="67">
        <v>0</v>
      </c>
      <c r="AE28" s="67">
        <v>0</v>
      </c>
      <c r="AF28" s="67">
        <v>0</v>
      </c>
      <c r="AG28" s="67">
        <v>0</v>
      </c>
    </row>
    <row r="29" spans="1:33" s="39" customFormat="1" ht="23.25" customHeight="1">
      <c r="A29" s="90" t="s">
        <v>71</v>
      </c>
      <c r="B29" s="90"/>
      <c r="C29" s="90"/>
      <c r="D29" s="90"/>
      <c r="E29" s="90"/>
      <c r="F29" s="90"/>
      <c r="G29" s="90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</row>
    <row r="30" s="39" customFormat="1" ht="53.25" customHeight="1">
      <c r="A30" s="45"/>
    </row>
    <row r="31" spans="1:33" s="39" customFormat="1" ht="12" customHeight="1">
      <c r="A31" s="72" t="s">
        <v>72</v>
      </c>
      <c r="B31" s="73"/>
      <c r="C31" s="73"/>
      <c r="D31" s="73"/>
      <c r="E31" s="73"/>
      <c r="F31" s="73"/>
      <c r="G31" s="73"/>
      <c r="H31" s="72" t="s">
        <v>73</v>
      </c>
      <c r="I31" s="73"/>
      <c r="J31" s="73"/>
      <c r="K31" s="73"/>
      <c r="L31" s="73"/>
      <c r="M31" s="73"/>
      <c r="N31" s="73"/>
      <c r="O31" s="72" t="s">
        <v>74</v>
      </c>
      <c r="P31" s="73"/>
      <c r="Q31" s="73"/>
      <c r="R31" s="73"/>
      <c r="S31" s="73"/>
      <c r="T31" s="73"/>
      <c r="U31" s="73"/>
      <c r="V31" s="73"/>
      <c r="W31" s="72" t="s">
        <v>75</v>
      </c>
      <c r="X31" s="72"/>
      <c r="Y31" s="72"/>
      <c r="Z31" s="72"/>
      <c r="AA31" s="72"/>
      <c r="AB31" s="72"/>
      <c r="AC31" s="72"/>
      <c r="AD31" s="72"/>
      <c r="AE31" s="72"/>
      <c r="AF31" s="72"/>
      <c r="AG31" s="72"/>
    </row>
  </sheetData>
  <mergeCells count="26">
    <mergeCell ref="A1:G1"/>
    <mergeCell ref="H1:N1"/>
    <mergeCell ref="O1:V1"/>
    <mergeCell ref="W1:AG1"/>
    <mergeCell ref="A2:G2"/>
    <mergeCell ref="H2:M2"/>
    <mergeCell ref="O2:V2"/>
    <mergeCell ref="W2:AD2"/>
    <mergeCell ref="A3:A4"/>
    <mergeCell ref="B3:B4"/>
    <mergeCell ref="C3:G3"/>
    <mergeCell ref="H3:N3"/>
    <mergeCell ref="O3:O4"/>
    <mergeCell ref="P3:V3"/>
    <mergeCell ref="W3:AA3"/>
    <mergeCell ref="AB3:AB4"/>
    <mergeCell ref="AC3:AC4"/>
    <mergeCell ref="AD3:AD4"/>
    <mergeCell ref="AE3:AE4"/>
    <mergeCell ref="AG3:AG4"/>
    <mergeCell ref="AF3:AF4"/>
    <mergeCell ref="W31:AG31"/>
    <mergeCell ref="A29:G29"/>
    <mergeCell ref="A31:G31"/>
    <mergeCell ref="H31:N31"/>
    <mergeCell ref="O31:V31"/>
  </mergeCells>
  <dataValidations count="1">
    <dataValidation type="whole" allowBlank="1" showInputMessage="1" showErrorMessage="1" errorTitle="嘿嘿！你粉混喔" error="數字必須素整數而且不得小於 0 也應該不會大於 50000000 吧" sqref="D21:N22 D27:N28 D18:N19 D15:N16 D12:N13 D24:N25 P12:AG13 P24:AG25 P21:AG22 P18:AG19 P15:AG16 P27:AG28">
      <formula1>0</formula1>
      <formula2>50000000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5"/>
  <sheetViews>
    <sheetView workbookViewId="0" topLeftCell="A1">
      <selection activeCell="A1" sqref="A1:H1"/>
    </sheetView>
  </sheetViews>
  <sheetFormatPr defaultColWidth="9.00390625" defaultRowHeight="16.5"/>
  <cols>
    <col min="1" max="1" width="18.625" style="47" customWidth="1"/>
    <col min="2" max="2" width="9.875" style="47" customWidth="1"/>
    <col min="3" max="3" width="8.875" style="47" customWidth="1"/>
    <col min="4" max="4" width="9.25390625" style="47" customWidth="1"/>
    <col min="5" max="7" width="8.50390625" style="47" customWidth="1"/>
    <col min="8" max="8" width="8.125" style="47" customWidth="1"/>
    <col min="9" max="15" width="11.375" style="47" customWidth="1"/>
    <col min="16" max="16" width="18.625" style="47" customWidth="1"/>
    <col min="17" max="17" width="8.875" style="47" customWidth="1"/>
    <col min="18" max="19" width="8.75390625" style="47" customWidth="1"/>
    <col min="20" max="23" width="8.625" style="47" customWidth="1"/>
    <col min="24" max="34" width="7.375" style="47" customWidth="1"/>
    <col min="35" max="16384" width="9.00390625" style="47" customWidth="1"/>
  </cols>
  <sheetData>
    <row r="1" spans="1:34" s="27" customFormat="1" ht="48" customHeight="1">
      <c r="A1" s="89" t="s">
        <v>76</v>
      </c>
      <c r="B1" s="89"/>
      <c r="C1" s="89"/>
      <c r="D1" s="89"/>
      <c r="E1" s="89"/>
      <c r="F1" s="89"/>
      <c r="G1" s="89"/>
      <c r="H1" s="89"/>
      <c r="I1" s="1" t="s">
        <v>77</v>
      </c>
      <c r="J1" s="1"/>
      <c r="K1" s="1"/>
      <c r="L1" s="1"/>
      <c r="M1" s="1"/>
      <c r="N1" s="1"/>
      <c r="O1" s="1"/>
      <c r="P1" s="89" t="s">
        <v>76</v>
      </c>
      <c r="Q1" s="89"/>
      <c r="R1" s="89"/>
      <c r="S1" s="89"/>
      <c r="T1" s="89"/>
      <c r="U1" s="89"/>
      <c r="V1" s="89"/>
      <c r="W1" s="89"/>
      <c r="X1" s="1" t="s">
        <v>78</v>
      </c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s="30" customFormat="1" ht="12.75" customHeight="1" thickBot="1">
      <c r="A2" s="115" t="s">
        <v>16</v>
      </c>
      <c r="B2" s="115"/>
      <c r="C2" s="115"/>
      <c r="D2" s="115"/>
      <c r="E2" s="115"/>
      <c r="F2" s="115"/>
      <c r="G2" s="115"/>
      <c r="H2" s="115"/>
      <c r="I2" s="48" t="s">
        <v>361</v>
      </c>
      <c r="J2" s="48"/>
      <c r="K2" s="48"/>
      <c r="L2" s="48"/>
      <c r="M2" s="48"/>
      <c r="N2" s="48"/>
      <c r="O2" s="28" t="s">
        <v>0</v>
      </c>
      <c r="P2" s="115" t="s">
        <v>16</v>
      </c>
      <c r="Q2" s="115"/>
      <c r="R2" s="115"/>
      <c r="S2" s="115"/>
      <c r="T2" s="115"/>
      <c r="U2" s="115"/>
      <c r="V2" s="115"/>
      <c r="W2" s="115"/>
      <c r="X2" s="48" t="s">
        <v>361</v>
      </c>
      <c r="Y2" s="48"/>
      <c r="Z2" s="48"/>
      <c r="AA2" s="48"/>
      <c r="AB2" s="48"/>
      <c r="AC2" s="48"/>
      <c r="AD2" s="48"/>
      <c r="AE2" s="48"/>
      <c r="AF2" s="48"/>
      <c r="AG2" s="48"/>
      <c r="AH2" s="28" t="s">
        <v>0</v>
      </c>
    </row>
    <row r="3" spans="1:34" s="33" customFormat="1" ht="24" customHeight="1">
      <c r="A3" s="99" t="s">
        <v>79</v>
      </c>
      <c r="B3" s="114" t="s">
        <v>80</v>
      </c>
      <c r="C3" s="76" t="s">
        <v>81</v>
      </c>
      <c r="D3" s="108" t="s">
        <v>20</v>
      </c>
      <c r="E3" s="102"/>
      <c r="F3" s="102"/>
      <c r="G3" s="102"/>
      <c r="H3" s="102"/>
      <c r="I3" s="32" t="s">
        <v>82</v>
      </c>
      <c r="J3" s="31"/>
      <c r="K3" s="31"/>
      <c r="L3" s="31"/>
      <c r="M3" s="31"/>
      <c r="N3" s="31"/>
      <c r="O3" s="31"/>
      <c r="P3" s="99" t="s">
        <v>83</v>
      </c>
      <c r="Q3" s="101" t="s">
        <v>84</v>
      </c>
      <c r="R3" s="102"/>
      <c r="S3" s="102"/>
      <c r="T3" s="102"/>
      <c r="U3" s="102"/>
      <c r="V3" s="102"/>
      <c r="W3" s="102"/>
      <c r="X3" s="104" t="s">
        <v>85</v>
      </c>
      <c r="Y3" s="105"/>
      <c r="Z3" s="105"/>
      <c r="AA3" s="105"/>
      <c r="AB3" s="106"/>
      <c r="AC3" s="74" t="s">
        <v>86</v>
      </c>
      <c r="AD3" s="74" t="s">
        <v>87</v>
      </c>
      <c r="AE3" s="76" t="s">
        <v>88</v>
      </c>
      <c r="AF3" s="76" t="s">
        <v>89</v>
      </c>
      <c r="AG3" s="97" t="s">
        <v>198</v>
      </c>
      <c r="AH3" s="97" t="s">
        <v>90</v>
      </c>
    </row>
    <row r="4" spans="1:34" s="33" customFormat="1" ht="48" customHeight="1" thickBot="1">
      <c r="A4" s="100"/>
      <c r="B4" s="107"/>
      <c r="C4" s="75"/>
      <c r="D4" s="34" t="s">
        <v>3</v>
      </c>
      <c r="E4" s="35" t="s">
        <v>91</v>
      </c>
      <c r="F4" s="35" t="s">
        <v>92</v>
      </c>
      <c r="G4" s="35" t="s">
        <v>93</v>
      </c>
      <c r="H4" s="35" t="s">
        <v>94</v>
      </c>
      <c r="I4" s="34" t="s">
        <v>95</v>
      </c>
      <c r="J4" s="35" t="s">
        <v>96</v>
      </c>
      <c r="K4" s="35" t="s">
        <v>97</v>
      </c>
      <c r="L4" s="35" t="s">
        <v>98</v>
      </c>
      <c r="M4" s="35" t="s">
        <v>99</v>
      </c>
      <c r="N4" s="35" t="s">
        <v>100</v>
      </c>
      <c r="O4" s="35" t="s">
        <v>101</v>
      </c>
      <c r="P4" s="100"/>
      <c r="Q4" s="34" t="s">
        <v>102</v>
      </c>
      <c r="R4" s="35" t="s">
        <v>103</v>
      </c>
      <c r="S4" s="35" t="s">
        <v>104</v>
      </c>
      <c r="T4" s="35" t="s">
        <v>105</v>
      </c>
      <c r="U4" s="35" t="s">
        <v>106</v>
      </c>
      <c r="V4" s="35" t="s">
        <v>107</v>
      </c>
      <c r="W4" s="35" t="s">
        <v>108</v>
      </c>
      <c r="X4" s="34" t="s">
        <v>109</v>
      </c>
      <c r="Y4" s="36" t="s">
        <v>110</v>
      </c>
      <c r="Z4" s="36" t="s">
        <v>111</v>
      </c>
      <c r="AA4" s="36" t="s">
        <v>112</v>
      </c>
      <c r="AB4" s="36" t="s">
        <v>113</v>
      </c>
      <c r="AC4" s="75"/>
      <c r="AD4" s="75"/>
      <c r="AE4" s="75"/>
      <c r="AF4" s="75"/>
      <c r="AG4" s="98"/>
      <c r="AH4" s="98"/>
    </row>
    <row r="5" spans="1:34" s="39" customFormat="1" ht="46.5" customHeight="1">
      <c r="A5" s="37" t="s">
        <v>114</v>
      </c>
      <c r="B5" s="49">
        <f>SUM(B7:B12)</f>
        <v>32969</v>
      </c>
      <c r="C5" s="50"/>
      <c r="D5" s="49">
        <f aca="true" t="shared" si="0" ref="D5:O5">SUM(D7:D12)</f>
        <v>26028</v>
      </c>
      <c r="E5" s="49">
        <f t="shared" si="0"/>
        <v>3433</v>
      </c>
      <c r="F5" s="49">
        <f t="shared" si="0"/>
        <v>667</v>
      </c>
      <c r="G5" s="49">
        <f t="shared" si="0"/>
        <v>5123</v>
      </c>
      <c r="H5" s="49">
        <f t="shared" si="0"/>
        <v>956</v>
      </c>
      <c r="I5" s="49">
        <f t="shared" si="0"/>
        <v>629</v>
      </c>
      <c r="J5" s="49">
        <f t="shared" si="0"/>
        <v>2114</v>
      </c>
      <c r="K5" s="49">
        <f t="shared" si="0"/>
        <v>1306</v>
      </c>
      <c r="L5" s="49">
        <f t="shared" si="0"/>
        <v>458</v>
      </c>
      <c r="M5" s="49">
        <f t="shared" si="0"/>
        <v>1176</v>
      </c>
      <c r="N5" s="49">
        <f t="shared" si="0"/>
        <v>659</v>
      </c>
      <c r="O5" s="49">
        <f t="shared" si="0"/>
        <v>2204</v>
      </c>
      <c r="P5" s="37" t="s">
        <v>114</v>
      </c>
      <c r="Q5" s="49">
        <f aca="true" t="shared" si="1" ref="Q5:AH5">SUM(Q7:Q12)</f>
        <v>3186</v>
      </c>
      <c r="R5" s="49">
        <f t="shared" si="1"/>
        <v>706</v>
      </c>
      <c r="S5" s="49">
        <f t="shared" si="1"/>
        <v>131</v>
      </c>
      <c r="T5" s="49">
        <f t="shared" si="1"/>
        <v>578</v>
      </c>
      <c r="U5" s="49">
        <f t="shared" si="1"/>
        <v>75</v>
      </c>
      <c r="V5" s="49">
        <f t="shared" si="1"/>
        <v>502</v>
      </c>
      <c r="W5" s="49">
        <f t="shared" si="1"/>
        <v>318</v>
      </c>
      <c r="X5" s="49">
        <f t="shared" si="1"/>
        <v>935</v>
      </c>
      <c r="Y5" s="49">
        <f t="shared" si="1"/>
        <v>204</v>
      </c>
      <c r="Z5" s="49">
        <f t="shared" si="1"/>
        <v>595</v>
      </c>
      <c r="AA5" s="49">
        <f t="shared" si="1"/>
        <v>55</v>
      </c>
      <c r="AB5" s="49">
        <f t="shared" si="1"/>
        <v>18</v>
      </c>
      <c r="AC5" s="49">
        <f t="shared" si="1"/>
        <v>1808</v>
      </c>
      <c r="AD5" s="49">
        <f t="shared" si="1"/>
        <v>4182</v>
      </c>
      <c r="AE5" s="49">
        <f t="shared" si="1"/>
        <v>271</v>
      </c>
      <c r="AF5" s="49">
        <f t="shared" si="1"/>
        <v>293</v>
      </c>
      <c r="AG5" s="49">
        <f>SUM(AG7:AG12)</f>
        <v>0</v>
      </c>
      <c r="AH5" s="49">
        <f t="shared" si="1"/>
        <v>387</v>
      </c>
    </row>
    <row r="6" spans="1:34" s="39" customFormat="1" ht="46.5" customHeight="1">
      <c r="A6" s="37" t="s">
        <v>115</v>
      </c>
      <c r="B6" s="38"/>
      <c r="C6" s="22">
        <f>SUM(C7:C12)</f>
        <v>100</v>
      </c>
      <c r="D6" s="22">
        <f>IF(D5&gt;$B$5,999,IF($B$5=0,0,D5/$B$5*100))</f>
        <v>78.9468895022597</v>
      </c>
      <c r="E6" s="22">
        <f aca="true" t="shared" si="2" ref="E6:O6">IF(E5&gt;$B$5,999,IF($B$5=0,0,E5/$B$5*100))</f>
        <v>10.412812035548544</v>
      </c>
      <c r="F6" s="22">
        <f t="shared" si="2"/>
        <v>2.02311262094695</v>
      </c>
      <c r="G6" s="22">
        <f t="shared" si="2"/>
        <v>15.538839515908883</v>
      </c>
      <c r="H6" s="22">
        <f t="shared" si="2"/>
        <v>2.899693651612121</v>
      </c>
      <c r="I6" s="22">
        <f t="shared" si="2"/>
        <v>1.9078528314477237</v>
      </c>
      <c r="J6" s="22">
        <f t="shared" si="2"/>
        <v>6.412084078983288</v>
      </c>
      <c r="K6" s="22">
        <f t="shared" si="2"/>
        <v>3.9612969759471017</v>
      </c>
      <c r="L6" s="22">
        <f t="shared" si="2"/>
        <v>1.389183778701204</v>
      </c>
      <c r="M6" s="22">
        <f t="shared" si="2"/>
        <v>3.566987169765537</v>
      </c>
      <c r="N6" s="22">
        <f t="shared" si="2"/>
        <v>1.9988474021050078</v>
      </c>
      <c r="O6" s="22">
        <f t="shared" si="2"/>
        <v>6.685067790955141</v>
      </c>
      <c r="P6" s="37" t="s">
        <v>115</v>
      </c>
      <c r="Q6" s="22">
        <f aca="true" t="shared" si="3" ref="Q6:AH6">IF(Q5&gt;$B$5,999,IF($B$5=0,0,Q5/$B$5*100))</f>
        <v>9.663623403803573</v>
      </c>
      <c r="R6" s="22">
        <f t="shared" si="3"/>
        <v>2.1414055628014195</v>
      </c>
      <c r="S6" s="22">
        <f t="shared" si="3"/>
        <v>0.3973429585368073</v>
      </c>
      <c r="T6" s="22">
        <f t="shared" si="3"/>
        <v>1.7531620613303405</v>
      </c>
      <c r="U6" s="22">
        <f t="shared" si="3"/>
        <v>0.2274864266432103</v>
      </c>
      <c r="V6" s="22">
        <f t="shared" si="3"/>
        <v>1.5226424823318876</v>
      </c>
      <c r="W6" s="22">
        <f t="shared" si="3"/>
        <v>0.9645424489672116</v>
      </c>
      <c r="X6" s="22">
        <f t="shared" si="3"/>
        <v>2.8359974521520215</v>
      </c>
      <c r="Y6" s="22">
        <f t="shared" si="3"/>
        <v>0.618763080469532</v>
      </c>
      <c r="Z6" s="22">
        <f t="shared" si="3"/>
        <v>1.804725651369468</v>
      </c>
      <c r="AA6" s="22">
        <f t="shared" si="3"/>
        <v>0.16682337953835422</v>
      </c>
      <c r="AB6" s="22">
        <f t="shared" si="3"/>
        <v>0.054596742394370464</v>
      </c>
      <c r="AC6" s="22">
        <f t="shared" si="3"/>
        <v>5.483939458278989</v>
      </c>
      <c r="AD6" s="22">
        <f t="shared" si="3"/>
        <v>12.684643149625405</v>
      </c>
      <c r="AE6" s="22">
        <f t="shared" si="3"/>
        <v>0.8219842882707998</v>
      </c>
      <c r="AF6" s="22">
        <f t="shared" si="3"/>
        <v>0.8887136400861415</v>
      </c>
      <c r="AG6" s="22">
        <f t="shared" si="3"/>
        <v>0</v>
      </c>
      <c r="AH6" s="22">
        <f t="shared" si="3"/>
        <v>1.1738299614789651</v>
      </c>
    </row>
    <row r="7" spans="1:34" s="39" customFormat="1" ht="49.5" customHeight="1">
      <c r="A7" s="37" t="s">
        <v>116</v>
      </c>
      <c r="B7" s="49">
        <f aca="true" t="shared" si="4" ref="B7:B12">SUM(D7,AC7:AH7)</f>
        <v>15537</v>
      </c>
      <c r="C7" s="22">
        <f aca="true" t="shared" si="5" ref="C7:C12">B7/$B$5*100</f>
        <v>47.12608814340744</v>
      </c>
      <c r="D7" s="49">
        <f aca="true" t="shared" si="6" ref="D7:D12">SUM(E7:O7,Q7:AB7)</f>
        <v>12536</v>
      </c>
      <c r="E7" s="49">
        <v>986</v>
      </c>
      <c r="F7" s="49">
        <v>360</v>
      </c>
      <c r="G7" s="49">
        <v>2205</v>
      </c>
      <c r="H7" s="49">
        <v>362</v>
      </c>
      <c r="I7" s="49">
        <v>265</v>
      </c>
      <c r="J7" s="49">
        <v>1066</v>
      </c>
      <c r="K7" s="49">
        <v>550</v>
      </c>
      <c r="L7" s="49">
        <v>180</v>
      </c>
      <c r="M7" s="49">
        <v>629</v>
      </c>
      <c r="N7" s="49">
        <v>341</v>
      </c>
      <c r="O7" s="49">
        <v>1519</v>
      </c>
      <c r="P7" s="37" t="s">
        <v>116</v>
      </c>
      <c r="Q7" s="49">
        <v>2163</v>
      </c>
      <c r="R7" s="49">
        <v>437</v>
      </c>
      <c r="S7" s="49">
        <v>59</v>
      </c>
      <c r="T7" s="49">
        <v>389</v>
      </c>
      <c r="U7" s="49">
        <v>44</v>
      </c>
      <c r="V7" s="49">
        <v>240</v>
      </c>
      <c r="W7" s="49">
        <v>63</v>
      </c>
      <c r="X7" s="49">
        <v>319</v>
      </c>
      <c r="Y7" s="49">
        <v>67</v>
      </c>
      <c r="Z7" s="49">
        <v>269</v>
      </c>
      <c r="AA7" s="49">
        <v>10</v>
      </c>
      <c r="AB7" s="49">
        <v>13</v>
      </c>
      <c r="AC7" s="49">
        <v>261</v>
      </c>
      <c r="AD7" s="49">
        <v>2617</v>
      </c>
      <c r="AE7" s="49">
        <v>12</v>
      </c>
      <c r="AF7" s="49">
        <v>27</v>
      </c>
      <c r="AG7" s="49">
        <v>0</v>
      </c>
      <c r="AH7" s="49">
        <v>84</v>
      </c>
    </row>
    <row r="8" spans="1:34" s="39" customFormat="1" ht="49.5" customHeight="1">
      <c r="A8" s="37" t="s">
        <v>117</v>
      </c>
      <c r="B8" s="49">
        <f t="shared" si="4"/>
        <v>9179</v>
      </c>
      <c r="C8" s="22">
        <f t="shared" si="5"/>
        <v>27.841305468773697</v>
      </c>
      <c r="D8" s="49">
        <f t="shared" si="6"/>
        <v>6945</v>
      </c>
      <c r="E8" s="49">
        <v>1276</v>
      </c>
      <c r="F8" s="49">
        <v>250</v>
      </c>
      <c r="G8" s="49">
        <v>747</v>
      </c>
      <c r="H8" s="49">
        <v>166</v>
      </c>
      <c r="I8" s="49">
        <v>194</v>
      </c>
      <c r="J8" s="49">
        <v>592</v>
      </c>
      <c r="K8" s="49">
        <v>482</v>
      </c>
      <c r="L8" s="49">
        <v>186</v>
      </c>
      <c r="M8" s="49">
        <v>355</v>
      </c>
      <c r="N8" s="49">
        <v>143</v>
      </c>
      <c r="O8" s="49">
        <v>327</v>
      </c>
      <c r="P8" s="37" t="s">
        <v>117</v>
      </c>
      <c r="Q8" s="49">
        <v>756</v>
      </c>
      <c r="R8" s="49">
        <v>208</v>
      </c>
      <c r="S8" s="49">
        <v>61</v>
      </c>
      <c r="T8" s="49">
        <v>153</v>
      </c>
      <c r="U8" s="49">
        <v>21</v>
      </c>
      <c r="V8" s="49">
        <v>189</v>
      </c>
      <c r="W8" s="49">
        <v>151</v>
      </c>
      <c r="X8" s="49">
        <v>335</v>
      </c>
      <c r="Y8" s="49">
        <v>114</v>
      </c>
      <c r="Z8" s="49">
        <v>208</v>
      </c>
      <c r="AA8" s="49">
        <v>27</v>
      </c>
      <c r="AB8" s="49">
        <v>4</v>
      </c>
      <c r="AC8" s="49">
        <v>1008</v>
      </c>
      <c r="AD8" s="49">
        <v>1223</v>
      </c>
      <c r="AE8" s="49">
        <v>2</v>
      </c>
      <c r="AF8" s="49">
        <v>0</v>
      </c>
      <c r="AG8" s="49">
        <v>0</v>
      </c>
      <c r="AH8" s="49">
        <v>1</v>
      </c>
    </row>
    <row r="9" spans="1:34" s="39" customFormat="1" ht="49.5" customHeight="1">
      <c r="A9" s="37" t="s">
        <v>118</v>
      </c>
      <c r="B9" s="49">
        <f t="shared" si="4"/>
        <v>3</v>
      </c>
      <c r="C9" s="22">
        <f t="shared" si="5"/>
        <v>0.00909945706572841</v>
      </c>
      <c r="D9" s="49">
        <f t="shared" si="6"/>
        <v>1</v>
      </c>
      <c r="E9" s="49">
        <v>0</v>
      </c>
      <c r="F9" s="49">
        <v>0</v>
      </c>
      <c r="G9" s="49">
        <v>1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37" t="s">
        <v>118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2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</row>
    <row r="10" spans="1:34" s="39" customFormat="1" ht="49.5" customHeight="1">
      <c r="A10" s="37" t="s">
        <v>119</v>
      </c>
      <c r="B10" s="49">
        <f t="shared" si="4"/>
        <v>7571</v>
      </c>
      <c r="C10" s="22">
        <f t="shared" si="5"/>
        <v>22.963996481543266</v>
      </c>
      <c r="D10" s="49">
        <f t="shared" si="6"/>
        <v>6285</v>
      </c>
      <c r="E10" s="49">
        <v>1061</v>
      </c>
      <c r="F10" s="49">
        <v>57</v>
      </c>
      <c r="G10" s="49">
        <v>2130</v>
      </c>
      <c r="H10" s="49">
        <v>426</v>
      </c>
      <c r="I10" s="49">
        <v>164</v>
      </c>
      <c r="J10" s="49">
        <v>430</v>
      </c>
      <c r="K10" s="49">
        <v>274</v>
      </c>
      <c r="L10" s="49">
        <v>91</v>
      </c>
      <c r="M10" s="49">
        <v>192</v>
      </c>
      <c r="N10" s="49">
        <v>173</v>
      </c>
      <c r="O10" s="49">
        <v>357</v>
      </c>
      <c r="P10" s="37" t="s">
        <v>119</v>
      </c>
      <c r="Q10" s="49">
        <v>263</v>
      </c>
      <c r="R10" s="49">
        <v>60</v>
      </c>
      <c r="S10" s="49">
        <v>11</v>
      </c>
      <c r="T10" s="49">
        <v>31</v>
      </c>
      <c r="U10" s="49">
        <v>10</v>
      </c>
      <c r="V10" s="49">
        <v>71</v>
      </c>
      <c r="W10" s="49">
        <v>71</v>
      </c>
      <c r="X10" s="49">
        <v>264</v>
      </c>
      <c r="Y10" s="49">
        <v>21</v>
      </c>
      <c r="Z10" s="49">
        <v>109</v>
      </c>
      <c r="AA10" s="49">
        <v>18</v>
      </c>
      <c r="AB10" s="49">
        <v>1</v>
      </c>
      <c r="AC10" s="49">
        <v>220</v>
      </c>
      <c r="AD10" s="49">
        <v>242</v>
      </c>
      <c r="AE10" s="49">
        <v>257</v>
      </c>
      <c r="AF10" s="49">
        <v>265</v>
      </c>
      <c r="AG10" s="49">
        <v>0</v>
      </c>
      <c r="AH10" s="49">
        <v>302</v>
      </c>
    </row>
    <row r="11" spans="1:34" s="39" customFormat="1" ht="49.5" customHeight="1">
      <c r="A11" s="37" t="s">
        <v>120</v>
      </c>
      <c r="B11" s="49">
        <f t="shared" si="4"/>
        <v>73</v>
      </c>
      <c r="C11" s="22">
        <f t="shared" si="5"/>
        <v>0.22142012193272467</v>
      </c>
      <c r="D11" s="49">
        <f t="shared" si="6"/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37" t="s">
        <v>120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73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</row>
    <row r="12" spans="1:34" s="39" customFormat="1" ht="49.5" customHeight="1" thickBot="1">
      <c r="A12" s="37" t="s">
        <v>121</v>
      </c>
      <c r="B12" s="49">
        <f t="shared" si="4"/>
        <v>606</v>
      </c>
      <c r="C12" s="22">
        <f t="shared" si="5"/>
        <v>1.8380903272771394</v>
      </c>
      <c r="D12" s="49">
        <f t="shared" si="6"/>
        <v>261</v>
      </c>
      <c r="E12" s="49">
        <v>110</v>
      </c>
      <c r="F12" s="49">
        <v>0</v>
      </c>
      <c r="G12" s="49">
        <v>40</v>
      </c>
      <c r="H12" s="49">
        <v>2</v>
      </c>
      <c r="I12" s="49">
        <v>6</v>
      </c>
      <c r="J12" s="49">
        <v>26</v>
      </c>
      <c r="K12" s="49">
        <v>0</v>
      </c>
      <c r="L12" s="49">
        <v>1</v>
      </c>
      <c r="M12" s="49">
        <v>0</v>
      </c>
      <c r="N12" s="49">
        <v>2</v>
      </c>
      <c r="O12" s="49">
        <v>1</v>
      </c>
      <c r="P12" s="37" t="s">
        <v>121</v>
      </c>
      <c r="Q12" s="49">
        <v>4</v>
      </c>
      <c r="R12" s="49">
        <v>1</v>
      </c>
      <c r="S12" s="49">
        <v>0</v>
      </c>
      <c r="T12" s="49">
        <v>5</v>
      </c>
      <c r="U12" s="49">
        <v>0</v>
      </c>
      <c r="V12" s="49">
        <v>2</v>
      </c>
      <c r="W12" s="49">
        <v>33</v>
      </c>
      <c r="X12" s="49">
        <v>17</v>
      </c>
      <c r="Y12" s="49">
        <v>2</v>
      </c>
      <c r="Z12" s="49">
        <v>9</v>
      </c>
      <c r="AA12" s="49">
        <v>0</v>
      </c>
      <c r="AB12" s="49">
        <v>0</v>
      </c>
      <c r="AC12" s="49">
        <v>244</v>
      </c>
      <c r="AD12" s="49">
        <v>100</v>
      </c>
      <c r="AE12" s="49">
        <v>0</v>
      </c>
      <c r="AF12" s="49">
        <v>1</v>
      </c>
      <c r="AG12" s="49">
        <v>0</v>
      </c>
      <c r="AH12" s="49">
        <v>0</v>
      </c>
    </row>
    <row r="13" spans="1:34" s="30" customFormat="1" ht="22.5" customHeight="1">
      <c r="A13" s="113" t="s">
        <v>122</v>
      </c>
      <c r="B13" s="113"/>
      <c r="C13" s="113"/>
      <c r="D13" s="113"/>
      <c r="E13" s="113"/>
      <c r="F13" s="113"/>
      <c r="G13" s="113"/>
      <c r="H13" s="113"/>
      <c r="I13" s="51"/>
      <c r="J13" s="51"/>
      <c r="K13" s="51"/>
      <c r="L13" s="51"/>
      <c r="M13" s="51"/>
      <c r="N13" s="51"/>
      <c r="O13" s="51"/>
      <c r="P13" s="51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</row>
    <row r="14" s="39" customFormat="1" ht="144" customHeight="1">
      <c r="A14" s="39" t="s">
        <v>123</v>
      </c>
    </row>
    <row r="15" spans="1:34" s="39" customFormat="1" ht="11.25" customHeight="1">
      <c r="A15" s="72" t="s">
        <v>124</v>
      </c>
      <c r="B15" s="73"/>
      <c r="C15" s="73"/>
      <c r="D15" s="73"/>
      <c r="E15" s="73"/>
      <c r="F15" s="73"/>
      <c r="G15" s="73"/>
      <c r="H15" s="73"/>
      <c r="I15" s="73" t="s">
        <v>125</v>
      </c>
      <c r="J15" s="73"/>
      <c r="K15" s="73"/>
      <c r="L15" s="73"/>
      <c r="M15" s="73"/>
      <c r="N15" s="73"/>
      <c r="O15" s="73"/>
      <c r="P15" s="73" t="s">
        <v>126</v>
      </c>
      <c r="Q15" s="73"/>
      <c r="R15" s="73"/>
      <c r="S15" s="73"/>
      <c r="T15" s="73"/>
      <c r="U15" s="73"/>
      <c r="V15" s="73"/>
      <c r="W15" s="73"/>
      <c r="X15" s="73" t="s">
        <v>127</v>
      </c>
      <c r="Y15" s="73"/>
      <c r="Z15" s="73"/>
      <c r="AA15" s="73"/>
      <c r="AB15" s="73"/>
      <c r="AC15" s="73"/>
      <c r="AD15" s="73"/>
      <c r="AE15" s="73"/>
      <c r="AF15" s="73"/>
      <c r="AG15" s="73"/>
      <c r="AH15" s="73"/>
    </row>
  </sheetData>
  <mergeCells count="22">
    <mergeCell ref="A1:H1"/>
    <mergeCell ref="P1:W1"/>
    <mergeCell ref="A2:H2"/>
    <mergeCell ref="P2:W2"/>
    <mergeCell ref="A3:A4"/>
    <mergeCell ref="B3:B4"/>
    <mergeCell ref="C3:C4"/>
    <mergeCell ref="D3:H3"/>
    <mergeCell ref="P3:P4"/>
    <mergeCell ref="Q3:W3"/>
    <mergeCell ref="X3:AB3"/>
    <mergeCell ref="AC3:AC4"/>
    <mergeCell ref="AD3:AD4"/>
    <mergeCell ref="AE3:AE4"/>
    <mergeCell ref="AF3:AF4"/>
    <mergeCell ref="AH3:AH4"/>
    <mergeCell ref="AG3:AG4"/>
    <mergeCell ref="X15:AH15"/>
    <mergeCell ref="A13:H13"/>
    <mergeCell ref="A15:H15"/>
    <mergeCell ref="I15:O15"/>
    <mergeCell ref="P15:W15"/>
  </mergeCells>
  <dataValidations count="1">
    <dataValidation type="whole" allowBlank="1" showInputMessage="1" showErrorMessage="1" errorTitle="嘿嘿！你粉混喔" error="數字必須素整數而且不得小於 0 也應該不會大於 50000000 吧" sqref="E7:O12 Q7:AH12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19"/>
  <sheetViews>
    <sheetView workbookViewId="0" topLeftCell="A1">
      <selection activeCell="A1" sqref="A1:H1"/>
    </sheetView>
  </sheetViews>
  <sheetFormatPr defaultColWidth="9.00390625" defaultRowHeight="16.5"/>
  <cols>
    <col min="1" max="1" width="18.625" style="25" customWidth="1"/>
    <col min="2" max="2" width="9.625" style="26" customWidth="1"/>
    <col min="3" max="3" width="9.375" style="26" customWidth="1"/>
    <col min="4" max="8" width="8.625" style="26" customWidth="1"/>
    <col min="9" max="9" width="8.25390625" style="26" customWidth="1"/>
    <col min="10" max="10" width="8.125" style="26" customWidth="1"/>
    <col min="11" max="11" width="8.375" style="26" customWidth="1"/>
    <col min="12" max="14" width="8.25390625" style="26" customWidth="1"/>
    <col min="15" max="17" width="8.125" style="26" customWidth="1"/>
    <col min="18" max="18" width="8.25390625" style="26" customWidth="1"/>
    <col min="19" max="19" width="18.625" style="25" customWidth="1"/>
    <col min="20" max="20" width="11.625" style="26" customWidth="1"/>
    <col min="21" max="25" width="10.125" style="26" customWidth="1"/>
    <col min="26" max="27" width="8.125" style="26" customWidth="1"/>
    <col min="28" max="33" width="8.25390625" style="26" customWidth="1"/>
    <col min="34" max="34" width="8.125" style="26" customWidth="1"/>
    <col min="35" max="35" width="8.25390625" style="26" customWidth="1"/>
    <col min="36" max="36" width="18.625" style="26" customWidth="1"/>
    <col min="37" max="37" width="11.25390625" style="26" customWidth="1"/>
    <col min="38" max="38" width="10.625" style="26" customWidth="1"/>
    <col min="39" max="42" width="10.125" style="26" customWidth="1"/>
    <col min="43" max="44" width="8.125" style="26" customWidth="1"/>
    <col min="45" max="50" width="8.25390625" style="26" customWidth="1"/>
    <col min="51" max="52" width="8.125" style="26" customWidth="1"/>
    <col min="53" max="53" width="18.625" style="26" customWidth="1"/>
    <col min="54" max="59" width="10.25390625" style="26" customWidth="1"/>
    <col min="60" max="69" width="8.25390625" style="26" customWidth="1"/>
    <col min="70" max="16384" width="9.00390625" style="26" customWidth="1"/>
  </cols>
  <sheetData>
    <row r="1" spans="1:69" s="2" customFormat="1" ht="45" customHeight="1">
      <c r="A1" s="89" t="s">
        <v>308</v>
      </c>
      <c r="B1" s="89"/>
      <c r="C1" s="89"/>
      <c r="D1" s="89"/>
      <c r="E1" s="89"/>
      <c r="F1" s="89"/>
      <c r="G1" s="89"/>
      <c r="H1" s="89"/>
      <c r="I1" s="68" t="s">
        <v>199</v>
      </c>
      <c r="J1" s="68"/>
      <c r="K1" s="68"/>
      <c r="L1" s="68"/>
      <c r="M1" s="68"/>
      <c r="N1" s="1"/>
      <c r="O1" s="1"/>
      <c r="P1" s="1"/>
      <c r="Q1" s="1"/>
      <c r="R1" s="1"/>
      <c r="S1" s="89" t="s">
        <v>308</v>
      </c>
      <c r="T1" s="89"/>
      <c r="U1" s="89"/>
      <c r="V1" s="89"/>
      <c r="W1" s="89"/>
      <c r="X1" s="89"/>
      <c r="Y1" s="89"/>
      <c r="Z1" s="68" t="s">
        <v>300</v>
      </c>
      <c r="AA1" s="68"/>
      <c r="AB1" s="68"/>
      <c r="AC1" s="68"/>
      <c r="AD1" s="68"/>
      <c r="AE1" s="1"/>
      <c r="AF1" s="1"/>
      <c r="AG1" s="1"/>
      <c r="AH1" s="1"/>
      <c r="AI1" s="1"/>
      <c r="AJ1" s="89" t="s">
        <v>309</v>
      </c>
      <c r="AK1" s="89"/>
      <c r="AL1" s="89"/>
      <c r="AM1" s="89"/>
      <c r="AN1" s="89"/>
      <c r="AO1" s="89"/>
      <c r="AP1" s="89"/>
      <c r="AQ1" s="68" t="s">
        <v>301</v>
      </c>
      <c r="AR1" s="68"/>
      <c r="AS1" s="68"/>
      <c r="AT1" s="68"/>
      <c r="AU1" s="68"/>
      <c r="AV1" s="68"/>
      <c r="AW1" s="68"/>
      <c r="AX1" s="68"/>
      <c r="AY1" s="68"/>
      <c r="AZ1" s="68"/>
      <c r="BA1" s="89" t="s">
        <v>296</v>
      </c>
      <c r="BB1" s="89"/>
      <c r="BC1" s="89"/>
      <c r="BD1" s="89"/>
      <c r="BE1" s="89"/>
      <c r="BF1" s="89"/>
      <c r="BG1" s="89"/>
      <c r="BH1" s="68" t="s">
        <v>310</v>
      </c>
      <c r="BI1" s="68"/>
      <c r="BJ1" s="68"/>
      <c r="BK1" s="1"/>
      <c r="BL1" s="1"/>
      <c r="BM1" s="1"/>
      <c r="BN1" s="1"/>
      <c r="BO1" s="1"/>
      <c r="BP1" s="1"/>
      <c r="BQ1" s="1"/>
    </row>
    <row r="2" spans="2:69" s="5" customFormat="1" ht="13.5" customHeight="1" thickBot="1">
      <c r="B2" s="63"/>
      <c r="C2" s="63"/>
      <c r="D2" s="63"/>
      <c r="E2" s="63"/>
      <c r="F2" s="63"/>
      <c r="G2" s="63"/>
      <c r="H2" s="63" t="s">
        <v>311</v>
      </c>
      <c r="I2" s="3" t="s">
        <v>361</v>
      </c>
      <c r="J2" s="63"/>
      <c r="L2" s="4"/>
      <c r="M2" s="4"/>
      <c r="N2" s="4"/>
      <c r="O2" s="4"/>
      <c r="P2" s="4"/>
      <c r="Q2" s="4"/>
      <c r="R2" s="6" t="s">
        <v>0</v>
      </c>
      <c r="T2" s="63"/>
      <c r="U2" s="63"/>
      <c r="V2" s="63"/>
      <c r="W2" s="63"/>
      <c r="X2" s="63"/>
      <c r="Y2" s="63" t="s">
        <v>311</v>
      </c>
      <c r="Z2" s="3" t="s">
        <v>361</v>
      </c>
      <c r="AA2" s="63"/>
      <c r="AC2" s="4"/>
      <c r="AD2" s="4"/>
      <c r="AE2" s="4"/>
      <c r="AF2" s="4"/>
      <c r="AG2" s="4"/>
      <c r="AH2" s="4"/>
      <c r="AI2" s="6" t="s">
        <v>0</v>
      </c>
      <c r="AJ2" s="118" t="s">
        <v>16</v>
      </c>
      <c r="AK2" s="118"/>
      <c r="AL2" s="118"/>
      <c r="AM2" s="118"/>
      <c r="AN2" s="118"/>
      <c r="AO2" s="118"/>
      <c r="AP2" s="118"/>
      <c r="AQ2" s="116" t="s">
        <v>361</v>
      </c>
      <c r="AR2" s="116"/>
      <c r="AS2" s="116"/>
      <c r="AT2" s="64"/>
      <c r="AU2" s="64"/>
      <c r="AV2" s="64"/>
      <c r="AW2" s="64"/>
      <c r="AX2" s="64"/>
      <c r="AY2" s="64"/>
      <c r="AZ2" s="64"/>
      <c r="BA2" s="3"/>
      <c r="BC2" s="4"/>
      <c r="BD2" s="4"/>
      <c r="BG2" s="6" t="s">
        <v>311</v>
      </c>
      <c r="BH2" s="4" t="s">
        <v>361</v>
      </c>
      <c r="BK2" s="4"/>
      <c r="BL2" s="4"/>
      <c r="BM2" s="4"/>
      <c r="BN2" s="4"/>
      <c r="BO2" s="4"/>
      <c r="BP2" s="4"/>
      <c r="BQ2" s="9" t="s">
        <v>0</v>
      </c>
    </row>
    <row r="3" spans="1:69" s="10" customFormat="1" ht="24" customHeight="1">
      <c r="A3" s="77" t="s">
        <v>1</v>
      </c>
      <c r="B3" s="87" t="s">
        <v>2</v>
      </c>
      <c r="C3" s="81" t="s">
        <v>312</v>
      </c>
      <c r="D3" s="80"/>
      <c r="E3" s="80"/>
      <c r="F3" s="80"/>
      <c r="G3" s="80"/>
      <c r="H3" s="80"/>
      <c r="I3" s="80"/>
      <c r="J3" s="87"/>
      <c r="K3" s="80" t="s">
        <v>337</v>
      </c>
      <c r="L3" s="92"/>
      <c r="M3" s="92"/>
      <c r="N3" s="92"/>
      <c r="O3" s="92"/>
      <c r="P3" s="92"/>
      <c r="Q3" s="92"/>
      <c r="R3" s="93"/>
      <c r="S3" s="77" t="s">
        <v>1</v>
      </c>
      <c r="T3" s="81" t="s">
        <v>338</v>
      </c>
      <c r="U3" s="80"/>
      <c r="V3" s="80"/>
      <c r="W3" s="80"/>
      <c r="X3" s="80"/>
      <c r="Y3" s="80"/>
      <c r="Z3" s="80"/>
      <c r="AA3" s="87"/>
      <c r="AB3" s="80" t="s">
        <v>313</v>
      </c>
      <c r="AC3" s="92"/>
      <c r="AD3" s="92"/>
      <c r="AE3" s="92"/>
      <c r="AF3" s="92"/>
      <c r="AG3" s="92"/>
      <c r="AH3" s="92"/>
      <c r="AI3" s="93"/>
      <c r="AJ3" s="77" t="s">
        <v>1</v>
      </c>
      <c r="AK3" s="79" t="s">
        <v>314</v>
      </c>
      <c r="AL3" s="94"/>
      <c r="AM3" s="94"/>
      <c r="AN3" s="94"/>
      <c r="AO3" s="94"/>
      <c r="AP3" s="94"/>
      <c r="AQ3" s="94"/>
      <c r="AR3" s="95"/>
      <c r="AS3" s="80" t="s">
        <v>315</v>
      </c>
      <c r="AT3" s="92"/>
      <c r="AU3" s="92"/>
      <c r="AV3" s="92"/>
      <c r="AW3" s="92"/>
      <c r="AX3" s="92"/>
      <c r="AY3" s="92"/>
      <c r="AZ3" s="93"/>
      <c r="BA3" s="77" t="s">
        <v>1</v>
      </c>
      <c r="BB3" s="80" t="s">
        <v>302</v>
      </c>
      <c r="BC3" s="92"/>
      <c r="BD3" s="92"/>
      <c r="BE3" s="92"/>
      <c r="BF3" s="92"/>
      <c r="BG3" s="92"/>
      <c r="BH3" s="92"/>
      <c r="BI3" s="93"/>
      <c r="BJ3" s="80" t="s">
        <v>316</v>
      </c>
      <c r="BK3" s="92"/>
      <c r="BL3" s="92"/>
      <c r="BM3" s="92"/>
      <c r="BN3" s="92"/>
      <c r="BO3" s="92"/>
      <c r="BP3" s="92"/>
      <c r="BQ3" s="92"/>
    </row>
    <row r="4" spans="1:69" s="10" customFormat="1" ht="48" customHeight="1" thickBot="1">
      <c r="A4" s="78"/>
      <c r="B4" s="91"/>
      <c r="C4" s="12" t="s">
        <v>3</v>
      </c>
      <c r="D4" s="12" t="s">
        <v>317</v>
      </c>
      <c r="E4" s="12" t="s">
        <v>4</v>
      </c>
      <c r="F4" s="12" t="s">
        <v>5</v>
      </c>
      <c r="G4" s="13" t="s">
        <v>6</v>
      </c>
      <c r="H4" s="13" t="s">
        <v>7</v>
      </c>
      <c r="I4" s="14" t="s">
        <v>318</v>
      </c>
      <c r="J4" s="13" t="s">
        <v>319</v>
      </c>
      <c r="K4" s="11" t="s">
        <v>3</v>
      </c>
      <c r="L4" s="15" t="s">
        <v>320</v>
      </c>
      <c r="M4" s="15" t="s">
        <v>4</v>
      </c>
      <c r="N4" s="15" t="s">
        <v>5</v>
      </c>
      <c r="O4" s="16" t="s">
        <v>6</v>
      </c>
      <c r="P4" s="16" t="s">
        <v>7</v>
      </c>
      <c r="Q4" s="13" t="s">
        <v>318</v>
      </c>
      <c r="R4" s="13" t="s">
        <v>321</v>
      </c>
      <c r="S4" s="78"/>
      <c r="T4" s="12" t="s">
        <v>3</v>
      </c>
      <c r="U4" s="12" t="s">
        <v>317</v>
      </c>
      <c r="V4" s="12" t="s">
        <v>4</v>
      </c>
      <c r="W4" s="12" t="s">
        <v>5</v>
      </c>
      <c r="X4" s="13" t="s">
        <v>6</v>
      </c>
      <c r="Y4" s="13" t="s">
        <v>7</v>
      </c>
      <c r="Z4" s="14" t="s">
        <v>318</v>
      </c>
      <c r="AA4" s="13" t="s">
        <v>319</v>
      </c>
      <c r="AB4" s="11" t="s">
        <v>3</v>
      </c>
      <c r="AC4" s="15" t="s">
        <v>320</v>
      </c>
      <c r="AD4" s="15" t="s">
        <v>4</v>
      </c>
      <c r="AE4" s="15" t="s">
        <v>5</v>
      </c>
      <c r="AF4" s="16" t="s">
        <v>6</v>
      </c>
      <c r="AG4" s="16" t="s">
        <v>7</v>
      </c>
      <c r="AH4" s="13" t="s">
        <v>318</v>
      </c>
      <c r="AI4" s="13" t="s">
        <v>321</v>
      </c>
      <c r="AJ4" s="78"/>
      <c r="AK4" s="13" t="s">
        <v>322</v>
      </c>
      <c r="AL4" s="12" t="s">
        <v>323</v>
      </c>
      <c r="AM4" s="12" t="s">
        <v>4</v>
      </c>
      <c r="AN4" s="11" t="s">
        <v>5</v>
      </c>
      <c r="AO4" s="13" t="s">
        <v>6</v>
      </c>
      <c r="AP4" s="13" t="s">
        <v>7</v>
      </c>
      <c r="AQ4" s="14" t="s">
        <v>318</v>
      </c>
      <c r="AR4" s="13" t="s">
        <v>319</v>
      </c>
      <c r="AS4" s="11" t="s">
        <v>3</v>
      </c>
      <c r="AT4" s="11" t="s">
        <v>320</v>
      </c>
      <c r="AU4" s="15" t="s">
        <v>4</v>
      </c>
      <c r="AV4" s="15" t="s">
        <v>5</v>
      </c>
      <c r="AW4" s="16" t="s">
        <v>6</v>
      </c>
      <c r="AX4" s="16" t="s">
        <v>7</v>
      </c>
      <c r="AY4" s="13" t="s">
        <v>318</v>
      </c>
      <c r="AZ4" s="13" t="s">
        <v>321</v>
      </c>
      <c r="BA4" s="78"/>
      <c r="BB4" s="11" t="s">
        <v>324</v>
      </c>
      <c r="BC4" s="12" t="s">
        <v>320</v>
      </c>
      <c r="BD4" s="12" t="s">
        <v>4</v>
      </c>
      <c r="BE4" s="12" t="s">
        <v>5</v>
      </c>
      <c r="BF4" s="14" t="s">
        <v>6</v>
      </c>
      <c r="BG4" s="13" t="s">
        <v>7</v>
      </c>
      <c r="BH4" s="14" t="s">
        <v>318</v>
      </c>
      <c r="BI4" s="13" t="s">
        <v>321</v>
      </c>
      <c r="BJ4" s="11" t="s">
        <v>3</v>
      </c>
      <c r="BK4" s="12" t="s">
        <v>320</v>
      </c>
      <c r="BL4" s="12" t="s">
        <v>4</v>
      </c>
      <c r="BM4" s="12" t="s">
        <v>5</v>
      </c>
      <c r="BN4" s="13" t="s">
        <v>6</v>
      </c>
      <c r="BO4" s="16" t="s">
        <v>7</v>
      </c>
      <c r="BP4" s="13" t="s">
        <v>318</v>
      </c>
      <c r="BQ4" s="17" t="s">
        <v>321</v>
      </c>
    </row>
    <row r="5" spans="1:69" s="20" customFormat="1" ht="35.25" customHeight="1">
      <c r="A5" s="18" t="s">
        <v>325</v>
      </c>
      <c r="B5" s="49">
        <f aca="true" t="shared" si="0" ref="B5:R5">SUM(B6+B11)</f>
        <v>65162</v>
      </c>
      <c r="C5" s="49">
        <f t="shared" si="0"/>
        <v>148</v>
      </c>
      <c r="D5" s="49">
        <f t="shared" si="0"/>
        <v>141</v>
      </c>
      <c r="E5" s="49">
        <f t="shared" si="0"/>
        <v>0</v>
      </c>
      <c r="F5" s="49">
        <f t="shared" si="0"/>
        <v>7</v>
      </c>
      <c r="G5" s="49">
        <f t="shared" si="0"/>
        <v>0</v>
      </c>
      <c r="H5" s="49">
        <f t="shared" si="0"/>
        <v>0</v>
      </c>
      <c r="I5" s="49">
        <f t="shared" si="0"/>
        <v>0</v>
      </c>
      <c r="J5" s="49">
        <f t="shared" si="0"/>
        <v>0</v>
      </c>
      <c r="K5" s="49">
        <f t="shared" si="0"/>
        <v>2220</v>
      </c>
      <c r="L5" s="49">
        <f t="shared" si="0"/>
        <v>2201</v>
      </c>
      <c r="M5" s="49">
        <f t="shared" si="0"/>
        <v>0</v>
      </c>
      <c r="N5" s="49">
        <f t="shared" si="0"/>
        <v>19</v>
      </c>
      <c r="O5" s="49">
        <f t="shared" si="0"/>
        <v>0</v>
      </c>
      <c r="P5" s="49">
        <f t="shared" si="0"/>
        <v>0</v>
      </c>
      <c r="Q5" s="49">
        <f t="shared" si="0"/>
        <v>0</v>
      </c>
      <c r="R5" s="49">
        <f t="shared" si="0"/>
        <v>0</v>
      </c>
      <c r="S5" s="18" t="s">
        <v>325</v>
      </c>
      <c r="T5" s="49">
        <f aca="true" t="shared" si="1" ref="T5:AI5">SUM(T6+T11)</f>
        <v>3118</v>
      </c>
      <c r="U5" s="49">
        <f t="shared" si="1"/>
        <v>3101</v>
      </c>
      <c r="V5" s="49">
        <f t="shared" si="1"/>
        <v>0</v>
      </c>
      <c r="W5" s="49">
        <f t="shared" si="1"/>
        <v>17</v>
      </c>
      <c r="X5" s="49">
        <f t="shared" si="1"/>
        <v>0</v>
      </c>
      <c r="Y5" s="49">
        <f t="shared" si="1"/>
        <v>0</v>
      </c>
      <c r="Z5" s="49">
        <f t="shared" si="1"/>
        <v>0</v>
      </c>
      <c r="AA5" s="49">
        <f t="shared" si="1"/>
        <v>0</v>
      </c>
      <c r="AB5" s="49">
        <f t="shared" si="1"/>
        <v>3891</v>
      </c>
      <c r="AC5" s="49">
        <f t="shared" si="1"/>
        <v>3519</v>
      </c>
      <c r="AD5" s="49">
        <f t="shared" si="1"/>
        <v>53</v>
      </c>
      <c r="AE5" s="49">
        <f t="shared" si="1"/>
        <v>165</v>
      </c>
      <c r="AF5" s="49">
        <f t="shared" si="1"/>
        <v>29</v>
      </c>
      <c r="AG5" s="49">
        <f t="shared" si="1"/>
        <v>56</v>
      </c>
      <c r="AH5" s="49">
        <f t="shared" si="1"/>
        <v>37</v>
      </c>
      <c r="AI5" s="49">
        <f t="shared" si="1"/>
        <v>32</v>
      </c>
      <c r="AJ5" s="18" t="s">
        <v>325</v>
      </c>
      <c r="AK5" s="49">
        <f aca="true" t="shared" si="2" ref="AK5:AZ5">SUM(AK6+AK11)</f>
        <v>224</v>
      </c>
      <c r="AL5" s="49">
        <f t="shared" si="2"/>
        <v>218</v>
      </c>
      <c r="AM5" s="49">
        <f t="shared" si="2"/>
        <v>3</v>
      </c>
      <c r="AN5" s="49">
        <f t="shared" si="2"/>
        <v>3</v>
      </c>
      <c r="AO5" s="49">
        <f t="shared" si="2"/>
        <v>0</v>
      </c>
      <c r="AP5" s="49">
        <f t="shared" si="2"/>
        <v>0</v>
      </c>
      <c r="AQ5" s="49">
        <f t="shared" si="2"/>
        <v>0</v>
      </c>
      <c r="AR5" s="49">
        <f t="shared" si="2"/>
        <v>0</v>
      </c>
      <c r="AS5" s="49">
        <f t="shared" si="2"/>
        <v>1877</v>
      </c>
      <c r="AT5" s="49">
        <f t="shared" si="2"/>
        <v>1681</v>
      </c>
      <c r="AU5" s="49">
        <f t="shared" si="2"/>
        <v>5</v>
      </c>
      <c r="AV5" s="49">
        <f t="shared" si="2"/>
        <v>73</v>
      </c>
      <c r="AW5" s="49">
        <f t="shared" si="2"/>
        <v>23</v>
      </c>
      <c r="AX5" s="49">
        <f t="shared" si="2"/>
        <v>35</v>
      </c>
      <c r="AY5" s="49">
        <f t="shared" si="2"/>
        <v>36</v>
      </c>
      <c r="AZ5" s="49">
        <f t="shared" si="2"/>
        <v>24</v>
      </c>
      <c r="BA5" s="18" t="s">
        <v>325</v>
      </c>
      <c r="BB5" s="49">
        <f aca="true" t="shared" si="3" ref="BB5:BQ5">SUM(BB6+BB11)</f>
        <v>252</v>
      </c>
      <c r="BC5" s="49">
        <f t="shared" si="3"/>
        <v>197</v>
      </c>
      <c r="BD5" s="49">
        <f t="shared" si="3"/>
        <v>3</v>
      </c>
      <c r="BE5" s="49">
        <f t="shared" si="3"/>
        <v>51</v>
      </c>
      <c r="BF5" s="49">
        <f t="shared" si="3"/>
        <v>0</v>
      </c>
      <c r="BG5" s="49">
        <f t="shared" si="3"/>
        <v>0</v>
      </c>
      <c r="BH5" s="49">
        <f t="shared" si="3"/>
        <v>0</v>
      </c>
      <c r="BI5" s="49">
        <f t="shared" si="3"/>
        <v>1</v>
      </c>
      <c r="BJ5" s="49">
        <f t="shared" si="3"/>
        <v>53432</v>
      </c>
      <c r="BK5" s="49">
        <f t="shared" si="3"/>
        <v>43818</v>
      </c>
      <c r="BL5" s="49">
        <f t="shared" si="3"/>
        <v>987</v>
      </c>
      <c r="BM5" s="49">
        <f t="shared" si="3"/>
        <v>7521</v>
      </c>
      <c r="BN5" s="49">
        <f t="shared" si="3"/>
        <v>124</v>
      </c>
      <c r="BO5" s="49">
        <f t="shared" si="3"/>
        <v>465</v>
      </c>
      <c r="BP5" s="49">
        <f t="shared" si="3"/>
        <v>0</v>
      </c>
      <c r="BQ5" s="49">
        <f t="shared" si="3"/>
        <v>517</v>
      </c>
    </row>
    <row r="6" spans="1:69" s="20" customFormat="1" ht="45" customHeight="1">
      <c r="A6" s="18" t="s">
        <v>326</v>
      </c>
      <c r="B6" s="49">
        <f aca="true" t="shared" si="4" ref="B6:R6">SUM(B7:B10)</f>
        <v>64527</v>
      </c>
      <c r="C6" s="49">
        <f t="shared" si="4"/>
        <v>92</v>
      </c>
      <c r="D6" s="49">
        <f t="shared" si="4"/>
        <v>85</v>
      </c>
      <c r="E6" s="49">
        <f t="shared" si="4"/>
        <v>0</v>
      </c>
      <c r="F6" s="49">
        <f t="shared" si="4"/>
        <v>7</v>
      </c>
      <c r="G6" s="49">
        <f t="shared" si="4"/>
        <v>0</v>
      </c>
      <c r="H6" s="49">
        <f t="shared" si="4"/>
        <v>0</v>
      </c>
      <c r="I6" s="49">
        <f t="shared" si="4"/>
        <v>0</v>
      </c>
      <c r="J6" s="49">
        <f t="shared" si="4"/>
        <v>0</v>
      </c>
      <c r="K6" s="49">
        <f t="shared" si="4"/>
        <v>2216</v>
      </c>
      <c r="L6" s="49">
        <f t="shared" si="4"/>
        <v>2197</v>
      </c>
      <c r="M6" s="49">
        <f t="shared" si="4"/>
        <v>0</v>
      </c>
      <c r="N6" s="49">
        <f t="shared" si="4"/>
        <v>19</v>
      </c>
      <c r="O6" s="49">
        <f t="shared" si="4"/>
        <v>0</v>
      </c>
      <c r="P6" s="49">
        <f t="shared" si="4"/>
        <v>0</v>
      </c>
      <c r="Q6" s="49">
        <f t="shared" si="4"/>
        <v>0</v>
      </c>
      <c r="R6" s="49">
        <f t="shared" si="4"/>
        <v>0</v>
      </c>
      <c r="S6" s="18" t="s">
        <v>326</v>
      </c>
      <c r="T6" s="49">
        <f aca="true" t="shared" si="5" ref="T6:AI6">SUM(T7:T10)</f>
        <v>3069</v>
      </c>
      <c r="U6" s="49">
        <f t="shared" si="5"/>
        <v>3052</v>
      </c>
      <c r="V6" s="49">
        <f t="shared" si="5"/>
        <v>0</v>
      </c>
      <c r="W6" s="49">
        <f t="shared" si="5"/>
        <v>17</v>
      </c>
      <c r="X6" s="49">
        <f t="shared" si="5"/>
        <v>0</v>
      </c>
      <c r="Y6" s="49">
        <f t="shared" si="5"/>
        <v>0</v>
      </c>
      <c r="Z6" s="49">
        <f t="shared" si="5"/>
        <v>0</v>
      </c>
      <c r="AA6" s="49">
        <f t="shared" si="5"/>
        <v>0</v>
      </c>
      <c r="AB6" s="49">
        <f t="shared" si="5"/>
        <v>3805</v>
      </c>
      <c r="AC6" s="49">
        <f t="shared" si="5"/>
        <v>3438</v>
      </c>
      <c r="AD6" s="49">
        <f t="shared" si="5"/>
        <v>52</v>
      </c>
      <c r="AE6" s="49">
        <f t="shared" si="5"/>
        <v>163</v>
      </c>
      <c r="AF6" s="49">
        <f t="shared" si="5"/>
        <v>29</v>
      </c>
      <c r="AG6" s="49">
        <f t="shared" si="5"/>
        <v>54</v>
      </c>
      <c r="AH6" s="49">
        <f t="shared" si="5"/>
        <v>37</v>
      </c>
      <c r="AI6" s="49">
        <f t="shared" si="5"/>
        <v>32</v>
      </c>
      <c r="AJ6" s="18" t="s">
        <v>326</v>
      </c>
      <c r="AK6" s="49">
        <f aca="true" t="shared" si="6" ref="AK6:AZ6">SUM(AK7:AK10)</f>
        <v>214</v>
      </c>
      <c r="AL6" s="49">
        <f t="shared" si="6"/>
        <v>209</v>
      </c>
      <c r="AM6" s="49">
        <f t="shared" si="6"/>
        <v>2</v>
      </c>
      <c r="AN6" s="49">
        <f t="shared" si="6"/>
        <v>3</v>
      </c>
      <c r="AO6" s="49">
        <f t="shared" si="6"/>
        <v>0</v>
      </c>
      <c r="AP6" s="49">
        <f t="shared" si="6"/>
        <v>0</v>
      </c>
      <c r="AQ6" s="49">
        <f t="shared" si="6"/>
        <v>0</v>
      </c>
      <c r="AR6" s="49">
        <f t="shared" si="6"/>
        <v>0</v>
      </c>
      <c r="AS6" s="49">
        <f t="shared" si="6"/>
        <v>1853</v>
      </c>
      <c r="AT6" s="49">
        <f t="shared" si="6"/>
        <v>1658</v>
      </c>
      <c r="AU6" s="49">
        <f t="shared" si="6"/>
        <v>5</v>
      </c>
      <c r="AV6" s="49">
        <f t="shared" si="6"/>
        <v>73</v>
      </c>
      <c r="AW6" s="49">
        <f t="shared" si="6"/>
        <v>23</v>
      </c>
      <c r="AX6" s="49">
        <f t="shared" si="6"/>
        <v>34</v>
      </c>
      <c r="AY6" s="49">
        <f t="shared" si="6"/>
        <v>36</v>
      </c>
      <c r="AZ6" s="49">
        <f t="shared" si="6"/>
        <v>24</v>
      </c>
      <c r="BA6" s="18" t="s">
        <v>326</v>
      </c>
      <c r="BB6" s="49">
        <f aca="true" t="shared" si="7" ref="BB6:BG6">SUM(BB7:BB10)</f>
        <v>249</v>
      </c>
      <c r="BC6" s="49">
        <f t="shared" si="7"/>
        <v>194</v>
      </c>
      <c r="BD6" s="49">
        <f t="shared" si="7"/>
        <v>3</v>
      </c>
      <c r="BE6" s="49">
        <f t="shared" si="7"/>
        <v>51</v>
      </c>
      <c r="BF6" s="49">
        <f t="shared" si="7"/>
        <v>0</v>
      </c>
      <c r="BG6" s="49">
        <f t="shared" si="7"/>
        <v>0</v>
      </c>
      <c r="BH6" s="49"/>
      <c r="BI6" s="49">
        <f aca="true" t="shared" si="8" ref="BI6:BQ6">SUM(BI7:BI10)</f>
        <v>1</v>
      </c>
      <c r="BJ6" s="49">
        <f t="shared" si="8"/>
        <v>53029</v>
      </c>
      <c r="BK6" s="49">
        <f t="shared" si="8"/>
        <v>43469</v>
      </c>
      <c r="BL6" s="49">
        <f t="shared" si="8"/>
        <v>983</v>
      </c>
      <c r="BM6" s="49">
        <f t="shared" si="8"/>
        <v>7481</v>
      </c>
      <c r="BN6" s="49">
        <f t="shared" si="8"/>
        <v>123</v>
      </c>
      <c r="BO6" s="49">
        <f t="shared" si="8"/>
        <v>459</v>
      </c>
      <c r="BP6" s="49">
        <f t="shared" si="8"/>
        <v>0</v>
      </c>
      <c r="BQ6" s="49">
        <f t="shared" si="8"/>
        <v>514</v>
      </c>
    </row>
    <row r="7" spans="1:69" s="20" customFormat="1" ht="36" customHeight="1">
      <c r="A7" s="18" t="s">
        <v>327</v>
      </c>
      <c r="B7" s="49">
        <f>SUM(C7+K7+T7+AB7+AK7+AS7+BB7+BJ7)</f>
        <v>7551</v>
      </c>
      <c r="C7" s="49">
        <f>SUM(D7:J7)</f>
        <v>9</v>
      </c>
      <c r="D7" s="49">
        <v>9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f>SUM(L7:R7)</f>
        <v>199</v>
      </c>
      <c r="L7" s="49">
        <v>199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18" t="s">
        <v>327</v>
      </c>
      <c r="T7" s="49">
        <f>SUM(U7:AA7)</f>
        <v>299</v>
      </c>
      <c r="U7" s="49">
        <v>298</v>
      </c>
      <c r="V7" s="49">
        <v>0</v>
      </c>
      <c r="W7" s="49">
        <v>1</v>
      </c>
      <c r="X7" s="49">
        <v>0</v>
      </c>
      <c r="Y7" s="49">
        <v>0</v>
      </c>
      <c r="Z7" s="49">
        <v>0</v>
      </c>
      <c r="AA7" s="49">
        <v>0</v>
      </c>
      <c r="AB7" s="49">
        <f>SUM(AC7:AI7)</f>
        <v>431</v>
      </c>
      <c r="AC7" s="49">
        <v>392</v>
      </c>
      <c r="AD7" s="49">
        <v>16</v>
      </c>
      <c r="AE7" s="49">
        <v>7</v>
      </c>
      <c r="AF7" s="49">
        <v>10</v>
      </c>
      <c r="AG7" s="49">
        <v>6</v>
      </c>
      <c r="AH7" s="49">
        <v>0</v>
      </c>
      <c r="AI7" s="49">
        <v>0</v>
      </c>
      <c r="AJ7" s="18" t="s">
        <v>327</v>
      </c>
      <c r="AK7" s="49">
        <f>SUM(AL7:AR7)</f>
        <v>5</v>
      </c>
      <c r="AL7" s="49">
        <v>5</v>
      </c>
      <c r="AM7" s="49">
        <v>0</v>
      </c>
      <c r="AN7" s="49">
        <v>0</v>
      </c>
      <c r="AO7" s="49">
        <v>0</v>
      </c>
      <c r="AP7" s="49">
        <v>0</v>
      </c>
      <c r="AQ7" s="49">
        <v>0</v>
      </c>
      <c r="AR7" s="49">
        <v>0</v>
      </c>
      <c r="AS7" s="49">
        <f>SUM(AT7:AZ7)</f>
        <v>158</v>
      </c>
      <c r="AT7" s="49">
        <v>152</v>
      </c>
      <c r="AU7" s="49">
        <v>1</v>
      </c>
      <c r="AV7" s="49">
        <v>4</v>
      </c>
      <c r="AW7" s="49">
        <v>1</v>
      </c>
      <c r="AX7" s="49">
        <v>0</v>
      </c>
      <c r="AY7" s="49">
        <v>0</v>
      </c>
      <c r="AZ7" s="49">
        <v>0</v>
      </c>
      <c r="BA7" s="18" t="s">
        <v>327</v>
      </c>
      <c r="BB7" s="49">
        <f>SUM(BC7:BI7)</f>
        <v>33</v>
      </c>
      <c r="BC7" s="49">
        <v>29</v>
      </c>
      <c r="BD7" s="49">
        <v>1</v>
      </c>
      <c r="BE7" s="49">
        <v>3</v>
      </c>
      <c r="BF7" s="49">
        <v>0</v>
      </c>
      <c r="BG7" s="49">
        <v>0</v>
      </c>
      <c r="BH7" s="49">
        <v>0</v>
      </c>
      <c r="BI7" s="49">
        <v>0</v>
      </c>
      <c r="BJ7" s="49">
        <f>SUM(BK7:BQ7)</f>
        <v>6417</v>
      </c>
      <c r="BK7" s="49">
        <v>5825</v>
      </c>
      <c r="BL7" s="49">
        <v>199</v>
      </c>
      <c r="BM7" s="49">
        <v>237</v>
      </c>
      <c r="BN7" s="49">
        <v>18</v>
      </c>
      <c r="BO7" s="49">
        <v>115</v>
      </c>
      <c r="BP7" s="49">
        <v>0</v>
      </c>
      <c r="BQ7" s="49">
        <v>23</v>
      </c>
    </row>
    <row r="8" spans="1:69" s="20" customFormat="1" ht="36" customHeight="1">
      <c r="A8" s="18" t="s">
        <v>328</v>
      </c>
      <c r="B8" s="49">
        <f>SUM(C8+K8+T8+AB8+AK8+AS8+BB8+BJ8)</f>
        <v>29255</v>
      </c>
      <c r="C8" s="49">
        <f>SUM(D8:J8)</f>
        <v>39</v>
      </c>
      <c r="D8" s="49">
        <v>36</v>
      </c>
      <c r="E8" s="49">
        <v>0</v>
      </c>
      <c r="F8" s="49">
        <v>3</v>
      </c>
      <c r="G8" s="49">
        <v>0</v>
      </c>
      <c r="H8" s="49">
        <v>0</v>
      </c>
      <c r="I8" s="49">
        <v>0</v>
      </c>
      <c r="J8" s="49">
        <v>0</v>
      </c>
      <c r="K8" s="49">
        <f>SUM(L8:R8)</f>
        <v>1403</v>
      </c>
      <c r="L8" s="49">
        <v>1392</v>
      </c>
      <c r="M8" s="49">
        <v>0</v>
      </c>
      <c r="N8" s="49">
        <v>11</v>
      </c>
      <c r="O8" s="49">
        <v>0</v>
      </c>
      <c r="P8" s="49">
        <v>0</v>
      </c>
      <c r="Q8" s="49">
        <v>0</v>
      </c>
      <c r="R8" s="49">
        <v>0</v>
      </c>
      <c r="S8" s="18" t="s">
        <v>328</v>
      </c>
      <c r="T8" s="49">
        <f>SUM(U8:AA8)</f>
        <v>1496</v>
      </c>
      <c r="U8" s="49">
        <v>1486</v>
      </c>
      <c r="V8" s="49">
        <v>0</v>
      </c>
      <c r="W8" s="49">
        <v>10</v>
      </c>
      <c r="X8" s="49">
        <v>0</v>
      </c>
      <c r="Y8" s="49">
        <v>0</v>
      </c>
      <c r="Z8" s="49">
        <v>0</v>
      </c>
      <c r="AA8" s="49">
        <v>0</v>
      </c>
      <c r="AB8" s="49">
        <f>SUM(AC8:AI8)</f>
        <v>1699</v>
      </c>
      <c r="AC8" s="49">
        <v>1588</v>
      </c>
      <c r="AD8" s="49">
        <v>34</v>
      </c>
      <c r="AE8" s="49">
        <v>59</v>
      </c>
      <c r="AF8" s="49">
        <v>3</v>
      </c>
      <c r="AG8" s="49">
        <v>9</v>
      </c>
      <c r="AH8" s="49">
        <v>0</v>
      </c>
      <c r="AI8" s="49">
        <v>6</v>
      </c>
      <c r="AJ8" s="18" t="s">
        <v>328</v>
      </c>
      <c r="AK8" s="49">
        <f>SUM(AL8:AR8)</f>
        <v>49</v>
      </c>
      <c r="AL8" s="49">
        <v>47</v>
      </c>
      <c r="AM8" s="49">
        <v>2</v>
      </c>
      <c r="AN8" s="49">
        <v>0</v>
      </c>
      <c r="AO8" s="49">
        <v>0</v>
      </c>
      <c r="AP8" s="49">
        <v>0</v>
      </c>
      <c r="AQ8" s="49">
        <v>0</v>
      </c>
      <c r="AR8" s="49">
        <v>0</v>
      </c>
      <c r="AS8" s="49">
        <f>SUM(AT8:AZ8)</f>
        <v>553</v>
      </c>
      <c r="AT8" s="49">
        <v>520</v>
      </c>
      <c r="AU8" s="49">
        <v>4</v>
      </c>
      <c r="AV8" s="49">
        <v>22</v>
      </c>
      <c r="AW8" s="49">
        <v>3</v>
      </c>
      <c r="AX8" s="49">
        <v>4</v>
      </c>
      <c r="AY8" s="49">
        <v>0</v>
      </c>
      <c r="AZ8" s="49">
        <v>0</v>
      </c>
      <c r="BA8" s="18" t="s">
        <v>328</v>
      </c>
      <c r="BB8" s="49">
        <f>SUM(BC8:BI8)</f>
        <v>131</v>
      </c>
      <c r="BC8" s="49">
        <v>102</v>
      </c>
      <c r="BD8" s="49">
        <v>2</v>
      </c>
      <c r="BE8" s="49">
        <v>26</v>
      </c>
      <c r="BF8" s="49">
        <v>0</v>
      </c>
      <c r="BG8" s="49">
        <v>0</v>
      </c>
      <c r="BH8" s="49">
        <v>0</v>
      </c>
      <c r="BI8" s="49">
        <v>1</v>
      </c>
      <c r="BJ8" s="49">
        <f>SUM(BK8:BQ8)</f>
        <v>23885</v>
      </c>
      <c r="BK8" s="49">
        <v>19726</v>
      </c>
      <c r="BL8" s="49">
        <v>675</v>
      </c>
      <c r="BM8" s="49">
        <v>3259</v>
      </c>
      <c r="BN8" s="49">
        <v>2</v>
      </c>
      <c r="BO8" s="49">
        <v>63</v>
      </c>
      <c r="BP8" s="49">
        <v>0</v>
      </c>
      <c r="BQ8" s="49">
        <v>160</v>
      </c>
    </row>
    <row r="9" spans="1:69" s="20" customFormat="1" ht="36" customHeight="1">
      <c r="A9" s="18" t="s">
        <v>329</v>
      </c>
      <c r="B9" s="49">
        <f>SUM(C9+K9+T9+AB9+AK9+AS9+BB9+BJ9)</f>
        <v>24811</v>
      </c>
      <c r="C9" s="49">
        <f>SUM(D9:J9)</f>
        <v>41</v>
      </c>
      <c r="D9" s="49">
        <v>37</v>
      </c>
      <c r="E9" s="49">
        <v>0</v>
      </c>
      <c r="F9" s="49">
        <v>4</v>
      </c>
      <c r="G9" s="49">
        <v>0</v>
      </c>
      <c r="H9" s="49">
        <v>0</v>
      </c>
      <c r="I9" s="49">
        <v>0</v>
      </c>
      <c r="J9" s="49">
        <v>0</v>
      </c>
      <c r="K9" s="49">
        <f>SUM(L9:R9)</f>
        <v>584</v>
      </c>
      <c r="L9" s="49">
        <v>576</v>
      </c>
      <c r="M9" s="49">
        <v>0</v>
      </c>
      <c r="N9" s="49">
        <v>8</v>
      </c>
      <c r="O9" s="49">
        <v>0</v>
      </c>
      <c r="P9" s="49">
        <v>0</v>
      </c>
      <c r="Q9" s="49">
        <v>0</v>
      </c>
      <c r="R9" s="49">
        <v>0</v>
      </c>
      <c r="S9" s="18" t="s">
        <v>329</v>
      </c>
      <c r="T9" s="49">
        <f>SUM(U9:AA9)</f>
        <v>1229</v>
      </c>
      <c r="U9" s="49">
        <v>1223</v>
      </c>
      <c r="V9" s="49">
        <v>0</v>
      </c>
      <c r="W9" s="49">
        <v>6</v>
      </c>
      <c r="X9" s="49">
        <v>0</v>
      </c>
      <c r="Y9" s="49">
        <v>0</v>
      </c>
      <c r="Z9" s="49">
        <v>0</v>
      </c>
      <c r="AA9" s="49">
        <v>0</v>
      </c>
      <c r="AB9" s="49">
        <f>SUM(AC9:AI9)</f>
        <v>1675</v>
      </c>
      <c r="AC9" s="49">
        <v>1458</v>
      </c>
      <c r="AD9" s="49">
        <v>2</v>
      </c>
      <c r="AE9" s="49">
        <v>97</v>
      </c>
      <c r="AF9" s="49">
        <v>16</v>
      </c>
      <c r="AG9" s="49">
        <v>39</v>
      </c>
      <c r="AH9" s="49">
        <v>37</v>
      </c>
      <c r="AI9" s="49">
        <v>26</v>
      </c>
      <c r="AJ9" s="18" t="s">
        <v>329</v>
      </c>
      <c r="AK9" s="49">
        <f>SUM(AL9:AR9)</f>
        <v>157</v>
      </c>
      <c r="AL9" s="49">
        <v>154</v>
      </c>
      <c r="AM9" s="49">
        <v>0</v>
      </c>
      <c r="AN9" s="49">
        <v>3</v>
      </c>
      <c r="AO9" s="49">
        <v>0</v>
      </c>
      <c r="AP9" s="49">
        <v>0</v>
      </c>
      <c r="AQ9" s="49">
        <v>0</v>
      </c>
      <c r="AR9" s="49">
        <v>0</v>
      </c>
      <c r="AS9" s="49">
        <f>SUM(AT9:AZ9)</f>
        <v>924</v>
      </c>
      <c r="AT9" s="49">
        <v>778</v>
      </c>
      <c r="AU9" s="49">
        <v>0</v>
      </c>
      <c r="AV9" s="49">
        <v>45</v>
      </c>
      <c r="AW9" s="49">
        <v>11</v>
      </c>
      <c r="AX9" s="49">
        <v>30</v>
      </c>
      <c r="AY9" s="49">
        <v>36</v>
      </c>
      <c r="AZ9" s="49">
        <v>24</v>
      </c>
      <c r="BA9" s="18" t="s">
        <v>329</v>
      </c>
      <c r="BB9" s="49">
        <f>SUM(BC9:BI9)</f>
        <v>84</v>
      </c>
      <c r="BC9" s="49">
        <v>62</v>
      </c>
      <c r="BD9" s="49">
        <v>0</v>
      </c>
      <c r="BE9" s="49">
        <v>22</v>
      </c>
      <c r="BF9" s="49">
        <v>0</v>
      </c>
      <c r="BG9" s="49">
        <v>0</v>
      </c>
      <c r="BH9" s="49">
        <v>0</v>
      </c>
      <c r="BI9" s="49">
        <v>0</v>
      </c>
      <c r="BJ9" s="49">
        <f>SUM(BK9:BQ9)</f>
        <v>20117</v>
      </c>
      <c r="BK9" s="49">
        <v>15753</v>
      </c>
      <c r="BL9" s="49">
        <v>96</v>
      </c>
      <c r="BM9" s="49">
        <v>3561</v>
      </c>
      <c r="BN9" s="49">
        <v>95</v>
      </c>
      <c r="BO9" s="49">
        <v>281</v>
      </c>
      <c r="BP9" s="49">
        <v>0</v>
      </c>
      <c r="BQ9" s="49">
        <v>331</v>
      </c>
    </row>
    <row r="10" spans="1:69" s="20" customFormat="1" ht="36" customHeight="1">
      <c r="A10" s="18" t="s">
        <v>330</v>
      </c>
      <c r="B10" s="49">
        <f>SUM(C10+K10+T10+AB10+AK10+AS10+BB10+BJ10)</f>
        <v>2910</v>
      </c>
      <c r="C10" s="49">
        <f>SUM(D10:J10)</f>
        <v>3</v>
      </c>
      <c r="D10" s="49">
        <v>3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f>SUM(L10:R10)</f>
        <v>30</v>
      </c>
      <c r="L10" s="49">
        <v>30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18" t="s">
        <v>330</v>
      </c>
      <c r="T10" s="49">
        <f>SUM(U10:AA10)</f>
        <v>45</v>
      </c>
      <c r="U10" s="49">
        <v>45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f>SUM(AC10:AI10)</f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18" t="s">
        <v>330</v>
      </c>
      <c r="AK10" s="49">
        <f>SUM(AL10:AR10)</f>
        <v>3</v>
      </c>
      <c r="AL10" s="49">
        <v>3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f>SUM(AT10:AZ10)</f>
        <v>218</v>
      </c>
      <c r="AT10" s="49">
        <v>208</v>
      </c>
      <c r="AU10" s="49">
        <v>0</v>
      </c>
      <c r="AV10" s="49">
        <v>2</v>
      </c>
      <c r="AW10" s="49">
        <v>8</v>
      </c>
      <c r="AX10" s="49">
        <v>0</v>
      </c>
      <c r="AY10" s="49">
        <v>0</v>
      </c>
      <c r="AZ10" s="49">
        <v>0</v>
      </c>
      <c r="BA10" s="18" t="s">
        <v>330</v>
      </c>
      <c r="BB10" s="49">
        <f>SUM(BC10:BI10)</f>
        <v>1</v>
      </c>
      <c r="BC10" s="49">
        <v>1</v>
      </c>
      <c r="BD10" s="49">
        <v>0</v>
      </c>
      <c r="BE10" s="49">
        <v>0</v>
      </c>
      <c r="BF10" s="49">
        <v>0</v>
      </c>
      <c r="BG10" s="49">
        <v>0</v>
      </c>
      <c r="BH10" s="49">
        <v>0</v>
      </c>
      <c r="BI10" s="49">
        <v>0</v>
      </c>
      <c r="BJ10" s="49">
        <f>SUM(BK10:BQ10)</f>
        <v>2610</v>
      </c>
      <c r="BK10" s="49">
        <v>2165</v>
      </c>
      <c r="BL10" s="49">
        <v>13</v>
      </c>
      <c r="BM10" s="49">
        <v>424</v>
      </c>
      <c r="BN10" s="49">
        <v>8</v>
      </c>
      <c r="BO10" s="49">
        <v>0</v>
      </c>
      <c r="BP10" s="49">
        <v>0</v>
      </c>
      <c r="BQ10" s="49">
        <v>0</v>
      </c>
    </row>
    <row r="11" spans="1:70" s="20" customFormat="1" ht="54" customHeight="1">
      <c r="A11" s="18" t="s">
        <v>331</v>
      </c>
      <c r="B11" s="49">
        <f aca="true" t="shared" si="9" ref="B11:R11">SUM(B13:B16)</f>
        <v>635</v>
      </c>
      <c r="C11" s="49">
        <f t="shared" si="9"/>
        <v>56</v>
      </c>
      <c r="D11" s="49">
        <f t="shared" si="9"/>
        <v>56</v>
      </c>
      <c r="E11" s="49">
        <f t="shared" si="9"/>
        <v>0</v>
      </c>
      <c r="F11" s="49">
        <f t="shared" si="9"/>
        <v>0</v>
      </c>
      <c r="G11" s="49">
        <f t="shared" si="9"/>
        <v>0</v>
      </c>
      <c r="H11" s="49">
        <f t="shared" si="9"/>
        <v>0</v>
      </c>
      <c r="I11" s="49">
        <f t="shared" si="9"/>
        <v>0</v>
      </c>
      <c r="J11" s="49">
        <f t="shared" si="9"/>
        <v>0</v>
      </c>
      <c r="K11" s="49">
        <f t="shared" si="9"/>
        <v>4</v>
      </c>
      <c r="L11" s="49">
        <f t="shared" si="9"/>
        <v>4</v>
      </c>
      <c r="M11" s="49">
        <f t="shared" si="9"/>
        <v>0</v>
      </c>
      <c r="N11" s="49">
        <f t="shared" si="9"/>
        <v>0</v>
      </c>
      <c r="O11" s="49">
        <f t="shared" si="9"/>
        <v>0</v>
      </c>
      <c r="P11" s="49">
        <f t="shared" si="9"/>
        <v>0</v>
      </c>
      <c r="Q11" s="49">
        <f t="shared" si="9"/>
        <v>0</v>
      </c>
      <c r="R11" s="49">
        <f t="shared" si="9"/>
        <v>0</v>
      </c>
      <c r="S11" s="18" t="s">
        <v>331</v>
      </c>
      <c r="T11" s="49">
        <f aca="true" t="shared" si="10" ref="T11:AI11">SUM(T13:T16)</f>
        <v>49</v>
      </c>
      <c r="U11" s="49">
        <f t="shared" si="10"/>
        <v>49</v>
      </c>
      <c r="V11" s="49">
        <f t="shared" si="10"/>
        <v>0</v>
      </c>
      <c r="W11" s="49">
        <f t="shared" si="10"/>
        <v>0</v>
      </c>
      <c r="X11" s="49">
        <f t="shared" si="10"/>
        <v>0</v>
      </c>
      <c r="Y11" s="49">
        <f t="shared" si="10"/>
        <v>0</v>
      </c>
      <c r="Z11" s="49">
        <f t="shared" si="10"/>
        <v>0</v>
      </c>
      <c r="AA11" s="49">
        <f t="shared" si="10"/>
        <v>0</v>
      </c>
      <c r="AB11" s="49">
        <f t="shared" si="10"/>
        <v>86</v>
      </c>
      <c r="AC11" s="49">
        <f t="shared" si="10"/>
        <v>81</v>
      </c>
      <c r="AD11" s="49">
        <f t="shared" si="10"/>
        <v>1</v>
      </c>
      <c r="AE11" s="49">
        <f t="shared" si="10"/>
        <v>2</v>
      </c>
      <c r="AF11" s="49">
        <f t="shared" si="10"/>
        <v>0</v>
      </c>
      <c r="AG11" s="49">
        <f t="shared" si="10"/>
        <v>2</v>
      </c>
      <c r="AH11" s="49">
        <f t="shared" si="10"/>
        <v>0</v>
      </c>
      <c r="AI11" s="49">
        <f t="shared" si="10"/>
        <v>0</v>
      </c>
      <c r="AJ11" s="18" t="s">
        <v>331</v>
      </c>
      <c r="AK11" s="49">
        <f aca="true" t="shared" si="11" ref="AK11:AZ11">SUM(AK13:AK16)</f>
        <v>10</v>
      </c>
      <c r="AL11" s="49">
        <f t="shared" si="11"/>
        <v>9</v>
      </c>
      <c r="AM11" s="49">
        <f t="shared" si="11"/>
        <v>1</v>
      </c>
      <c r="AN11" s="49">
        <f t="shared" si="11"/>
        <v>0</v>
      </c>
      <c r="AO11" s="49">
        <f t="shared" si="11"/>
        <v>0</v>
      </c>
      <c r="AP11" s="49">
        <f t="shared" si="11"/>
        <v>0</v>
      </c>
      <c r="AQ11" s="49">
        <f t="shared" si="11"/>
        <v>0</v>
      </c>
      <c r="AR11" s="49">
        <f t="shared" si="11"/>
        <v>0</v>
      </c>
      <c r="AS11" s="49">
        <f t="shared" si="11"/>
        <v>24</v>
      </c>
      <c r="AT11" s="49">
        <f t="shared" si="11"/>
        <v>23</v>
      </c>
      <c r="AU11" s="49">
        <f t="shared" si="11"/>
        <v>0</v>
      </c>
      <c r="AV11" s="49">
        <f t="shared" si="11"/>
        <v>0</v>
      </c>
      <c r="AW11" s="49">
        <f t="shared" si="11"/>
        <v>0</v>
      </c>
      <c r="AX11" s="49">
        <f t="shared" si="11"/>
        <v>1</v>
      </c>
      <c r="AY11" s="49">
        <f t="shared" si="11"/>
        <v>0</v>
      </c>
      <c r="AZ11" s="49">
        <f t="shared" si="11"/>
        <v>0</v>
      </c>
      <c r="BA11" s="18" t="s">
        <v>331</v>
      </c>
      <c r="BB11" s="49">
        <f aca="true" t="shared" si="12" ref="BB11:BQ11">SUM(BB13:BB16)</f>
        <v>3</v>
      </c>
      <c r="BC11" s="49">
        <f t="shared" si="12"/>
        <v>3</v>
      </c>
      <c r="BD11" s="49">
        <f t="shared" si="12"/>
        <v>0</v>
      </c>
      <c r="BE11" s="49">
        <f t="shared" si="12"/>
        <v>0</v>
      </c>
      <c r="BF11" s="49">
        <f t="shared" si="12"/>
        <v>0</v>
      </c>
      <c r="BG11" s="49">
        <f t="shared" si="12"/>
        <v>0</v>
      </c>
      <c r="BH11" s="49">
        <f t="shared" si="12"/>
        <v>0</v>
      </c>
      <c r="BI11" s="49">
        <f t="shared" si="12"/>
        <v>0</v>
      </c>
      <c r="BJ11" s="49">
        <f t="shared" si="12"/>
        <v>403</v>
      </c>
      <c r="BK11" s="49">
        <f t="shared" si="12"/>
        <v>349</v>
      </c>
      <c r="BL11" s="49">
        <f t="shared" si="12"/>
        <v>4</v>
      </c>
      <c r="BM11" s="49">
        <f t="shared" si="12"/>
        <v>40</v>
      </c>
      <c r="BN11" s="49">
        <f t="shared" si="12"/>
        <v>1</v>
      </c>
      <c r="BO11" s="49">
        <f t="shared" si="12"/>
        <v>6</v>
      </c>
      <c r="BP11" s="49">
        <f t="shared" si="12"/>
        <v>0</v>
      </c>
      <c r="BQ11" s="49">
        <f t="shared" si="12"/>
        <v>3</v>
      </c>
      <c r="BR11" s="21"/>
    </row>
    <row r="12" spans="1:69" s="20" customFormat="1" ht="36" customHeight="1">
      <c r="A12" s="18" t="s">
        <v>332</v>
      </c>
      <c r="B12" s="22">
        <f aca="true" t="shared" si="13" ref="B12:R12">IF(B6=0,0,B11/B6*100)</f>
        <v>0.9840841818153642</v>
      </c>
      <c r="C12" s="22">
        <f t="shared" si="13"/>
        <v>60.86956521739131</v>
      </c>
      <c r="D12" s="22">
        <f t="shared" si="13"/>
        <v>65.88235294117646</v>
      </c>
      <c r="E12" s="22">
        <f t="shared" si="13"/>
        <v>0</v>
      </c>
      <c r="F12" s="22">
        <f t="shared" si="13"/>
        <v>0</v>
      </c>
      <c r="G12" s="22">
        <f t="shared" si="13"/>
        <v>0</v>
      </c>
      <c r="H12" s="22">
        <f t="shared" si="13"/>
        <v>0</v>
      </c>
      <c r="I12" s="22">
        <f t="shared" si="13"/>
        <v>0</v>
      </c>
      <c r="J12" s="22">
        <f t="shared" si="13"/>
        <v>0</v>
      </c>
      <c r="K12" s="22">
        <f t="shared" si="13"/>
        <v>0.18050541516245489</v>
      </c>
      <c r="L12" s="22">
        <f t="shared" si="13"/>
        <v>0.18206645425580337</v>
      </c>
      <c r="M12" s="22">
        <f t="shared" si="13"/>
        <v>0</v>
      </c>
      <c r="N12" s="22">
        <f t="shared" si="13"/>
        <v>0</v>
      </c>
      <c r="O12" s="22">
        <f t="shared" si="13"/>
        <v>0</v>
      </c>
      <c r="P12" s="22">
        <f t="shared" si="13"/>
        <v>0</v>
      </c>
      <c r="Q12" s="22">
        <f t="shared" si="13"/>
        <v>0</v>
      </c>
      <c r="R12" s="22">
        <f t="shared" si="13"/>
        <v>0</v>
      </c>
      <c r="S12" s="18" t="s">
        <v>332</v>
      </c>
      <c r="T12" s="22">
        <f aca="true" t="shared" si="14" ref="T12:AI12">IF(T6=0,0,T11/T6*100)</f>
        <v>1.5966112740306289</v>
      </c>
      <c r="U12" s="22">
        <f t="shared" si="14"/>
        <v>1.6055045871559634</v>
      </c>
      <c r="V12" s="22">
        <f t="shared" si="14"/>
        <v>0</v>
      </c>
      <c r="W12" s="22">
        <f t="shared" si="14"/>
        <v>0</v>
      </c>
      <c r="X12" s="22">
        <f t="shared" si="14"/>
        <v>0</v>
      </c>
      <c r="Y12" s="22">
        <f t="shared" si="14"/>
        <v>0</v>
      </c>
      <c r="Z12" s="22">
        <f t="shared" si="14"/>
        <v>0</v>
      </c>
      <c r="AA12" s="22">
        <f t="shared" si="14"/>
        <v>0</v>
      </c>
      <c r="AB12" s="22">
        <f t="shared" si="14"/>
        <v>2.2601839684625493</v>
      </c>
      <c r="AC12" s="22">
        <f t="shared" si="14"/>
        <v>2.356020942408377</v>
      </c>
      <c r="AD12" s="22">
        <f t="shared" si="14"/>
        <v>1.9230769230769231</v>
      </c>
      <c r="AE12" s="22">
        <f t="shared" si="14"/>
        <v>1.2269938650306749</v>
      </c>
      <c r="AF12" s="22">
        <f t="shared" si="14"/>
        <v>0</v>
      </c>
      <c r="AG12" s="22">
        <f t="shared" si="14"/>
        <v>3.7037037037037033</v>
      </c>
      <c r="AH12" s="22">
        <f t="shared" si="14"/>
        <v>0</v>
      </c>
      <c r="AI12" s="22">
        <f t="shared" si="14"/>
        <v>0</v>
      </c>
      <c r="AJ12" s="18" t="s">
        <v>332</v>
      </c>
      <c r="AK12" s="22">
        <f aca="true" t="shared" si="15" ref="AK12:AZ12">IF(AK6=0,0,AK11/AK6*100)</f>
        <v>4.672897196261682</v>
      </c>
      <c r="AL12" s="22">
        <f t="shared" si="15"/>
        <v>4.30622009569378</v>
      </c>
      <c r="AM12" s="22">
        <f t="shared" si="15"/>
        <v>50</v>
      </c>
      <c r="AN12" s="22">
        <f t="shared" si="15"/>
        <v>0</v>
      </c>
      <c r="AO12" s="22">
        <f t="shared" si="15"/>
        <v>0</v>
      </c>
      <c r="AP12" s="22">
        <f t="shared" si="15"/>
        <v>0</v>
      </c>
      <c r="AQ12" s="22">
        <f t="shared" si="15"/>
        <v>0</v>
      </c>
      <c r="AR12" s="22">
        <f t="shared" si="15"/>
        <v>0</v>
      </c>
      <c r="AS12" s="22">
        <f t="shared" si="15"/>
        <v>1.2951969778737182</v>
      </c>
      <c r="AT12" s="22">
        <f t="shared" si="15"/>
        <v>1.3872135102533172</v>
      </c>
      <c r="AU12" s="22">
        <f t="shared" si="15"/>
        <v>0</v>
      </c>
      <c r="AV12" s="22">
        <f t="shared" si="15"/>
        <v>0</v>
      </c>
      <c r="AW12" s="22">
        <f t="shared" si="15"/>
        <v>0</v>
      </c>
      <c r="AX12" s="22">
        <f t="shared" si="15"/>
        <v>2.941176470588235</v>
      </c>
      <c r="AY12" s="22">
        <f t="shared" si="15"/>
        <v>0</v>
      </c>
      <c r="AZ12" s="22">
        <f t="shared" si="15"/>
        <v>0</v>
      </c>
      <c r="BA12" s="18" t="s">
        <v>332</v>
      </c>
      <c r="BB12" s="22">
        <f aca="true" t="shared" si="16" ref="BB12:BQ12">IF(BB6=0,0,BB11/BB6*100)</f>
        <v>1.2048192771084338</v>
      </c>
      <c r="BC12" s="22">
        <f t="shared" si="16"/>
        <v>1.5463917525773196</v>
      </c>
      <c r="BD12" s="22">
        <f t="shared" si="16"/>
        <v>0</v>
      </c>
      <c r="BE12" s="22">
        <f t="shared" si="16"/>
        <v>0</v>
      </c>
      <c r="BF12" s="22">
        <f t="shared" si="16"/>
        <v>0</v>
      </c>
      <c r="BG12" s="22">
        <f t="shared" si="16"/>
        <v>0</v>
      </c>
      <c r="BH12" s="22">
        <f t="shared" si="16"/>
        <v>0</v>
      </c>
      <c r="BI12" s="22">
        <f t="shared" si="16"/>
        <v>0</v>
      </c>
      <c r="BJ12" s="22">
        <f t="shared" si="16"/>
        <v>0.7599615304833205</v>
      </c>
      <c r="BK12" s="22">
        <f t="shared" si="16"/>
        <v>0.8028710115254548</v>
      </c>
      <c r="BL12" s="22">
        <f t="shared" si="16"/>
        <v>0.40691759918616477</v>
      </c>
      <c r="BM12" s="22">
        <f t="shared" si="16"/>
        <v>0.5346878759524127</v>
      </c>
      <c r="BN12" s="22">
        <f t="shared" si="16"/>
        <v>0.8130081300813009</v>
      </c>
      <c r="BO12" s="22">
        <f t="shared" si="16"/>
        <v>1.3071895424836601</v>
      </c>
      <c r="BP12" s="22">
        <f t="shared" si="16"/>
        <v>0</v>
      </c>
      <c r="BQ12" s="22">
        <f t="shared" si="16"/>
        <v>0.5836575875486382</v>
      </c>
    </row>
    <row r="13" spans="1:69" s="20" customFormat="1" ht="36" customHeight="1">
      <c r="A13" s="18" t="s">
        <v>327</v>
      </c>
      <c r="B13" s="49">
        <f>SUM(C13+K13+T13+AB13+AK13+AS13+BB13+BJ13)</f>
        <v>151</v>
      </c>
      <c r="C13" s="49">
        <f>SUM(D13:J13)</f>
        <v>5</v>
      </c>
      <c r="D13" s="49">
        <v>5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f>SUM(L13:R13)</f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18" t="s">
        <v>327</v>
      </c>
      <c r="T13" s="49">
        <f>SUM(U13:AA13)</f>
        <v>1</v>
      </c>
      <c r="U13" s="49">
        <v>1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f>SUM(AC13:AI13)</f>
        <v>14</v>
      </c>
      <c r="AC13" s="49">
        <v>13</v>
      </c>
      <c r="AD13" s="49">
        <v>1</v>
      </c>
      <c r="AE13" s="49">
        <v>0</v>
      </c>
      <c r="AF13" s="49">
        <v>0</v>
      </c>
      <c r="AG13" s="49">
        <v>0</v>
      </c>
      <c r="AH13" s="49">
        <v>0</v>
      </c>
      <c r="AI13" s="49">
        <v>0</v>
      </c>
      <c r="AJ13" s="18" t="s">
        <v>327</v>
      </c>
      <c r="AK13" s="49">
        <f>SUM(AL13:AR13)</f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v>0</v>
      </c>
      <c r="AS13" s="49">
        <f>SUM(AT13:AZ13)</f>
        <v>9</v>
      </c>
      <c r="AT13" s="49">
        <v>9</v>
      </c>
      <c r="AU13" s="49">
        <v>0</v>
      </c>
      <c r="AV13" s="49">
        <v>0</v>
      </c>
      <c r="AW13" s="49">
        <v>0</v>
      </c>
      <c r="AX13" s="49">
        <v>0</v>
      </c>
      <c r="AY13" s="49">
        <v>0</v>
      </c>
      <c r="AZ13" s="49">
        <v>0</v>
      </c>
      <c r="BA13" s="18" t="s">
        <v>327</v>
      </c>
      <c r="BB13" s="49">
        <f>SUM(BC13:BI13)</f>
        <v>1</v>
      </c>
      <c r="BC13" s="49">
        <v>1</v>
      </c>
      <c r="BD13" s="49">
        <v>0</v>
      </c>
      <c r="BE13" s="49">
        <v>0</v>
      </c>
      <c r="BF13" s="49">
        <v>0</v>
      </c>
      <c r="BG13" s="49">
        <v>0</v>
      </c>
      <c r="BH13" s="49">
        <v>0</v>
      </c>
      <c r="BI13" s="49">
        <v>0</v>
      </c>
      <c r="BJ13" s="49">
        <f>SUM(BK13:BQ13)</f>
        <v>121</v>
      </c>
      <c r="BK13" s="49">
        <v>117</v>
      </c>
      <c r="BL13" s="49">
        <v>1</v>
      </c>
      <c r="BM13" s="49">
        <v>2</v>
      </c>
      <c r="BN13" s="49">
        <v>0</v>
      </c>
      <c r="BO13" s="49">
        <v>0</v>
      </c>
      <c r="BP13" s="49">
        <v>0</v>
      </c>
      <c r="BQ13" s="49">
        <v>1</v>
      </c>
    </row>
    <row r="14" spans="1:69" s="20" customFormat="1" ht="36" customHeight="1">
      <c r="A14" s="18" t="s">
        <v>328</v>
      </c>
      <c r="B14" s="49">
        <f>SUM(C14+K14+T14+AB14+AK14+AS14+BB14+BJ14)</f>
        <v>258</v>
      </c>
      <c r="C14" s="49">
        <f>SUM(D14:J14)</f>
        <v>32</v>
      </c>
      <c r="D14" s="49">
        <v>32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f>SUM(L14:R14)</f>
        <v>1</v>
      </c>
      <c r="L14" s="49">
        <v>1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18" t="s">
        <v>328</v>
      </c>
      <c r="T14" s="49">
        <f>SUM(U14:AA14)</f>
        <v>29</v>
      </c>
      <c r="U14" s="49">
        <v>29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f>SUM(AC14:AI14)</f>
        <v>37</v>
      </c>
      <c r="AC14" s="49">
        <v>35</v>
      </c>
      <c r="AD14" s="49">
        <v>0</v>
      </c>
      <c r="AE14" s="49">
        <v>2</v>
      </c>
      <c r="AF14" s="49">
        <v>0</v>
      </c>
      <c r="AG14" s="49">
        <v>0</v>
      </c>
      <c r="AH14" s="49">
        <v>0</v>
      </c>
      <c r="AI14" s="49">
        <v>0</v>
      </c>
      <c r="AJ14" s="18" t="s">
        <v>328</v>
      </c>
      <c r="AK14" s="49">
        <f>SUM(AL14:AR14)</f>
        <v>1</v>
      </c>
      <c r="AL14" s="49">
        <v>0</v>
      </c>
      <c r="AM14" s="49">
        <v>1</v>
      </c>
      <c r="AN14" s="49">
        <v>0</v>
      </c>
      <c r="AO14" s="49">
        <v>0</v>
      </c>
      <c r="AP14" s="49">
        <v>0</v>
      </c>
      <c r="AQ14" s="49">
        <v>0</v>
      </c>
      <c r="AR14" s="49">
        <v>0</v>
      </c>
      <c r="AS14" s="49">
        <f>SUM(AT14:AZ14)</f>
        <v>8</v>
      </c>
      <c r="AT14" s="49">
        <v>8</v>
      </c>
      <c r="AU14" s="49">
        <v>0</v>
      </c>
      <c r="AV14" s="49">
        <v>0</v>
      </c>
      <c r="AW14" s="49">
        <v>0</v>
      </c>
      <c r="AX14" s="49">
        <v>0</v>
      </c>
      <c r="AY14" s="49">
        <v>0</v>
      </c>
      <c r="AZ14" s="49">
        <v>0</v>
      </c>
      <c r="BA14" s="18" t="s">
        <v>328</v>
      </c>
      <c r="BB14" s="49">
        <f>SUM(BC14:BI14)</f>
        <v>1</v>
      </c>
      <c r="BC14" s="49">
        <v>1</v>
      </c>
      <c r="BD14" s="49">
        <v>0</v>
      </c>
      <c r="BE14" s="49">
        <v>0</v>
      </c>
      <c r="BF14" s="49">
        <v>0</v>
      </c>
      <c r="BG14" s="49">
        <v>0</v>
      </c>
      <c r="BH14" s="49">
        <v>0</v>
      </c>
      <c r="BI14" s="49">
        <v>0</v>
      </c>
      <c r="BJ14" s="49">
        <f>SUM(BK14:BQ14)</f>
        <v>149</v>
      </c>
      <c r="BK14" s="49">
        <v>122</v>
      </c>
      <c r="BL14" s="49">
        <v>2</v>
      </c>
      <c r="BM14" s="49">
        <v>24</v>
      </c>
      <c r="BN14" s="49">
        <v>0</v>
      </c>
      <c r="BO14" s="49">
        <v>0</v>
      </c>
      <c r="BP14" s="49">
        <v>0</v>
      </c>
      <c r="BQ14" s="49">
        <v>1</v>
      </c>
    </row>
    <row r="15" spans="1:69" s="20" customFormat="1" ht="36" customHeight="1">
      <c r="A15" s="18" t="s">
        <v>329</v>
      </c>
      <c r="B15" s="49">
        <f>SUM(C15+K15+T15+AB15+AK15+AS15+BB15+BJ15)</f>
        <v>208</v>
      </c>
      <c r="C15" s="49">
        <f>SUM(D15:J15)</f>
        <v>17</v>
      </c>
      <c r="D15" s="49">
        <v>17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f>SUM(L15:R15)</f>
        <v>3</v>
      </c>
      <c r="L15" s="49">
        <v>3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18" t="s">
        <v>329</v>
      </c>
      <c r="T15" s="49">
        <f>SUM(U15:AA15)</f>
        <v>19</v>
      </c>
      <c r="U15" s="49">
        <v>19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f>SUM(AC15:AI15)</f>
        <v>35</v>
      </c>
      <c r="AC15" s="49">
        <v>33</v>
      </c>
      <c r="AD15" s="49">
        <v>0</v>
      </c>
      <c r="AE15" s="49">
        <v>0</v>
      </c>
      <c r="AF15" s="49">
        <v>0</v>
      </c>
      <c r="AG15" s="49">
        <v>2</v>
      </c>
      <c r="AH15" s="49">
        <v>0</v>
      </c>
      <c r="AI15" s="49">
        <v>0</v>
      </c>
      <c r="AJ15" s="18" t="s">
        <v>329</v>
      </c>
      <c r="AK15" s="49">
        <f>SUM(AL15:AR15)</f>
        <v>9</v>
      </c>
      <c r="AL15" s="49">
        <v>9</v>
      </c>
      <c r="AM15" s="49">
        <v>0</v>
      </c>
      <c r="AN15" s="49">
        <v>0</v>
      </c>
      <c r="AO15" s="49">
        <v>0</v>
      </c>
      <c r="AP15" s="49">
        <v>0</v>
      </c>
      <c r="AQ15" s="49">
        <v>0</v>
      </c>
      <c r="AR15" s="49">
        <v>0</v>
      </c>
      <c r="AS15" s="49">
        <f>SUM(AT15:AZ15)</f>
        <v>7</v>
      </c>
      <c r="AT15" s="49">
        <v>6</v>
      </c>
      <c r="AU15" s="49">
        <v>0</v>
      </c>
      <c r="AV15" s="49">
        <v>0</v>
      </c>
      <c r="AW15" s="49">
        <v>0</v>
      </c>
      <c r="AX15" s="49">
        <v>1</v>
      </c>
      <c r="AY15" s="49">
        <v>0</v>
      </c>
      <c r="AZ15" s="49">
        <v>0</v>
      </c>
      <c r="BA15" s="18" t="s">
        <v>329</v>
      </c>
      <c r="BB15" s="49">
        <f>SUM(BC15:BI15)</f>
        <v>1</v>
      </c>
      <c r="BC15" s="49">
        <v>1</v>
      </c>
      <c r="BD15" s="49">
        <v>0</v>
      </c>
      <c r="BE15" s="49">
        <v>0</v>
      </c>
      <c r="BF15" s="49">
        <v>0</v>
      </c>
      <c r="BG15" s="49">
        <v>0</v>
      </c>
      <c r="BH15" s="49">
        <v>0</v>
      </c>
      <c r="BI15" s="49">
        <v>0</v>
      </c>
      <c r="BJ15" s="49">
        <f>SUM(BK15:BQ15)</f>
        <v>117</v>
      </c>
      <c r="BK15" s="49">
        <v>98</v>
      </c>
      <c r="BL15" s="49">
        <v>1</v>
      </c>
      <c r="BM15" s="49">
        <v>10</v>
      </c>
      <c r="BN15" s="49">
        <v>1</v>
      </c>
      <c r="BO15" s="49">
        <v>6</v>
      </c>
      <c r="BP15" s="49">
        <v>0</v>
      </c>
      <c r="BQ15" s="49">
        <v>1</v>
      </c>
    </row>
    <row r="16" spans="1:69" s="20" customFormat="1" ht="36" customHeight="1" thickBot="1">
      <c r="A16" s="18" t="s">
        <v>330</v>
      </c>
      <c r="B16" s="49">
        <f>SUM(C16+K16+T16+AB16+AK16+AS16+BB16+BJ16)</f>
        <v>18</v>
      </c>
      <c r="C16" s="49">
        <f>SUM(D16:J16)</f>
        <v>2</v>
      </c>
      <c r="D16" s="49">
        <v>2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f>SUM(L16:R16)</f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18" t="s">
        <v>330</v>
      </c>
      <c r="T16" s="49">
        <f>SUM(U16:AA16)</f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f>SUM(AC16:AI16)</f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18" t="s">
        <v>330</v>
      </c>
      <c r="AK16" s="49">
        <f>SUM(AL16:AR16)</f>
        <v>0</v>
      </c>
      <c r="AL16" s="49">
        <v>0</v>
      </c>
      <c r="AM16" s="49">
        <v>0</v>
      </c>
      <c r="AN16" s="49">
        <v>0</v>
      </c>
      <c r="AO16" s="49">
        <v>0</v>
      </c>
      <c r="AP16" s="49">
        <v>0</v>
      </c>
      <c r="AQ16" s="49">
        <v>0</v>
      </c>
      <c r="AR16" s="49">
        <v>0</v>
      </c>
      <c r="AS16" s="49">
        <f>SUM(AT16:AZ16)</f>
        <v>0</v>
      </c>
      <c r="AT16" s="49">
        <v>0</v>
      </c>
      <c r="AU16" s="49">
        <v>0</v>
      </c>
      <c r="AV16" s="49">
        <v>0</v>
      </c>
      <c r="AW16" s="49">
        <v>0</v>
      </c>
      <c r="AX16" s="49">
        <v>0</v>
      </c>
      <c r="AY16" s="49">
        <v>0</v>
      </c>
      <c r="AZ16" s="49">
        <v>0</v>
      </c>
      <c r="BA16" s="18" t="s">
        <v>330</v>
      </c>
      <c r="BB16" s="49">
        <f>SUM(BC16:BI16)</f>
        <v>0</v>
      </c>
      <c r="BC16" s="49">
        <v>0</v>
      </c>
      <c r="BD16" s="49">
        <v>0</v>
      </c>
      <c r="BE16" s="49">
        <v>0</v>
      </c>
      <c r="BF16" s="49">
        <v>0</v>
      </c>
      <c r="BG16" s="49">
        <v>0</v>
      </c>
      <c r="BH16" s="49">
        <v>0</v>
      </c>
      <c r="BI16" s="49">
        <v>0</v>
      </c>
      <c r="BJ16" s="49">
        <f>SUM(BK16:BQ16)</f>
        <v>16</v>
      </c>
      <c r="BK16" s="49">
        <v>12</v>
      </c>
      <c r="BL16" s="49">
        <v>0</v>
      </c>
      <c r="BM16" s="49">
        <v>4</v>
      </c>
      <c r="BN16" s="49">
        <v>0</v>
      </c>
      <c r="BO16" s="49">
        <v>0</v>
      </c>
      <c r="BP16" s="49">
        <v>0</v>
      </c>
      <c r="BQ16" s="49">
        <v>0</v>
      </c>
    </row>
    <row r="17" spans="1:69" s="20" customFormat="1" ht="12" customHeight="1">
      <c r="A17" s="90" t="s">
        <v>333</v>
      </c>
      <c r="B17" s="90"/>
      <c r="C17" s="90"/>
      <c r="D17" s="90"/>
      <c r="E17" s="90"/>
      <c r="F17" s="90"/>
      <c r="G17" s="90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90" t="s">
        <v>333</v>
      </c>
      <c r="T17" s="90"/>
      <c r="U17" s="90"/>
      <c r="V17" s="90"/>
      <c r="W17" s="90"/>
      <c r="X17" s="90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</row>
    <row r="18" spans="1:19" s="20" customFormat="1" ht="64.5" customHeight="1">
      <c r="A18" s="24"/>
      <c r="S18" s="24"/>
    </row>
    <row r="19" spans="1:69" s="20" customFormat="1" ht="11.25" customHeight="1">
      <c r="A19" s="82" t="s">
        <v>334</v>
      </c>
      <c r="B19" s="82"/>
      <c r="C19" s="82"/>
      <c r="D19" s="82"/>
      <c r="E19" s="82"/>
      <c r="F19" s="82"/>
      <c r="G19" s="82"/>
      <c r="H19" s="82"/>
      <c r="I19" s="82" t="s">
        <v>335</v>
      </c>
      <c r="J19" s="82"/>
      <c r="K19" s="82"/>
      <c r="L19" s="82"/>
      <c r="M19" s="82"/>
      <c r="N19" s="82"/>
      <c r="O19" s="82"/>
      <c r="P19" s="82"/>
      <c r="Q19" s="82"/>
      <c r="R19" s="82"/>
      <c r="S19" s="82" t="s">
        <v>336</v>
      </c>
      <c r="T19" s="82"/>
      <c r="U19" s="82"/>
      <c r="V19" s="82"/>
      <c r="W19" s="82"/>
      <c r="X19" s="82"/>
      <c r="Y19" s="82"/>
      <c r="Z19" s="82" t="s">
        <v>303</v>
      </c>
      <c r="AA19" s="82"/>
      <c r="AB19" s="82"/>
      <c r="AC19" s="82"/>
      <c r="AD19" s="82"/>
      <c r="AE19" s="82"/>
      <c r="AF19" s="82"/>
      <c r="AG19" s="82"/>
      <c r="AH19" s="82"/>
      <c r="AI19" s="82"/>
      <c r="AJ19" s="82" t="s">
        <v>304</v>
      </c>
      <c r="AK19" s="82"/>
      <c r="AL19" s="82"/>
      <c r="AM19" s="82"/>
      <c r="AN19" s="82"/>
      <c r="AO19" s="82"/>
      <c r="AP19" s="82"/>
      <c r="AQ19" s="82" t="s">
        <v>305</v>
      </c>
      <c r="AR19" s="82"/>
      <c r="AS19" s="82"/>
      <c r="AT19" s="82"/>
      <c r="AU19" s="82"/>
      <c r="AV19" s="82"/>
      <c r="AW19" s="82"/>
      <c r="AX19" s="82"/>
      <c r="AY19" s="82"/>
      <c r="AZ19" s="82"/>
      <c r="BA19" s="117" t="s">
        <v>306</v>
      </c>
      <c r="BB19" s="117"/>
      <c r="BC19" s="117"/>
      <c r="BD19" s="117"/>
      <c r="BE19" s="117"/>
      <c r="BF19" s="117"/>
      <c r="BG19" s="117"/>
      <c r="BH19" s="82" t="s">
        <v>307</v>
      </c>
      <c r="BI19" s="82"/>
      <c r="BJ19" s="82"/>
      <c r="BK19" s="82"/>
      <c r="BL19" s="82"/>
      <c r="BM19" s="82"/>
      <c r="BN19" s="82"/>
      <c r="BO19" s="82"/>
      <c r="BP19" s="82"/>
      <c r="BQ19" s="82"/>
    </row>
  </sheetData>
  <mergeCells count="33">
    <mergeCell ref="BH1:BJ1"/>
    <mergeCell ref="BH19:BQ19"/>
    <mergeCell ref="BA19:BG19"/>
    <mergeCell ref="S3:S4"/>
    <mergeCell ref="T3:AA3"/>
    <mergeCell ref="AB3:AI3"/>
    <mergeCell ref="AJ1:AP1"/>
    <mergeCell ref="AJ2:AP2"/>
    <mergeCell ref="Z1:AD1"/>
    <mergeCell ref="S1:Y1"/>
    <mergeCell ref="BJ3:BQ3"/>
    <mergeCell ref="S17:X17"/>
    <mergeCell ref="AJ3:AJ4"/>
    <mergeCell ref="AK3:AR3"/>
    <mergeCell ref="BB3:BI3"/>
    <mergeCell ref="AS3:AZ3"/>
    <mergeCell ref="AQ1:AZ1"/>
    <mergeCell ref="S19:Y19"/>
    <mergeCell ref="Z19:AI19"/>
    <mergeCell ref="BA3:BA4"/>
    <mergeCell ref="AQ2:AS2"/>
    <mergeCell ref="AJ19:AP19"/>
    <mergeCell ref="AQ19:AZ19"/>
    <mergeCell ref="BA1:BG1"/>
    <mergeCell ref="A17:G17"/>
    <mergeCell ref="A19:H19"/>
    <mergeCell ref="I19:R19"/>
    <mergeCell ref="A1:H1"/>
    <mergeCell ref="I1:M1"/>
    <mergeCell ref="A3:A4"/>
    <mergeCell ref="B3:B4"/>
    <mergeCell ref="C3:J3"/>
    <mergeCell ref="K3:R3"/>
  </mergeCells>
  <dataValidations count="1">
    <dataValidation type="whole" allowBlank="1" showInputMessage="1" showErrorMessage="1" errorTitle="嘿嘿！你粉混喔" error="數字必須素整數而且不得小於 0 也應該不會大於 50000000 吧" sqref="BK13:BQ16 BH6:BH9 BC13:BI16 BC7:BG10 BI7:BI10 BK7:BQ10 AL13:AR16 AC13:AI16 U7:AA10 U13:AA16 AC7:AI10 AL7:AR10 AT13:AZ16 AT7:AZ10 L13:R16 D7:J10 D13:J16 L7:R10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  <colBreaks count="2" manualBreakCount="2">
    <brk id="42" max="65535" man="1"/>
    <brk id="59" max="1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I25"/>
  <sheetViews>
    <sheetView workbookViewId="0" topLeftCell="A1">
      <selection activeCell="A1" sqref="A1:G1"/>
    </sheetView>
  </sheetViews>
  <sheetFormatPr defaultColWidth="9.00390625" defaultRowHeight="16.5"/>
  <cols>
    <col min="1" max="1" width="22.625" style="46" customWidth="1"/>
    <col min="2" max="2" width="9.625" style="47" customWidth="1"/>
    <col min="3" max="3" width="10.00390625" style="47" customWidth="1"/>
    <col min="4" max="4" width="9.75390625" style="47" customWidth="1"/>
    <col min="5" max="7" width="9.125" style="47" customWidth="1"/>
    <col min="8" max="8" width="11.75390625" style="47" customWidth="1"/>
    <col min="9" max="9" width="11.25390625" style="47" customWidth="1"/>
    <col min="10" max="10" width="11.50390625" style="47" customWidth="1"/>
    <col min="11" max="11" width="11.375" style="47" customWidth="1"/>
    <col min="12" max="12" width="10.75390625" style="47" customWidth="1"/>
    <col min="13" max="13" width="11.00390625" style="47" customWidth="1"/>
    <col min="14" max="14" width="10.75390625" style="47" customWidth="1"/>
    <col min="15" max="15" width="22.625" style="47" customWidth="1"/>
    <col min="16" max="16" width="8.875" style="47" customWidth="1"/>
    <col min="17" max="18" width="8.50390625" style="47" customWidth="1"/>
    <col min="19" max="19" width="8.75390625" style="47" customWidth="1"/>
    <col min="20" max="22" width="8.25390625" style="47" customWidth="1"/>
    <col min="23" max="33" width="7.375" style="47" customWidth="1"/>
    <col min="34" max="16384" width="9.00390625" style="47" customWidth="1"/>
  </cols>
  <sheetData>
    <row r="1" spans="1:33" s="27" customFormat="1" ht="48" customHeight="1">
      <c r="A1" s="89" t="s">
        <v>129</v>
      </c>
      <c r="B1" s="89"/>
      <c r="C1" s="89"/>
      <c r="D1" s="89"/>
      <c r="E1" s="89"/>
      <c r="F1" s="89"/>
      <c r="G1" s="89"/>
      <c r="H1" s="68" t="s">
        <v>13</v>
      </c>
      <c r="I1" s="68"/>
      <c r="J1" s="68"/>
      <c r="K1" s="68"/>
      <c r="L1" s="68"/>
      <c r="M1" s="68"/>
      <c r="N1" s="68"/>
      <c r="O1" s="89" t="s">
        <v>339</v>
      </c>
      <c r="P1" s="89"/>
      <c r="Q1" s="89"/>
      <c r="R1" s="89"/>
      <c r="S1" s="89"/>
      <c r="T1" s="89"/>
      <c r="U1" s="89"/>
      <c r="V1" s="89"/>
      <c r="W1" s="1" t="s">
        <v>15</v>
      </c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s="30" customFormat="1" ht="12.75" customHeight="1" thickBot="1">
      <c r="A2" s="109" t="s">
        <v>16</v>
      </c>
      <c r="B2" s="109"/>
      <c r="C2" s="109"/>
      <c r="D2" s="109"/>
      <c r="E2" s="109"/>
      <c r="F2" s="109"/>
      <c r="G2" s="109"/>
      <c r="H2" s="110" t="s">
        <v>361</v>
      </c>
      <c r="I2" s="110"/>
      <c r="J2" s="110"/>
      <c r="K2" s="110"/>
      <c r="L2" s="110"/>
      <c r="M2" s="110"/>
      <c r="N2" s="28" t="s">
        <v>17</v>
      </c>
      <c r="O2" s="111" t="s">
        <v>16</v>
      </c>
      <c r="P2" s="111"/>
      <c r="Q2" s="111"/>
      <c r="R2" s="111"/>
      <c r="S2" s="111"/>
      <c r="T2" s="111"/>
      <c r="U2" s="111"/>
      <c r="V2" s="111"/>
      <c r="W2" s="29" t="s">
        <v>361</v>
      </c>
      <c r="X2" s="29"/>
      <c r="Y2" s="29"/>
      <c r="Z2" s="29"/>
      <c r="AA2" s="29"/>
      <c r="AB2" s="29"/>
      <c r="AC2" s="29"/>
      <c r="AD2" s="29"/>
      <c r="AE2" s="29"/>
      <c r="AF2" s="29"/>
      <c r="AG2" s="28" t="s">
        <v>17</v>
      </c>
    </row>
    <row r="3" spans="1:33" s="33" customFormat="1" ht="24" customHeight="1">
      <c r="A3" s="99" t="s">
        <v>18</v>
      </c>
      <c r="B3" s="103" t="s">
        <v>19</v>
      </c>
      <c r="C3" s="121" t="s">
        <v>130</v>
      </c>
      <c r="D3" s="102"/>
      <c r="E3" s="102"/>
      <c r="F3" s="102"/>
      <c r="G3" s="102"/>
      <c r="H3" s="104" t="s">
        <v>131</v>
      </c>
      <c r="I3" s="105"/>
      <c r="J3" s="105"/>
      <c r="K3" s="105"/>
      <c r="L3" s="105"/>
      <c r="M3" s="105"/>
      <c r="N3" s="105"/>
      <c r="O3" s="99" t="s">
        <v>18</v>
      </c>
      <c r="P3" s="101" t="s">
        <v>132</v>
      </c>
      <c r="Q3" s="102"/>
      <c r="R3" s="102"/>
      <c r="S3" s="102"/>
      <c r="T3" s="102"/>
      <c r="U3" s="102"/>
      <c r="V3" s="102"/>
      <c r="W3" s="104" t="s">
        <v>85</v>
      </c>
      <c r="X3" s="105"/>
      <c r="Y3" s="105"/>
      <c r="Z3" s="105"/>
      <c r="AA3" s="106"/>
      <c r="AB3" s="74" t="s">
        <v>24</v>
      </c>
      <c r="AC3" s="74" t="s">
        <v>25</v>
      </c>
      <c r="AD3" s="76" t="s">
        <v>26</v>
      </c>
      <c r="AE3" s="76" t="s">
        <v>27</v>
      </c>
      <c r="AF3" s="119" t="s">
        <v>197</v>
      </c>
      <c r="AG3" s="97" t="s">
        <v>200</v>
      </c>
    </row>
    <row r="4" spans="1:33" s="33" customFormat="1" ht="48" customHeight="1" thickBot="1">
      <c r="A4" s="100"/>
      <c r="B4" s="107"/>
      <c r="C4" s="34" t="s">
        <v>3</v>
      </c>
      <c r="D4" s="35" t="s">
        <v>29</v>
      </c>
      <c r="E4" s="35" t="s">
        <v>30</v>
      </c>
      <c r="F4" s="35" t="s">
        <v>31</v>
      </c>
      <c r="G4" s="35" t="s">
        <v>32</v>
      </c>
      <c r="H4" s="34" t="s">
        <v>33</v>
      </c>
      <c r="I4" s="36" t="s">
        <v>34</v>
      </c>
      <c r="J4" s="36" t="s">
        <v>35</v>
      </c>
      <c r="K4" s="36" t="s">
        <v>36</v>
      </c>
      <c r="L4" s="36" t="s">
        <v>37</v>
      </c>
      <c r="M4" s="36" t="s">
        <v>38</v>
      </c>
      <c r="N4" s="36" t="s">
        <v>39</v>
      </c>
      <c r="O4" s="100"/>
      <c r="P4" s="34" t="s">
        <v>40</v>
      </c>
      <c r="Q4" s="35" t="s">
        <v>41</v>
      </c>
      <c r="R4" s="35" t="s">
        <v>42</v>
      </c>
      <c r="S4" s="35" t="s">
        <v>43</v>
      </c>
      <c r="T4" s="35" t="s">
        <v>44</v>
      </c>
      <c r="U4" s="35" t="s">
        <v>45</v>
      </c>
      <c r="V4" s="35" t="s">
        <v>46</v>
      </c>
      <c r="W4" s="34" t="s">
        <v>47</v>
      </c>
      <c r="X4" s="36" t="s">
        <v>48</v>
      </c>
      <c r="Y4" s="36" t="s">
        <v>49</v>
      </c>
      <c r="Z4" s="36" t="s">
        <v>50</v>
      </c>
      <c r="AA4" s="36" t="s">
        <v>51</v>
      </c>
      <c r="AB4" s="75"/>
      <c r="AC4" s="75"/>
      <c r="AD4" s="96"/>
      <c r="AE4" s="96"/>
      <c r="AF4" s="120"/>
      <c r="AG4" s="98"/>
    </row>
    <row r="5" spans="1:33" s="39" customFormat="1" ht="24" customHeight="1">
      <c r="A5" s="37" t="s">
        <v>52</v>
      </c>
      <c r="B5" s="65">
        <f>SUM(B6+B7)</f>
        <v>53432</v>
      </c>
      <c r="C5" s="65">
        <f aca="true" t="shared" si="0" ref="C5:I5">SUM(C6+C7)</f>
        <v>43818</v>
      </c>
      <c r="D5" s="65">
        <f t="shared" si="0"/>
        <v>2047</v>
      </c>
      <c r="E5" s="65">
        <f t="shared" si="0"/>
        <v>495</v>
      </c>
      <c r="F5" s="65">
        <f t="shared" si="0"/>
        <v>8928</v>
      </c>
      <c r="G5" s="65">
        <f t="shared" si="0"/>
        <v>955</v>
      </c>
      <c r="H5" s="65">
        <f t="shared" si="0"/>
        <v>1656</v>
      </c>
      <c r="I5" s="65">
        <f t="shared" si="0"/>
        <v>1441</v>
      </c>
      <c r="J5" s="65">
        <f>SUM(J6+J7)</f>
        <v>1996</v>
      </c>
      <c r="K5" s="65">
        <f>SUM(K6+K7)</f>
        <v>382</v>
      </c>
      <c r="L5" s="65">
        <f>SUM(L6+L7)</f>
        <v>8681</v>
      </c>
      <c r="M5" s="65">
        <f>SUM(M6+M7)</f>
        <v>1108</v>
      </c>
      <c r="N5" s="65">
        <f>SUM(N6+N7)</f>
        <v>3679</v>
      </c>
      <c r="O5" s="37" t="s">
        <v>53</v>
      </c>
      <c r="P5" s="65">
        <f aca="true" t="shared" si="1" ref="P5:AG5">SUM(P6+P7)</f>
        <v>9890</v>
      </c>
      <c r="Q5" s="65">
        <f t="shared" si="1"/>
        <v>573</v>
      </c>
      <c r="R5" s="65">
        <f t="shared" si="1"/>
        <v>73</v>
      </c>
      <c r="S5" s="65">
        <f t="shared" si="1"/>
        <v>281</v>
      </c>
      <c r="T5" s="65">
        <f t="shared" si="1"/>
        <v>48</v>
      </c>
      <c r="U5" s="65">
        <f t="shared" si="1"/>
        <v>166</v>
      </c>
      <c r="V5" s="65">
        <f t="shared" si="1"/>
        <v>223</v>
      </c>
      <c r="W5" s="65">
        <f t="shared" si="1"/>
        <v>610</v>
      </c>
      <c r="X5" s="65">
        <f t="shared" si="1"/>
        <v>200</v>
      </c>
      <c r="Y5" s="65">
        <f t="shared" si="1"/>
        <v>272</v>
      </c>
      <c r="Z5" s="65">
        <f t="shared" si="1"/>
        <v>79</v>
      </c>
      <c r="AA5" s="65">
        <f t="shared" si="1"/>
        <v>35</v>
      </c>
      <c r="AB5" s="65">
        <f t="shared" si="1"/>
        <v>987</v>
      </c>
      <c r="AC5" s="65">
        <f t="shared" si="1"/>
        <v>7521</v>
      </c>
      <c r="AD5" s="65">
        <f t="shared" si="1"/>
        <v>124</v>
      </c>
      <c r="AE5" s="65">
        <f t="shared" si="1"/>
        <v>465</v>
      </c>
      <c r="AF5" s="65">
        <f t="shared" si="1"/>
        <v>0</v>
      </c>
      <c r="AG5" s="65">
        <f t="shared" si="1"/>
        <v>517</v>
      </c>
    </row>
    <row r="6" spans="1:33" s="39" customFormat="1" ht="30" customHeight="1">
      <c r="A6" s="40" t="s">
        <v>54</v>
      </c>
      <c r="B6" s="49">
        <f>SUM(B12+B15+B18+B21)</f>
        <v>52890</v>
      </c>
      <c r="C6" s="49">
        <f>SUM(C12+C15+C18+C21)</f>
        <v>43333</v>
      </c>
      <c r="D6" s="49">
        <f aca="true" t="shared" si="2" ref="D6:AG6">SUM(D12+D15+D18+D21)</f>
        <v>1999</v>
      </c>
      <c r="E6" s="49">
        <f t="shared" si="2"/>
        <v>490</v>
      </c>
      <c r="F6" s="49">
        <f t="shared" si="2"/>
        <v>8822</v>
      </c>
      <c r="G6" s="49">
        <f t="shared" si="2"/>
        <v>943</v>
      </c>
      <c r="H6" s="49">
        <f t="shared" si="2"/>
        <v>1647</v>
      </c>
      <c r="I6" s="49">
        <f t="shared" si="2"/>
        <v>1433</v>
      </c>
      <c r="J6" s="49">
        <f t="shared" si="2"/>
        <v>1967</v>
      </c>
      <c r="K6" s="49">
        <f t="shared" si="2"/>
        <v>375</v>
      </c>
      <c r="L6" s="49">
        <f t="shared" si="2"/>
        <v>8561</v>
      </c>
      <c r="M6" s="49">
        <f t="shared" si="2"/>
        <v>1091</v>
      </c>
      <c r="N6" s="49">
        <f t="shared" si="2"/>
        <v>3648</v>
      </c>
      <c r="O6" s="40" t="s">
        <v>55</v>
      </c>
      <c r="P6" s="49">
        <f t="shared" si="2"/>
        <v>9837</v>
      </c>
      <c r="Q6" s="49">
        <f t="shared" si="2"/>
        <v>561</v>
      </c>
      <c r="R6" s="49">
        <f t="shared" si="2"/>
        <v>72</v>
      </c>
      <c r="S6" s="49">
        <f t="shared" si="2"/>
        <v>276</v>
      </c>
      <c r="T6" s="49">
        <f t="shared" si="2"/>
        <v>47</v>
      </c>
      <c r="U6" s="49">
        <f t="shared" si="2"/>
        <v>160</v>
      </c>
      <c r="V6" s="49">
        <f t="shared" si="2"/>
        <v>223</v>
      </c>
      <c r="W6" s="49">
        <f t="shared" si="2"/>
        <v>600</v>
      </c>
      <c r="X6" s="49">
        <f t="shared" si="2"/>
        <v>198</v>
      </c>
      <c r="Y6" s="49">
        <f t="shared" si="2"/>
        <v>269</v>
      </c>
      <c r="Z6" s="49">
        <f t="shared" si="2"/>
        <v>79</v>
      </c>
      <c r="AA6" s="49">
        <f t="shared" si="2"/>
        <v>35</v>
      </c>
      <c r="AB6" s="49">
        <f t="shared" si="2"/>
        <v>983</v>
      </c>
      <c r="AC6" s="49">
        <f t="shared" si="2"/>
        <v>7480</v>
      </c>
      <c r="AD6" s="49">
        <f t="shared" si="2"/>
        <v>123</v>
      </c>
      <c r="AE6" s="49">
        <f t="shared" si="2"/>
        <v>459</v>
      </c>
      <c r="AF6" s="49">
        <f>SUM(AF12+AF15+AF18+AF21)</f>
        <v>0</v>
      </c>
      <c r="AG6" s="49">
        <f t="shared" si="2"/>
        <v>512</v>
      </c>
    </row>
    <row r="7" spans="1:35" s="39" customFormat="1" ht="18.75" customHeight="1">
      <c r="A7" s="41" t="s">
        <v>56</v>
      </c>
      <c r="B7" s="49">
        <f>SUM(B13+B16+B19+B22)</f>
        <v>542</v>
      </c>
      <c r="C7" s="49">
        <f>SUM(C13+C16+C19+C22)</f>
        <v>485</v>
      </c>
      <c r="D7" s="49">
        <f aca="true" t="shared" si="3" ref="D7:AG7">SUM(D13+D16+D19+D22)</f>
        <v>48</v>
      </c>
      <c r="E7" s="49">
        <f t="shared" si="3"/>
        <v>5</v>
      </c>
      <c r="F7" s="49">
        <f t="shared" si="3"/>
        <v>106</v>
      </c>
      <c r="G7" s="49">
        <f t="shared" si="3"/>
        <v>12</v>
      </c>
      <c r="H7" s="49">
        <f t="shared" si="3"/>
        <v>9</v>
      </c>
      <c r="I7" s="49">
        <f>SUM(I13+I16+I19+I22)</f>
        <v>8</v>
      </c>
      <c r="J7" s="49">
        <f t="shared" si="3"/>
        <v>29</v>
      </c>
      <c r="K7" s="49">
        <f t="shared" si="3"/>
        <v>7</v>
      </c>
      <c r="L7" s="49">
        <f t="shared" si="3"/>
        <v>120</v>
      </c>
      <c r="M7" s="49">
        <f t="shared" si="3"/>
        <v>17</v>
      </c>
      <c r="N7" s="49">
        <f t="shared" si="3"/>
        <v>31</v>
      </c>
      <c r="O7" s="40" t="s">
        <v>57</v>
      </c>
      <c r="P7" s="49">
        <f t="shared" si="3"/>
        <v>53</v>
      </c>
      <c r="Q7" s="49">
        <f t="shared" si="3"/>
        <v>12</v>
      </c>
      <c r="R7" s="49">
        <f t="shared" si="3"/>
        <v>1</v>
      </c>
      <c r="S7" s="49">
        <f t="shared" si="3"/>
        <v>5</v>
      </c>
      <c r="T7" s="49">
        <f t="shared" si="3"/>
        <v>1</v>
      </c>
      <c r="U7" s="49">
        <f t="shared" si="3"/>
        <v>6</v>
      </c>
      <c r="V7" s="49">
        <f t="shared" si="3"/>
        <v>0</v>
      </c>
      <c r="W7" s="49">
        <f t="shared" si="3"/>
        <v>10</v>
      </c>
      <c r="X7" s="49">
        <f t="shared" si="3"/>
        <v>2</v>
      </c>
      <c r="Y7" s="49">
        <f t="shared" si="3"/>
        <v>3</v>
      </c>
      <c r="Z7" s="49">
        <f t="shared" si="3"/>
        <v>0</v>
      </c>
      <c r="AA7" s="49">
        <f t="shared" si="3"/>
        <v>0</v>
      </c>
      <c r="AB7" s="49">
        <f t="shared" si="3"/>
        <v>4</v>
      </c>
      <c r="AC7" s="49">
        <f t="shared" si="3"/>
        <v>41</v>
      </c>
      <c r="AD7" s="49">
        <f t="shared" si="3"/>
        <v>1</v>
      </c>
      <c r="AE7" s="49">
        <f t="shared" si="3"/>
        <v>6</v>
      </c>
      <c r="AF7" s="49">
        <f>SUM(AF13+AF16+AF19+AF22)</f>
        <v>0</v>
      </c>
      <c r="AG7" s="49">
        <f t="shared" si="3"/>
        <v>5</v>
      </c>
      <c r="AH7" s="38"/>
      <c r="AI7" s="38"/>
    </row>
    <row r="8" spans="1:33" s="39" customFormat="1" ht="30" customHeight="1">
      <c r="A8" s="41" t="s">
        <v>58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40" t="s">
        <v>59</v>
      </c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</row>
    <row r="9" spans="1:33" s="39" customFormat="1" ht="30" customHeight="1">
      <c r="A9" s="37" t="s">
        <v>60</v>
      </c>
      <c r="B9" s="22">
        <f>IF(B6+B7=0,0,B6/(B6+B7)*100)</f>
        <v>98.985626590807</v>
      </c>
      <c r="C9" s="22">
        <f aca="true" t="shared" si="4" ref="C9:N9">IF(C6+C7=0,0,C6/(C6+C7)*100)</f>
        <v>98.89314893422795</v>
      </c>
      <c r="D9" s="22">
        <f t="shared" si="4"/>
        <v>97.65510503175379</v>
      </c>
      <c r="E9" s="22">
        <f t="shared" si="4"/>
        <v>98.98989898989899</v>
      </c>
      <c r="F9" s="22">
        <f t="shared" si="4"/>
        <v>98.81272401433692</v>
      </c>
      <c r="G9" s="22">
        <f t="shared" si="4"/>
        <v>98.7434554973822</v>
      </c>
      <c r="H9" s="22">
        <f t="shared" si="4"/>
        <v>99.45652173913044</v>
      </c>
      <c r="I9" s="42">
        <f t="shared" si="4"/>
        <v>99.44482997918112</v>
      </c>
      <c r="J9" s="42">
        <f t="shared" si="4"/>
        <v>98.54709418837675</v>
      </c>
      <c r="K9" s="42">
        <f t="shared" si="4"/>
        <v>98.1675392670157</v>
      </c>
      <c r="L9" s="42">
        <f t="shared" si="4"/>
        <v>98.6176707752563</v>
      </c>
      <c r="M9" s="42">
        <f t="shared" si="4"/>
        <v>98.46570397111914</v>
      </c>
      <c r="N9" s="42">
        <f t="shared" si="4"/>
        <v>99.15737972275075</v>
      </c>
      <c r="O9" s="37" t="s">
        <v>61</v>
      </c>
      <c r="P9" s="42">
        <f aca="true" t="shared" si="5" ref="P9:AG9">IF(P6+P7=0,0,P6/(P6+P7)*100)</f>
        <v>99.46410515672396</v>
      </c>
      <c r="Q9" s="42">
        <f t="shared" si="5"/>
        <v>97.90575916230367</v>
      </c>
      <c r="R9" s="42">
        <f t="shared" si="5"/>
        <v>98.63013698630137</v>
      </c>
      <c r="S9" s="42">
        <f t="shared" si="5"/>
        <v>98.22064056939502</v>
      </c>
      <c r="T9" s="42">
        <f t="shared" si="5"/>
        <v>97.91666666666666</v>
      </c>
      <c r="U9" s="42">
        <f t="shared" si="5"/>
        <v>96.3855421686747</v>
      </c>
      <c r="V9" s="42">
        <f t="shared" si="5"/>
        <v>100</v>
      </c>
      <c r="W9" s="42">
        <f t="shared" si="5"/>
        <v>98.36065573770492</v>
      </c>
      <c r="X9" s="42">
        <f t="shared" si="5"/>
        <v>99</v>
      </c>
      <c r="Y9" s="42">
        <f t="shared" si="5"/>
        <v>98.89705882352942</v>
      </c>
      <c r="Z9" s="42">
        <f t="shared" si="5"/>
        <v>100</v>
      </c>
      <c r="AA9" s="42">
        <f t="shared" si="5"/>
        <v>100</v>
      </c>
      <c r="AB9" s="42">
        <f t="shared" si="5"/>
        <v>99.59473150962512</v>
      </c>
      <c r="AC9" s="42">
        <f t="shared" si="5"/>
        <v>99.45485972610025</v>
      </c>
      <c r="AD9" s="42">
        <f t="shared" si="5"/>
        <v>99.19354838709677</v>
      </c>
      <c r="AE9" s="42">
        <f t="shared" si="5"/>
        <v>98.70967741935483</v>
      </c>
      <c r="AF9" s="42">
        <f>IF(AF6+AF7=0,0,AF6/(AF6+AF7)*100)</f>
        <v>0</v>
      </c>
      <c r="AG9" s="42">
        <f t="shared" si="5"/>
        <v>99.03288201160542</v>
      </c>
    </row>
    <row r="10" spans="1:33" s="39" customFormat="1" ht="18.75" customHeight="1">
      <c r="A10" s="37" t="s">
        <v>62</v>
      </c>
      <c r="B10" s="22">
        <f>IF(B6+B7=0,0,B7/(B6+B7)*100)</f>
        <v>1.014373409192993</v>
      </c>
      <c r="C10" s="22">
        <f aca="true" t="shared" si="6" ref="C10:N10">IF(C6+C7=0,0,C7/(C6+C7)*100)</f>
        <v>1.1068510657720572</v>
      </c>
      <c r="D10" s="22">
        <f t="shared" si="6"/>
        <v>2.344894968246214</v>
      </c>
      <c r="E10" s="22">
        <f t="shared" si="6"/>
        <v>1.0101010101010102</v>
      </c>
      <c r="F10" s="22">
        <f t="shared" si="6"/>
        <v>1.1872759856630823</v>
      </c>
      <c r="G10" s="22">
        <f t="shared" si="6"/>
        <v>1.256544502617801</v>
      </c>
      <c r="H10" s="22">
        <f t="shared" si="6"/>
        <v>0.5434782608695652</v>
      </c>
      <c r="I10" s="42">
        <f t="shared" si="6"/>
        <v>0.5551700208188758</v>
      </c>
      <c r="J10" s="42">
        <f t="shared" si="6"/>
        <v>1.4529058116232465</v>
      </c>
      <c r="K10" s="42">
        <f t="shared" si="6"/>
        <v>1.832460732984293</v>
      </c>
      <c r="L10" s="42">
        <f t="shared" si="6"/>
        <v>1.3823292247436931</v>
      </c>
      <c r="M10" s="42">
        <f t="shared" si="6"/>
        <v>1.5342960288808665</v>
      </c>
      <c r="N10" s="42">
        <f t="shared" si="6"/>
        <v>0.8426202772492526</v>
      </c>
      <c r="O10" s="37" t="s">
        <v>62</v>
      </c>
      <c r="P10" s="42">
        <f aca="true" t="shared" si="7" ref="P10:AG10">IF(P6+P7=0,0,P7/(P6+P7)*100)</f>
        <v>0.5358948432760363</v>
      </c>
      <c r="Q10" s="42">
        <f t="shared" si="7"/>
        <v>2.094240837696335</v>
      </c>
      <c r="R10" s="42">
        <f t="shared" si="7"/>
        <v>1.36986301369863</v>
      </c>
      <c r="S10" s="42">
        <f t="shared" si="7"/>
        <v>1.7793594306049825</v>
      </c>
      <c r="T10" s="42">
        <f t="shared" si="7"/>
        <v>2.083333333333333</v>
      </c>
      <c r="U10" s="42">
        <f t="shared" si="7"/>
        <v>3.614457831325301</v>
      </c>
      <c r="V10" s="42">
        <f t="shared" si="7"/>
        <v>0</v>
      </c>
      <c r="W10" s="42">
        <f t="shared" si="7"/>
        <v>1.639344262295082</v>
      </c>
      <c r="X10" s="42">
        <f t="shared" si="7"/>
        <v>1</v>
      </c>
      <c r="Y10" s="42">
        <f t="shared" si="7"/>
        <v>1.1029411764705883</v>
      </c>
      <c r="Z10" s="42">
        <f t="shared" si="7"/>
        <v>0</v>
      </c>
      <c r="AA10" s="42">
        <f t="shared" si="7"/>
        <v>0</v>
      </c>
      <c r="AB10" s="42">
        <f t="shared" si="7"/>
        <v>0.4052684903748734</v>
      </c>
      <c r="AC10" s="42">
        <f t="shared" si="7"/>
        <v>0.5451402738997474</v>
      </c>
      <c r="AD10" s="42">
        <f t="shared" si="7"/>
        <v>0.8064516129032258</v>
      </c>
      <c r="AE10" s="42">
        <f t="shared" si="7"/>
        <v>1.2903225806451613</v>
      </c>
      <c r="AF10" s="42">
        <f>IF(AF6+AF7=0,0,AF7/(AF6+AF7)*100)</f>
        <v>0</v>
      </c>
      <c r="AG10" s="42">
        <f t="shared" si="7"/>
        <v>0.9671179883945842</v>
      </c>
    </row>
    <row r="11" spans="1:33" s="39" customFormat="1" ht="30" customHeight="1">
      <c r="A11" s="37" t="s">
        <v>133</v>
      </c>
      <c r="B11" s="49"/>
      <c r="C11" s="49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37" t="s">
        <v>133</v>
      </c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</row>
    <row r="12" spans="1:33" s="39" customFormat="1" ht="30" customHeight="1">
      <c r="A12" s="37" t="s">
        <v>63</v>
      </c>
      <c r="B12" s="49">
        <f>SUM(C12,AB12:AG12)</f>
        <v>6390</v>
      </c>
      <c r="C12" s="49">
        <f>SUM(D12:N12,P12:AA12)</f>
        <v>5797</v>
      </c>
      <c r="D12" s="66">
        <v>541</v>
      </c>
      <c r="E12" s="66">
        <v>108</v>
      </c>
      <c r="F12" s="66">
        <v>1482</v>
      </c>
      <c r="G12" s="66">
        <v>225</v>
      </c>
      <c r="H12" s="66">
        <v>176</v>
      </c>
      <c r="I12" s="66">
        <v>369</v>
      </c>
      <c r="J12" s="66">
        <v>587</v>
      </c>
      <c r="K12" s="66">
        <v>132</v>
      </c>
      <c r="L12" s="66">
        <v>341</v>
      </c>
      <c r="M12" s="66">
        <v>255</v>
      </c>
      <c r="N12" s="66">
        <v>549</v>
      </c>
      <c r="O12" s="37" t="s">
        <v>63</v>
      </c>
      <c r="P12" s="66">
        <v>514</v>
      </c>
      <c r="Q12" s="66">
        <v>142</v>
      </c>
      <c r="R12" s="66">
        <v>23</v>
      </c>
      <c r="S12" s="66">
        <v>67</v>
      </c>
      <c r="T12" s="66">
        <v>13</v>
      </c>
      <c r="U12" s="66">
        <v>34</v>
      </c>
      <c r="V12" s="66">
        <v>35</v>
      </c>
      <c r="W12" s="66">
        <v>108</v>
      </c>
      <c r="X12" s="66">
        <v>18</v>
      </c>
      <c r="Y12" s="66">
        <v>55</v>
      </c>
      <c r="Z12" s="66">
        <v>18</v>
      </c>
      <c r="AA12" s="66">
        <v>5</v>
      </c>
      <c r="AB12" s="66">
        <v>199</v>
      </c>
      <c r="AC12" s="66">
        <v>238</v>
      </c>
      <c r="AD12" s="66">
        <v>18</v>
      </c>
      <c r="AE12" s="66">
        <v>115</v>
      </c>
      <c r="AF12" s="66">
        <v>0</v>
      </c>
      <c r="AG12" s="66">
        <v>23</v>
      </c>
    </row>
    <row r="13" spans="1:33" s="39" customFormat="1" ht="18.75" customHeight="1">
      <c r="A13" s="37" t="s">
        <v>65</v>
      </c>
      <c r="B13" s="49">
        <f>SUM(C13,AB13:AG13)</f>
        <v>148</v>
      </c>
      <c r="C13" s="49">
        <f>SUM(D13:N13,P13:AA13)</f>
        <v>145</v>
      </c>
      <c r="D13" s="66">
        <v>20</v>
      </c>
      <c r="E13" s="66">
        <v>1</v>
      </c>
      <c r="F13" s="66">
        <v>45</v>
      </c>
      <c r="G13" s="66">
        <v>2</v>
      </c>
      <c r="H13" s="66">
        <v>4</v>
      </c>
      <c r="I13" s="66">
        <v>3</v>
      </c>
      <c r="J13" s="66">
        <v>12</v>
      </c>
      <c r="K13" s="66">
        <v>4</v>
      </c>
      <c r="L13" s="66">
        <v>14</v>
      </c>
      <c r="M13" s="66">
        <v>11</v>
      </c>
      <c r="N13" s="66">
        <v>9</v>
      </c>
      <c r="O13" s="37" t="s">
        <v>65</v>
      </c>
      <c r="P13" s="66">
        <v>10</v>
      </c>
      <c r="Q13" s="66">
        <v>1</v>
      </c>
      <c r="R13" s="66">
        <v>1</v>
      </c>
      <c r="S13" s="66">
        <v>2</v>
      </c>
      <c r="T13" s="66">
        <v>0</v>
      </c>
      <c r="U13" s="66">
        <v>3</v>
      </c>
      <c r="V13" s="66">
        <v>0</v>
      </c>
      <c r="W13" s="66">
        <v>1</v>
      </c>
      <c r="X13" s="66">
        <v>1</v>
      </c>
      <c r="Y13" s="66">
        <v>1</v>
      </c>
      <c r="Z13" s="66">
        <v>0</v>
      </c>
      <c r="AA13" s="66">
        <v>0</v>
      </c>
      <c r="AB13" s="66">
        <v>1</v>
      </c>
      <c r="AC13" s="66">
        <v>1</v>
      </c>
      <c r="AD13" s="66">
        <v>0</v>
      </c>
      <c r="AE13" s="66">
        <v>0</v>
      </c>
      <c r="AF13" s="66">
        <v>0</v>
      </c>
      <c r="AG13" s="66">
        <v>1</v>
      </c>
    </row>
    <row r="14" spans="1:33" s="39" customFormat="1" ht="30" customHeight="1">
      <c r="A14" s="37" t="s">
        <v>134</v>
      </c>
      <c r="B14" s="49"/>
      <c r="C14" s="49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37" t="s">
        <v>134</v>
      </c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</row>
    <row r="15" spans="1:33" s="39" customFormat="1" ht="30" customHeight="1">
      <c r="A15" s="37" t="s">
        <v>63</v>
      </c>
      <c r="B15" s="49">
        <f>SUM(C15,AB15:AG15)</f>
        <v>23828</v>
      </c>
      <c r="C15" s="49">
        <f>SUM(D15:N15,P15:AA15)</f>
        <v>19669</v>
      </c>
      <c r="D15" s="66">
        <v>1079</v>
      </c>
      <c r="E15" s="66">
        <v>254</v>
      </c>
      <c r="F15" s="66">
        <v>5119</v>
      </c>
      <c r="G15" s="66">
        <v>363</v>
      </c>
      <c r="H15" s="66">
        <v>543</v>
      </c>
      <c r="I15" s="66">
        <v>503</v>
      </c>
      <c r="J15" s="66">
        <v>1001</v>
      </c>
      <c r="K15" s="66">
        <v>82</v>
      </c>
      <c r="L15" s="66">
        <v>3823</v>
      </c>
      <c r="M15" s="66">
        <v>525</v>
      </c>
      <c r="N15" s="66">
        <v>1420</v>
      </c>
      <c r="O15" s="37" t="s">
        <v>63</v>
      </c>
      <c r="P15" s="66">
        <v>3791</v>
      </c>
      <c r="Q15" s="66">
        <v>260</v>
      </c>
      <c r="R15" s="66">
        <v>33</v>
      </c>
      <c r="S15" s="66">
        <v>150</v>
      </c>
      <c r="T15" s="66">
        <v>7</v>
      </c>
      <c r="U15" s="66">
        <v>90</v>
      </c>
      <c r="V15" s="66">
        <v>97</v>
      </c>
      <c r="W15" s="66">
        <v>254</v>
      </c>
      <c r="X15" s="66">
        <v>113</v>
      </c>
      <c r="Y15" s="66">
        <v>113</v>
      </c>
      <c r="Z15" s="66">
        <v>41</v>
      </c>
      <c r="AA15" s="66">
        <v>8</v>
      </c>
      <c r="AB15" s="66">
        <v>675</v>
      </c>
      <c r="AC15" s="66">
        <v>3259</v>
      </c>
      <c r="AD15" s="66">
        <v>2</v>
      </c>
      <c r="AE15" s="66">
        <v>63</v>
      </c>
      <c r="AF15" s="66">
        <v>0</v>
      </c>
      <c r="AG15" s="66">
        <v>160</v>
      </c>
    </row>
    <row r="16" spans="1:33" s="39" customFormat="1" ht="18.75" customHeight="1">
      <c r="A16" s="37" t="s">
        <v>65</v>
      </c>
      <c r="B16" s="49">
        <f>SUM(C16,AB16:AG16)</f>
        <v>206</v>
      </c>
      <c r="C16" s="49">
        <f>SUM(D16:N16,P16:AA16)</f>
        <v>179</v>
      </c>
      <c r="D16" s="66">
        <v>25</v>
      </c>
      <c r="E16" s="66">
        <v>2</v>
      </c>
      <c r="F16" s="66">
        <v>37</v>
      </c>
      <c r="G16" s="66">
        <v>5</v>
      </c>
      <c r="H16" s="66">
        <v>1</v>
      </c>
      <c r="I16" s="66">
        <v>2</v>
      </c>
      <c r="J16" s="66">
        <v>10</v>
      </c>
      <c r="K16" s="66">
        <v>1</v>
      </c>
      <c r="L16" s="66">
        <v>59</v>
      </c>
      <c r="M16" s="66">
        <v>4</v>
      </c>
      <c r="N16" s="66">
        <v>12</v>
      </c>
      <c r="O16" s="37" t="s">
        <v>65</v>
      </c>
      <c r="P16" s="66">
        <v>8</v>
      </c>
      <c r="Q16" s="66">
        <v>3</v>
      </c>
      <c r="R16" s="66">
        <v>0</v>
      </c>
      <c r="S16" s="66">
        <v>2</v>
      </c>
      <c r="T16" s="66">
        <v>0</v>
      </c>
      <c r="U16" s="66">
        <v>3</v>
      </c>
      <c r="V16" s="66">
        <v>0</v>
      </c>
      <c r="W16" s="66">
        <v>4</v>
      </c>
      <c r="X16" s="66">
        <v>1</v>
      </c>
      <c r="Y16" s="66">
        <v>0</v>
      </c>
      <c r="Z16" s="66">
        <v>0</v>
      </c>
      <c r="AA16" s="66">
        <v>0</v>
      </c>
      <c r="AB16" s="66">
        <v>2</v>
      </c>
      <c r="AC16" s="66">
        <v>24</v>
      </c>
      <c r="AD16" s="66">
        <v>0</v>
      </c>
      <c r="AE16" s="66">
        <v>0</v>
      </c>
      <c r="AF16" s="66">
        <v>0</v>
      </c>
      <c r="AG16" s="66">
        <v>1</v>
      </c>
    </row>
    <row r="17" spans="1:33" s="39" customFormat="1" ht="30" customHeight="1">
      <c r="A17" s="37" t="s">
        <v>128</v>
      </c>
      <c r="B17" s="49"/>
      <c r="C17" s="49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37" t="s">
        <v>128</v>
      </c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</row>
    <row r="18" spans="1:33" s="39" customFormat="1" ht="30" customHeight="1">
      <c r="A18" s="37" t="s">
        <v>63</v>
      </c>
      <c r="B18" s="49">
        <f>SUM(C18,AB18:AG18)</f>
        <v>20091</v>
      </c>
      <c r="C18" s="49">
        <f>SUM(D18:N18,P18:AA18)</f>
        <v>15730</v>
      </c>
      <c r="D18" s="66">
        <v>353</v>
      </c>
      <c r="E18" s="66">
        <v>126</v>
      </c>
      <c r="F18" s="66">
        <v>2085</v>
      </c>
      <c r="G18" s="66">
        <v>335</v>
      </c>
      <c r="H18" s="66">
        <v>896</v>
      </c>
      <c r="I18" s="66">
        <v>518</v>
      </c>
      <c r="J18" s="66">
        <v>356</v>
      </c>
      <c r="K18" s="66">
        <v>155</v>
      </c>
      <c r="L18" s="66">
        <v>4388</v>
      </c>
      <c r="M18" s="66">
        <v>290</v>
      </c>
      <c r="N18" s="66">
        <v>1473</v>
      </c>
      <c r="O18" s="37" t="s">
        <v>63</v>
      </c>
      <c r="P18" s="66">
        <v>4088</v>
      </c>
      <c r="Q18" s="66">
        <v>152</v>
      </c>
      <c r="R18" s="66">
        <v>13</v>
      </c>
      <c r="S18" s="66">
        <v>56</v>
      </c>
      <c r="T18" s="66">
        <v>6</v>
      </c>
      <c r="U18" s="66">
        <v>31</v>
      </c>
      <c r="V18" s="66">
        <v>84</v>
      </c>
      <c r="W18" s="66">
        <v>187</v>
      </c>
      <c r="X18" s="66">
        <v>48</v>
      </c>
      <c r="Y18" s="66">
        <v>75</v>
      </c>
      <c r="Z18" s="66">
        <v>15</v>
      </c>
      <c r="AA18" s="66">
        <v>0</v>
      </c>
      <c r="AB18" s="66">
        <v>96</v>
      </c>
      <c r="AC18" s="66">
        <v>3560</v>
      </c>
      <c r="AD18" s="66">
        <v>95</v>
      </c>
      <c r="AE18" s="66">
        <v>281</v>
      </c>
      <c r="AF18" s="66">
        <v>0</v>
      </c>
      <c r="AG18" s="66">
        <v>329</v>
      </c>
    </row>
    <row r="19" spans="1:33" s="39" customFormat="1" ht="18.75" customHeight="1">
      <c r="A19" s="37" t="s">
        <v>65</v>
      </c>
      <c r="B19" s="49">
        <f>SUM(C19,AB19:AG19)</f>
        <v>143</v>
      </c>
      <c r="C19" s="49">
        <f>SUM(D19:N19,P19:AA19)</f>
        <v>121</v>
      </c>
      <c r="D19" s="66">
        <v>3</v>
      </c>
      <c r="E19" s="66">
        <v>2</v>
      </c>
      <c r="F19" s="66">
        <v>18</v>
      </c>
      <c r="G19" s="66">
        <v>5</v>
      </c>
      <c r="H19" s="66">
        <v>4</v>
      </c>
      <c r="I19" s="66">
        <v>1</v>
      </c>
      <c r="J19" s="66">
        <v>3</v>
      </c>
      <c r="K19" s="66">
        <v>2</v>
      </c>
      <c r="L19" s="66">
        <v>47</v>
      </c>
      <c r="M19" s="66">
        <v>2</v>
      </c>
      <c r="N19" s="66">
        <v>9</v>
      </c>
      <c r="O19" s="37" t="s">
        <v>65</v>
      </c>
      <c r="P19" s="66">
        <v>13</v>
      </c>
      <c r="Q19" s="66">
        <v>6</v>
      </c>
      <c r="R19" s="66">
        <v>0</v>
      </c>
      <c r="S19" s="66">
        <v>0</v>
      </c>
      <c r="T19" s="66">
        <v>1</v>
      </c>
      <c r="U19" s="66">
        <v>0</v>
      </c>
      <c r="V19" s="66">
        <v>0</v>
      </c>
      <c r="W19" s="66">
        <v>5</v>
      </c>
      <c r="X19" s="66">
        <v>0</v>
      </c>
      <c r="Y19" s="66">
        <v>0</v>
      </c>
      <c r="Z19" s="66">
        <v>0</v>
      </c>
      <c r="AA19" s="66">
        <v>0</v>
      </c>
      <c r="AB19" s="66">
        <v>1</v>
      </c>
      <c r="AC19" s="66">
        <v>11</v>
      </c>
      <c r="AD19" s="66">
        <v>1</v>
      </c>
      <c r="AE19" s="66">
        <v>6</v>
      </c>
      <c r="AF19" s="66">
        <v>0</v>
      </c>
      <c r="AG19" s="66">
        <v>3</v>
      </c>
    </row>
    <row r="20" spans="1:33" s="39" customFormat="1" ht="30" customHeight="1">
      <c r="A20" s="37" t="s">
        <v>135</v>
      </c>
      <c r="B20" s="49"/>
      <c r="C20" s="49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37" t="s">
        <v>135</v>
      </c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</row>
    <row r="21" spans="1:33" s="39" customFormat="1" ht="30" customHeight="1">
      <c r="A21" s="37" t="s">
        <v>63</v>
      </c>
      <c r="B21" s="49">
        <f>SUM(C21,AB21:AG21)</f>
        <v>2581</v>
      </c>
      <c r="C21" s="49">
        <f>SUM(D21:N21,P21:AA21)</f>
        <v>2137</v>
      </c>
      <c r="D21" s="66">
        <v>26</v>
      </c>
      <c r="E21" s="66">
        <v>2</v>
      </c>
      <c r="F21" s="66">
        <v>136</v>
      </c>
      <c r="G21" s="66">
        <v>20</v>
      </c>
      <c r="H21" s="66">
        <v>32</v>
      </c>
      <c r="I21" s="66">
        <v>43</v>
      </c>
      <c r="J21" s="66">
        <v>23</v>
      </c>
      <c r="K21" s="66">
        <v>6</v>
      </c>
      <c r="L21" s="66">
        <v>9</v>
      </c>
      <c r="M21" s="66">
        <v>21</v>
      </c>
      <c r="N21" s="66">
        <v>206</v>
      </c>
      <c r="O21" s="37" t="s">
        <v>63</v>
      </c>
      <c r="P21" s="66">
        <v>1444</v>
      </c>
      <c r="Q21" s="66">
        <v>7</v>
      </c>
      <c r="R21" s="66">
        <v>3</v>
      </c>
      <c r="S21" s="66">
        <v>3</v>
      </c>
      <c r="T21" s="66">
        <v>21</v>
      </c>
      <c r="U21" s="66">
        <v>5</v>
      </c>
      <c r="V21" s="66">
        <v>7</v>
      </c>
      <c r="W21" s="66">
        <v>51</v>
      </c>
      <c r="X21" s="66">
        <v>19</v>
      </c>
      <c r="Y21" s="66">
        <v>26</v>
      </c>
      <c r="Z21" s="66">
        <v>5</v>
      </c>
      <c r="AA21" s="66">
        <v>22</v>
      </c>
      <c r="AB21" s="66">
        <v>13</v>
      </c>
      <c r="AC21" s="66">
        <v>423</v>
      </c>
      <c r="AD21" s="66">
        <v>8</v>
      </c>
      <c r="AE21" s="66">
        <v>0</v>
      </c>
      <c r="AF21" s="66">
        <v>0</v>
      </c>
      <c r="AG21" s="66">
        <v>0</v>
      </c>
    </row>
    <row r="22" spans="1:33" s="39" customFormat="1" ht="18.75" customHeight="1" thickBot="1">
      <c r="A22" s="43" t="s">
        <v>65</v>
      </c>
      <c r="B22" s="49">
        <f>SUM(C22,AB22:AG22)</f>
        <v>45</v>
      </c>
      <c r="C22" s="49">
        <f>SUM(D22:N22,P22:AA22)</f>
        <v>40</v>
      </c>
      <c r="D22" s="66">
        <v>0</v>
      </c>
      <c r="E22" s="66">
        <v>0</v>
      </c>
      <c r="F22" s="66">
        <v>6</v>
      </c>
      <c r="G22" s="66">
        <v>0</v>
      </c>
      <c r="H22" s="66">
        <v>0</v>
      </c>
      <c r="I22" s="66">
        <v>2</v>
      </c>
      <c r="J22" s="66">
        <v>4</v>
      </c>
      <c r="K22" s="66">
        <v>0</v>
      </c>
      <c r="L22" s="66">
        <v>0</v>
      </c>
      <c r="M22" s="66">
        <v>0</v>
      </c>
      <c r="N22" s="66">
        <v>1</v>
      </c>
      <c r="O22" s="43" t="s">
        <v>65</v>
      </c>
      <c r="P22" s="66">
        <v>22</v>
      </c>
      <c r="Q22" s="66">
        <v>2</v>
      </c>
      <c r="R22" s="66">
        <v>0</v>
      </c>
      <c r="S22" s="66">
        <v>1</v>
      </c>
      <c r="T22" s="66">
        <v>0</v>
      </c>
      <c r="U22" s="66">
        <v>0</v>
      </c>
      <c r="V22" s="66">
        <v>0</v>
      </c>
      <c r="W22" s="66">
        <v>0</v>
      </c>
      <c r="X22" s="66">
        <v>0</v>
      </c>
      <c r="Y22" s="66">
        <v>2</v>
      </c>
      <c r="Z22" s="66">
        <v>0</v>
      </c>
      <c r="AA22" s="66">
        <v>0</v>
      </c>
      <c r="AB22" s="66">
        <v>0</v>
      </c>
      <c r="AC22" s="66">
        <v>5</v>
      </c>
      <c r="AD22" s="66">
        <v>0</v>
      </c>
      <c r="AE22" s="66">
        <v>0</v>
      </c>
      <c r="AF22" s="66">
        <v>0</v>
      </c>
      <c r="AG22" s="66">
        <v>0</v>
      </c>
    </row>
    <row r="23" spans="1:33" s="39" customFormat="1" ht="23.25" customHeight="1">
      <c r="A23" s="90" t="s">
        <v>71</v>
      </c>
      <c r="B23" s="90"/>
      <c r="C23" s="90"/>
      <c r="D23" s="90"/>
      <c r="E23" s="90"/>
      <c r="F23" s="90"/>
      <c r="G23" s="90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</row>
    <row r="24" s="39" customFormat="1" ht="57" customHeight="1">
      <c r="A24" s="45"/>
    </row>
    <row r="25" spans="1:33" s="39" customFormat="1" ht="12" customHeight="1">
      <c r="A25" s="72" t="s">
        <v>340</v>
      </c>
      <c r="B25" s="73"/>
      <c r="C25" s="73"/>
      <c r="D25" s="73"/>
      <c r="E25" s="73"/>
      <c r="F25" s="73"/>
      <c r="G25" s="73"/>
      <c r="H25" s="72" t="s">
        <v>341</v>
      </c>
      <c r="I25" s="73"/>
      <c r="J25" s="73"/>
      <c r="K25" s="73"/>
      <c r="L25" s="73"/>
      <c r="M25" s="73"/>
      <c r="N25" s="73"/>
      <c r="O25" s="72" t="s">
        <v>342</v>
      </c>
      <c r="P25" s="73"/>
      <c r="Q25" s="73"/>
      <c r="R25" s="73"/>
      <c r="S25" s="73"/>
      <c r="T25" s="73"/>
      <c r="U25" s="73"/>
      <c r="V25" s="73"/>
      <c r="W25" s="72" t="s">
        <v>343</v>
      </c>
      <c r="X25" s="72"/>
      <c r="Y25" s="72"/>
      <c r="Z25" s="72"/>
      <c r="AA25" s="72"/>
      <c r="AB25" s="72"/>
      <c r="AC25" s="72"/>
      <c r="AD25" s="72"/>
      <c r="AE25" s="72"/>
      <c r="AF25" s="72"/>
      <c r="AG25" s="72"/>
    </row>
  </sheetData>
  <mergeCells count="24">
    <mergeCell ref="A1:G1"/>
    <mergeCell ref="H1:N1"/>
    <mergeCell ref="O1:V1"/>
    <mergeCell ref="A2:G2"/>
    <mergeCell ref="H2:M2"/>
    <mergeCell ref="O2:V2"/>
    <mergeCell ref="A3:A4"/>
    <mergeCell ref="B3:B4"/>
    <mergeCell ref="C3:G3"/>
    <mergeCell ref="H3:N3"/>
    <mergeCell ref="O3:O4"/>
    <mergeCell ref="P3:V3"/>
    <mergeCell ref="W3:AA3"/>
    <mergeCell ref="AB3:AB4"/>
    <mergeCell ref="AC3:AC4"/>
    <mergeCell ref="AD3:AD4"/>
    <mergeCell ref="AE3:AE4"/>
    <mergeCell ref="AG3:AG4"/>
    <mergeCell ref="AF3:AF4"/>
    <mergeCell ref="W25:AG25"/>
    <mergeCell ref="A23:G23"/>
    <mergeCell ref="A25:G25"/>
    <mergeCell ref="H25:N25"/>
    <mergeCell ref="O25:V25"/>
  </mergeCells>
  <dataValidations count="1">
    <dataValidation type="whole" allowBlank="1" showInputMessage="1" showErrorMessage="1" errorTitle="嘿嘿！你粉混喔" error="數字必須素整數而且不得小於 0 也應該不會大於 50000000 吧" sqref="D12:N22 P12:AG22">
      <formula1>0</formula1>
      <formula2>50000000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1"/>
  <sheetViews>
    <sheetView workbookViewId="0" topLeftCell="A1">
      <selection activeCell="A1" sqref="A1:H1"/>
    </sheetView>
  </sheetViews>
  <sheetFormatPr defaultColWidth="9.00390625" defaultRowHeight="16.5"/>
  <cols>
    <col min="1" max="1" width="18.625" style="47" customWidth="1"/>
    <col min="2" max="2" width="10.25390625" style="47" customWidth="1"/>
    <col min="3" max="3" width="8.375" style="47" customWidth="1"/>
    <col min="4" max="4" width="9.50390625" style="47" customWidth="1"/>
    <col min="5" max="7" width="8.50390625" style="47" customWidth="1"/>
    <col min="8" max="8" width="8.125" style="47" customWidth="1"/>
    <col min="9" max="9" width="11.50390625" style="47" customWidth="1"/>
    <col min="10" max="10" width="10.875" style="47" customWidth="1"/>
    <col min="11" max="11" width="11.125" style="47" customWidth="1"/>
    <col min="12" max="12" width="11.25390625" style="47" customWidth="1"/>
    <col min="13" max="15" width="11.00390625" style="47" customWidth="1"/>
    <col min="16" max="16" width="18.625" style="47" customWidth="1"/>
    <col min="17" max="17" width="9.00390625" style="47" customWidth="1"/>
    <col min="18" max="18" width="9.125" style="47" customWidth="1"/>
    <col min="19" max="20" width="8.625" style="47" customWidth="1"/>
    <col min="21" max="21" width="8.375" style="47" customWidth="1"/>
    <col min="22" max="22" width="8.50390625" style="47" customWidth="1"/>
    <col min="23" max="23" width="8.625" style="47" customWidth="1"/>
    <col min="24" max="34" width="7.375" style="47" customWidth="1"/>
    <col min="35" max="16384" width="9.00390625" style="47" customWidth="1"/>
  </cols>
  <sheetData>
    <row r="1" spans="1:34" s="27" customFormat="1" ht="48" customHeight="1">
      <c r="A1" s="89" t="s">
        <v>136</v>
      </c>
      <c r="B1" s="89"/>
      <c r="C1" s="89"/>
      <c r="D1" s="89"/>
      <c r="E1" s="89"/>
      <c r="F1" s="89"/>
      <c r="G1" s="89"/>
      <c r="H1" s="89"/>
      <c r="I1" s="68" t="s">
        <v>137</v>
      </c>
      <c r="J1" s="68"/>
      <c r="K1" s="68"/>
      <c r="L1" s="68"/>
      <c r="M1" s="68"/>
      <c r="N1" s="68"/>
      <c r="O1" s="68"/>
      <c r="P1" s="89" t="s">
        <v>136</v>
      </c>
      <c r="Q1" s="89"/>
      <c r="R1" s="89"/>
      <c r="S1" s="89"/>
      <c r="T1" s="89"/>
      <c r="U1" s="89"/>
      <c r="V1" s="89"/>
      <c r="W1" s="89"/>
      <c r="X1" s="68" t="s">
        <v>138</v>
      </c>
      <c r="Y1" s="68"/>
      <c r="Z1" s="68"/>
      <c r="AA1" s="68"/>
      <c r="AB1" s="68"/>
      <c r="AC1" s="68"/>
      <c r="AD1" s="68"/>
      <c r="AE1" s="68"/>
      <c r="AF1" s="68"/>
      <c r="AG1" s="68"/>
      <c r="AH1" s="68"/>
    </row>
    <row r="2" spans="1:34" s="30" customFormat="1" ht="12.75" customHeight="1" thickBot="1">
      <c r="A2" s="115" t="s">
        <v>16</v>
      </c>
      <c r="B2" s="115"/>
      <c r="C2" s="115"/>
      <c r="D2" s="115"/>
      <c r="E2" s="115"/>
      <c r="F2" s="115"/>
      <c r="G2" s="115"/>
      <c r="H2" s="115"/>
      <c r="I2" s="48" t="s">
        <v>361</v>
      </c>
      <c r="J2" s="48"/>
      <c r="K2" s="48"/>
      <c r="L2" s="48"/>
      <c r="M2" s="48"/>
      <c r="N2" s="48"/>
      <c r="O2" s="28" t="s">
        <v>0</v>
      </c>
      <c r="P2" s="115" t="s">
        <v>16</v>
      </c>
      <c r="Q2" s="115"/>
      <c r="R2" s="115"/>
      <c r="S2" s="115"/>
      <c r="T2" s="115"/>
      <c r="U2" s="115"/>
      <c r="V2" s="115"/>
      <c r="W2" s="115"/>
      <c r="X2" s="48" t="s">
        <v>361</v>
      </c>
      <c r="Y2" s="48"/>
      <c r="Z2" s="48"/>
      <c r="AA2" s="48"/>
      <c r="AB2" s="48"/>
      <c r="AC2" s="48"/>
      <c r="AD2" s="48"/>
      <c r="AE2" s="48"/>
      <c r="AF2" s="48"/>
      <c r="AG2" s="48"/>
      <c r="AH2" s="28" t="s">
        <v>0</v>
      </c>
    </row>
    <row r="3" spans="1:34" s="33" customFormat="1" ht="24" customHeight="1">
      <c r="A3" s="99" t="s">
        <v>79</v>
      </c>
      <c r="B3" s="114" t="s">
        <v>80</v>
      </c>
      <c r="C3" s="76" t="s">
        <v>81</v>
      </c>
      <c r="D3" s="108" t="s">
        <v>139</v>
      </c>
      <c r="E3" s="102"/>
      <c r="F3" s="102"/>
      <c r="G3" s="102"/>
      <c r="H3" s="102"/>
      <c r="I3" s="104" t="s">
        <v>140</v>
      </c>
      <c r="J3" s="104"/>
      <c r="K3" s="104"/>
      <c r="L3" s="104"/>
      <c r="M3" s="104"/>
      <c r="N3" s="104"/>
      <c r="O3" s="104"/>
      <c r="P3" s="99" t="s">
        <v>83</v>
      </c>
      <c r="Q3" s="101" t="s">
        <v>141</v>
      </c>
      <c r="R3" s="102"/>
      <c r="S3" s="102"/>
      <c r="T3" s="102"/>
      <c r="U3" s="102"/>
      <c r="V3" s="102"/>
      <c r="W3" s="102"/>
      <c r="X3" s="104" t="s">
        <v>85</v>
      </c>
      <c r="Y3" s="105"/>
      <c r="Z3" s="105"/>
      <c r="AA3" s="105"/>
      <c r="AB3" s="106"/>
      <c r="AC3" s="74" t="s">
        <v>86</v>
      </c>
      <c r="AD3" s="74" t="s">
        <v>87</v>
      </c>
      <c r="AE3" s="76" t="s">
        <v>88</v>
      </c>
      <c r="AF3" s="76" t="s">
        <v>89</v>
      </c>
      <c r="AG3" s="119" t="s">
        <v>197</v>
      </c>
      <c r="AH3" s="97" t="s">
        <v>90</v>
      </c>
    </row>
    <row r="4" spans="1:34" s="33" customFormat="1" ht="48" customHeight="1" thickBot="1">
      <c r="A4" s="100"/>
      <c r="B4" s="107"/>
      <c r="C4" s="75"/>
      <c r="D4" s="34" t="s">
        <v>3</v>
      </c>
      <c r="E4" s="35" t="s">
        <v>91</v>
      </c>
      <c r="F4" s="35" t="s">
        <v>92</v>
      </c>
      <c r="G4" s="35" t="s">
        <v>93</v>
      </c>
      <c r="H4" s="35" t="s">
        <v>94</v>
      </c>
      <c r="I4" s="34" t="s">
        <v>95</v>
      </c>
      <c r="J4" s="35" t="s">
        <v>96</v>
      </c>
      <c r="K4" s="35" t="s">
        <v>97</v>
      </c>
      <c r="L4" s="35" t="s">
        <v>98</v>
      </c>
      <c r="M4" s="35" t="s">
        <v>99</v>
      </c>
      <c r="N4" s="35" t="s">
        <v>100</v>
      </c>
      <c r="O4" s="35" t="s">
        <v>101</v>
      </c>
      <c r="P4" s="100"/>
      <c r="Q4" s="34" t="s">
        <v>102</v>
      </c>
      <c r="R4" s="35" t="s">
        <v>103</v>
      </c>
      <c r="S4" s="35" t="s">
        <v>104</v>
      </c>
      <c r="T4" s="35" t="s">
        <v>105</v>
      </c>
      <c r="U4" s="35" t="s">
        <v>106</v>
      </c>
      <c r="V4" s="35" t="s">
        <v>107</v>
      </c>
      <c r="W4" s="35" t="s">
        <v>108</v>
      </c>
      <c r="X4" s="34" t="s">
        <v>109</v>
      </c>
      <c r="Y4" s="36" t="s">
        <v>110</v>
      </c>
      <c r="Z4" s="36" t="s">
        <v>111</v>
      </c>
      <c r="AA4" s="36" t="s">
        <v>112</v>
      </c>
      <c r="AB4" s="36" t="s">
        <v>113</v>
      </c>
      <c r="AC4" s="75"/>
      <c r="AD4" s="75"/>
      <c r="AE4" s="75"/>
      <c r="AF4" s="75"/>
      <c r="AG4" s="120"/>
      <c r="AH4" s="98"/>
    </row>
    <row r="5" spans="1:34" s="39" customFormat="1" ht="38.25" customHeight="1">
      <c r="A5" s="37" t="s">
        <v>142</v>
      </c>
      <c r="B5" s="49">
        <f>SUM(B7:B18)</f>
        <v>6993</v>
      </c>
      <c r="C5" s="50"/>
      <c r="D5" s="49">
        <f aca="true" t="shared" si="0" ref="D5:O5">SUM(D7:D18)</f>
        <v>6352</v>
      </c>
      <c r="E5" s="49">
        <f t="shared" si="0"/>
        <v>635</v>
      </c>
      <c r="F5" s="49">
        <f t="shared" si="0"/>
        <v>112</v>
      </c>
      <c r="G5" s="49">
        <f t="shared" si="0"/>
        <v>1733</v>
      </c>
      <c r="H5" s="49">
        <f t="shared" si="0"/>
        <v>232</v>
      </c>
      <c r="I5" s="49">
        <f t="shared" si="0"/>
        <v>202</v>
      </c>
      <c r="J5" s="49">
        <f t="shared" si="0"/>
        <v>395</v>
      </c>
      <c r="K5" s="49">
        <f t="shared" si="0"/>
        <v>607</v>
      </c>
      <c r="L5" s="49">
        <f t="shared" si="0"/>
        <v>136</v>
      </c>
      <c r="M5" s="49">
        <f t="shared" si="0"/>
        <v>355</v>
      </c>
      <c r="N5" s="49">
        <f t="shared" si="0"/>
        <v>266</v>
      </c>
      <c r="O5" s="49">
        <f t="shared" si="0"/>
        <v>563</v>
      </c>
      <c r="P5" s="37" t="s">
        <v>142</v>
      </c>
      <c r="Q5" s="49">
        <f aca="true" t="shared" si="1" ref="Q5:AH5">SUM(Q7:Q18)</f>
        <v>560</v>
      </c>
      <c r="R5" s="49">
        <f t="shared" si="1"/>
        <v>150</v>
      </c>
      <c r="S5" s="49">
        <f t="shared" si="1"/>
        <v>29</v>
      </c>
      <c r="T5" s="49">
        <f t="shared" si="1"/>
        <v>72</v>
      </c>
      <c r="U5" s="49">
        <f t="shared" si="1"/>
        <v>13</v>
      </c>
      <c r="V5" s="49">
        <f t="shared" si="1"/>
        <v>45</v>
      </c>
      <c r="W5" s="49">
        <f t="shared" si="1"/>
        <v>37</v>
      </c>
      <c r="X5" s="49">
        <f t="shared" si="1"/>
        <v>109</v>
      </c>
      <c r="Y5" s="49">
        <f t="shared" si="1"/>
        <v>21</v>
      </c>
      <c r="Z5" s="49">
        <f t="shared" si="1"/>
        <v>56</v>
      </c>
      <c r="AA5" s="49">
        <f t="shared" si="1"/>
        <v>19</v>
      </c>
      <c r="AB5" s="49">
        <f t="shared" si="1"/>
        <v>5</v>
      </c>
      <c r="AC5" s="49">
        <f t="shared" si="1"/>
        <v>218</v>
      </c>
      <c r="AD5" s="49">
        <f t="shared" si="1"/>
        <v>285</v>
      </c>
      <c r="AE5" s="49">
        <f t="shared" si="1"/>
        <v>0</v>
      </c>
      <c r="AF5" s="49">
        <f t="shared" si="1"/>
        <v>115</v>
      </c>
      <c r="AG5" s="49">
        <f>SUM(AG7:AG18)</f>
        <v>0</v>
      </c>
      <c r="AH5" s="49">
        <f t="shared" si="1"/>
        <v>23</v>
      </c>
    </row>
    <row r="6" spans="1:34" s="39" customFormat="1" ht="33.75" customHeight="1">
      <c r="A6" s="37" t="s">
        <v>143</v>
      </c>
      <c r="B6" s="38"/>
      <c r="C6" s="22">
        <f>SUM(C7:C18)</f>
        <v>100.00000000000001</v>
      </c>
      <c r="D6" s="22">
        <f>IF(D5&gt;$B$5,999,IF($B$5=0,0,D5/$B$5*100))</f>
        <v>90.83369083369084</v>
      </c>
      <c r="E6" s="22">
        <f aca="true" t="shared" si="2" ref="E6:O6">IF(E5&gt;$B$5,999,IF($B$5=0,0,E5/$B$5*100))</f>
        <v>9.080509080509081</v>
      </c>
      <c r="F6" s="22">
        <f t="shared" si="2"/>
        <v>1.6016016016016015</v>
      </c>
      <c r="G6" s="22">
        <f t="shared" si="2"/>
        <v>24.781924781924783</v>
      </c>
      <c r="H6" s="22">
        <f t="shared" si="2"/>
        <v>3.3176033176033175</v>
      </c>
      <c r="I6" s="22">
        <f t="shared" si="2"/>
        <v>2.8886028886028887</v>
      </c>
      <c r="J6" s="22">
        <f t="shared" si="2"/>
        <v>5.648505648505648</v>
      </c>
      <c r="K6" s="22">
        <f t="shared" si="2"/>
        <v>8.680108680108681</v>
      </c>
      <c r="L6" s="22">
        <f t="shared" si="2"/>
        <v>1.944801944801945</v>
      </c>
      <c r="M6" s="22">
        <f t="shared" si="2"/>
        <v>5.076505076505076</v>
      </c>
      <c r="N6" s="22">
        <f t="shared" si="2"/>
        <v>3.8038038038038042</v>
      </c>
      <c r="O6" s="22">
        <f t="shared" si="2"/>
        <v>8.05090805090805</v>
      </c>
      <c r="P6" s="37" t="s">
        <v>143</v>
      </c>
      <c r="Q6" s="22">
        <f aca="true" t="shared" si="3" ref="Q6:AH6">IF(Q5&gt;$B$5,999,IF($B$5=0,0,Q5/$B$5*100))</f>
        <v>8.008008008008009</v>
      </c>
      <c r="R6" s="22">
        <f t="shared" si="3"/>
        <v>2.1450021450021453</v>
      </c>
      <c r="S6" s="22">
        <f t="shared" si="3"/>
        <v>0.4147004147004147</v>
      </c>
      <c r="T6" s="22">
        <f t="shared" si="3"/>
        <v>1.0296010296010296</v>
      </c>
      <c r="U6" s="22">
        <f t="shared" si="3"/>
        <v>0.18590018590018592</v>
      </c>
      <c r="V6" s="22">
        <f t="shared" si="3"/>
        <v>0.6435006435006435</v>
      </c>
      <c r="W6" s="22">
        <f t="shared" si="3"/>
        <v>0.5291005291005291</v>
      </c>
      <c r="X6" s="22">
        <f t="shared" si="3"/>
        <v>1.5587015587015587</v>
      </c>
      <c r="Y6" s="22">
        <f t="shared" si="3"/>
        <v>0.3003003003003003</v>
      </c>
      <c r="Z6" s="22">
        <f t="shared" si="3"/>
        <v>0.8008008008008007</v>
      </c>
      <c r="AA6" s="22">
        <f t="shared" si="3"/>
        <v>0.27170027170027167</v>
      </c>
      <c r="AB6" s="22">
        <f t="shared" si="3"/>
        <v>0.0715000715000715</v>
      </c>
      <c r="AC6" s="22">
        <f t="shared" si="3"/>
        <v>3.1174031174031174</v>
      </c>
      <c r="AD6" s="22">
        <f t="shared" si="3"/>
        <v>4.0755040755040755</v>
      </c>
      <c r="AE6" s="22">
        <f t="shared" si="3"/>
        <v>0</v>
      </c>
      <c r="AF6" s="22">
        <f t="shared" si="3"/>
        <v>1.6445016445016443</v>
      </c>
      <c r="AG6" s="22">
        <f t="shared" si="3"/>
        <v>0</v>
      </c>
      <c r="AH6" s="22">
        <f t="shared" si="3"/>
        <v>0.32890032890032894</v>
      </c>
    </row>
    <row r="7" spans="1:34" s="39" customFormat="1" ht="36.75" customHeight="1">
      <c r="A7" s="37" t="s">
        <v>144</v>
      </c>
      <c r="B7" s="49">
        <f aca="true" t="shared" si="4" ref="B7:B18">SUM(D7,AC7:AH7)</f>
        <v>52</v>
      </c>
      <c r="C7" s="22">
        <f>B7/$B$5*100</f>
        <v>0.7436007436007437</v>
      </c>
      <c r="D7" s="49">
        <f aca="true" t="shared" si="5" ref="D7:D18">SUM(E7:O7,Q7:AB7)</f>
        <v>50</v>
      </c>
      <c r="E7" s="49">
        <v>12</v>
      </c>
      <c r="F7" s="49">
        <v>2</v>
      </c>
      <c r="G7" s="49">
        <v>0</v>
      </c>
      <c r="H7" s="49">
        <v>3</v>
      </c>
      <c r="I7" s="49">
        <v>4</v>
      </c>
      <c r="J7" s="49">
        <v>3</v>
      </c>
      <c r="K7" s="49">
        <v>2</v>
      </c>
      <c r="L7" s="49">
        <v>2</v>
      </c>
      <c r="M7" s="49">
        <v>5</v>
      </c>
      <c r="N7" s="49">
        <v>0</v>
      </c>
      <c r="O7" s="49">
        <v>7</v>
      </c>
      <c r="P7" s="37" t="s">
        <v>144</v>
      </c>
      <c r="Q7" s="49">
        <v>4</v>
      </c>
      <c r="R7" s="49">
        <v>0</v>
      </c>
      <c r="S7" s="49">
        <v>0</v>
      </c>
      <c r="T7" s="49">
        <v>0</v>
      </c>
      <c r="U7" s="49">
        <v>0</v>
      </c>
      <c r="V7" s="49">
        <v>1</v>
      </c>
      <c r="W7" s="49">
        <v>0</v>
      </c>
      <c r="X7" s="49">
        <v>1</v>
      </c>
      <c r="Y7" s="49">
        <v>0</v>
      </c>
      <c r="Z7" s="49">
        <v>4</v>
      </c>
      <c r="AA7" s="49">
        <v>0</v>
      </c>
      <c r="AB7" s="49">
        <v>0</v>
      </c>
      <c r="AC7" s="49">
        <v>0</v>
      </c>
      <c r="AD7" s="49">
        <v>2</v>
      </c>
      <c r="AE7" s="49">
        <v>0</v>
      </c>
      <c r="AF7" s="49">
        <v>0</v>
      </c>
      <c r="AG7" s="49">
        <v>0</v>
      </c>
      <c r="AH7" s="49">
        <v>0</v>
      </c>
    </row>
    <row r="8" spans="1:34" s="39" customFormat="1" ht="26.25" customHeight="1">
      <c r="A8" s="37" t="s">
        <v>145</v>
      </c>
      <c r="B8" s="49">
        <f t="shared" si="4"/>
        <v>60</v>
      </c>
      <c r="C8" s="22">
        <f aca="true" t="shared" si="6" ref="C8:C18">B8/$B$5*100</f>
        <v>0.8580008580008579</v>
      </c>
      <c r="D8" s="49">
        <f t="shared" si="5"/>
        <v>25</v>
      </c>
      <c r="E8" s="49">
        <v>0</v>
      </c>
      <c r="F8" s="49">
        <v>0</v>
      </c>
      <c r="G8" s="49">
        <v>4</v>
      </c>
      <c r="H8" s="49">
        <v>4</v>
      </c>
      <c r="I8" s="49">
        <v>1</v>
      </c>
      <c r="J8" s="49">
        <v>1</v>
      </c>
      <c r="K8" s="49">
        <v>0</v>
      </c>
      <c r="L8" s="49">
        <v>0</v>
      </c>
      <c r="M8" s="49">
        <v>4</v>
      </c>
      <c r="N8" s="49">
        <v>0</v>
      </c>
      <c r="O8" s="49">
        <v>1</v>
      </c>
      <c r="P8" s="37" t="s">
        <v>145</v>
      </c>
      <c r="Q8" s="49">
        <v>7</v>
      </c>
      <c r="R8" s="49">
        <v>0</v>
      </c>
      <c r="S8" s="49">
        <v>0</v>
      </c>
      <c r="T8" s="49">
        <v>0</v>
      </c>
      <c r="U8" s="49">
        <v>0</v>
      </c>
      <c r="V8" s="49">
        <v>1</v>
      </c>
      <c r="W8" s="49">
        <v>0</v>
      </c>
      <c r="X8" s="49">
        <v>2</v>
      </c>
      <c r="Y8" s="49">
        <v>0</v>
      </c>
      <c r="Z8" s="49">
        <v>0</v>
      </c>
      <c r="AA8" s="49">
        <v>0</v>
      </c>
      <c r="AB8" s="49">
        <v>0</v>
      </c>
      <c r="AC8" s="49">
        <v>7</v>
      </c>
      <c r="AD8" s="49">
        <v>28</v>
      </c>
      <c r="AE8" s="49">
        <v>0</v>
      </c>
      <c r="AF8" s="49">
        <v>0</v>
      </c>
      <c r="AG8" s="49">
        <v>0</v>
      </c>
      <c r="AH8" s="49">
        <v>0</v>
      </c>
    </row>
    <row r="9" spans="1:34" s="39" customFormat="1" ht="26.25" customHeight="1">
      <c r="A9" s="37" t="s">
        <v>146</v>
      </c>
      <c r="B9" s="49">
        <f t="shared" si="4"/>
        <v>228</v>
      </c>
      <c r="C9" s="22">
        <f t="shared" si="6"/>
        <v>3.260403260403261</v>
      </c>
      <c r="D9" s="49">
        <f t="shared" si="5"/>
        <v>129</v>
      </c>
      <c r="E9" s="49">
        <v>9</v>
      </c>
      <c r="F9" s="49">
        <v>1</v>
      </c>
      <c r="G9" s="49">
        <v>17</v>
      </c>
      <c r="H9" s="49">
        <v>0</v>
      </c>
      <c r="I9" s="49">
        <v>4</v>
      </c>
      <c r="J9" s="49">
        <v>9</v>
      </c>
      <c r="K9" s="49">
        <v>2</v>
      </c>
      <c r="L9" s="49">
        <v>2</v>
      </c>
      <c r="M9" s="49">
        <v>17</v>
      </c>
      <c r="N9" s="49">
        <v>0</v>
      </c>
      <c r="O9" s="49">
        <v>10</v>
      </c>
      <c r="P9" s="37" t="s">
        <v>146</v>
      </c>
      <c r="Q9" s="49">
        <v>28</v>
      </c>
      <c r="R9" s="49">
        <v>10</v>
      </c>
      <c r="S9" s="49">
        <v>5</v>
      </c>
      <c r="T9" s="49">
        <v>0</v>
      </c>
      <c r="U9" s="49">
        <v>3</v>
      </c>
      <c r="V9" s="49">
        <v>0</v>
      </c>
      <c r="W9" s="49">
        <v>2</v>
      </c>
      <c r="X9" s="49">
        <v>0</v>
      </c>
      <c r="Y9" s="49">
        <v>0</v>
      </c>
      <c r="Z9" s="49">
        <v>3</v>
      </c>
      <c r="AA9" s="49">
        <v>7</v>
      </c>
      <c r="AB9" s="49">
        <v>0</v>
      </c>
      <c r="AC9" s="49">
        <v>3</v>
      </c>
      <c r="AD9" s="49">
        <v>91</v>
      </c>
      <c r="AE9" s="49">
        <v>0</v>
      </c>
      <c r="AF9" s="49">
        <v>3</v>
      </c>
      <c r="AG9" s="49">
        <v>0</v>
      </c>
      <c r="AH9" s="49">
        <v>2</v>
      </c>
    </row>
    <row r="10" spans="1:34" s="39" customFormat="1" ht="26.25" customHeight="1">
      <c r="A10" s="37" t="s">
        <v>147</v>
      </c>
      <c r="B10" s="49">
        <f t="shared" si="4"/>
        <v>4</v>
      </c>
      <c r="C10" s="22">
        <f t="shared" si="6"/>
        <v>0.057200057200057206</v>
      </c>
      <c r="D10" s="49">
        <f t="shared" si="5"/>
        <v>3</v>
      </c>
      <c r="E10" s="49">
        <v>0</v>
      </c>
      <c r="F10" s="49">
        <v>0</v>
      </c>
      <c r="G10" s="49">
        <v>2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37" t="s">
        <v>147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1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1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</row>
    <row r="11" spans="1:34" s="39" customFormat="1" ht="38.25" customHeight="1">
      <c r="A11" s="37" t="s">
        <v>148</v>
      </c>
      <c r="B11" s="49">
        <f t="shared" si="4"/>
        <v>3152</v>
      </c>
      <c r="C11" s="22">
        <f t="shared" si="6"/>
        <v>45.073645073645075</v>
      </c>
      <c r="D11" s="49">
        <f t="shared" si="5"/>
        <v>2920</v>
      </c>
      <c r="E11" s="49">
        <v>303</v>
      </c>
      <c r="F11" s="49">
        <v>74</v>
      </c>
      <c r="G11" s="49">
        <v>706</v>
      </c>
      <c r="H11" s="49">
        <v>89</v>
      </c>
      <c r="I11" s="49">
        <v>81</v>
      </c>
      <c r="J11" s="49">
        <v>211</v>
      </c>
      <c r="K11" s="49">
        <v>318</v>
      </c>
      <c r="L11" s="49">
        <v>92</v>
      </c>
      <c r="M11" s="49">
        <v>131</v>
      </c>
      <c r="N11" s="49">
        <v>108</v>
      </c>
      <c r="O11" s="49">
        <v>257</v>
      </c>
      <c r="P11" s="37" t="s">
        <v>148</v>
      </c>
      <c r="Q11" s="49">
        <v>209</v>
      </c>
      <c r="R11" s="49">
        <v>102</v>
      </c>
      <c r="S11" s="49">
        <v>10</v>
      </c>
      <c r="T11" s="49">
        <v>39</v>
      </c>
      <c r="U11" s="49">
        <v>10</v>
      </c>
      <c r="V11" s="49">
        <v>19</v>
      </c>
      <c r="W11" s="49">
        <v>23</v>
      </c>
      <c r="X11" s="49">
        <v>72</v>
      </c>
      <c r="Y11" s="49">
        <v>17</v>
      </c>
      <c r="Z11" s="49">
        <v>33</v>
      </c>
      <c r="AA11" s="49">
        <v>12</v>
      </c>
      <c r="AB11" s="49">
        <v>4</v>
      </c>
      <c r="AC11" s="49">
        <v>163</v>
      </c>
      <c r="AD11" s="49">
        <v>0</v>
      </c>
      <c r="AE11" s="49">
        <v>0</v>
      </c>
      <c r="AF11" s="49">
        <v>58</v>
      </c>
      <c r="AG11" s="49">
        <v>0</v>
      </c>
      <c r="AH11" s="49">
        <v>11</v>
      </c>
    </row>
    <row r="12" spans="1:34" s="39" customFormat="1" ht="26.25" customHeight="1">
      <c r="A12" s="37" t="s">
        <v>149</v>
      </c>
      <c r="B12" s="49">
        <f t="shared" si="4"/>
        <v>6</v>
      </c>
      <c r="C12" s="22">
        <f t="shared" si="6"/>
        <v>0.0858000858000858</v>
      </c>
      <c r="D12" s="49">
        <f t="shared" si="5"/>
        <v>5</v>
      </c>
      <c r="E12" s="49">
        <v>0</v>
      </c>
      <c r="F12" s="49">
        <v>0</v>
      </c>
      <c r="G12" s="49">
        <v>1</v>
      </c>
      <c r="H12" s="49">
        <v>0</v>
      </c>
      <c r="I12" s="49">
        <v>1</v>
      </c>
      <c r="J12" s="49">
        <v>0</v>
      </c>
      <c r="K12" s="49">
        <v>0</v>
      </c>
      <c r="L12" s="49">
        <v>0</v>
      </c>
      <c r="M12" s="49">
        <v>0</v>
      </c>
      <c r="N12" s="49">
        <v>2</v>
      </c>
      <c r="O12" s="49">
        <v>0</v>
      </c>
      <c r="P12" s="37" t="s">
        <v>149</v>
      </c>
      <c r="Q12" s="49">
        <v>1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1</v>
      </c>
      <c r="AE12" s="49">
        <v>0</v>
      </c>
      <c r="AF12" s="49">
        <v>0</v>
      </c>
      <c r="AG12" s="49">
        <v>0</v>
      </c>
      <c r="AH12" s="49">
        <v>0</v>
      </c>
    </row>
    <row r="13" spans="1:34" s="39" customFormat="1" ht="26.25" customHeight="1">
      <c r="A13" s="37" t="s">
        <v>150</v>
      </c>
      <c r="B13" s="49">
        <f t="shared" si="4"/>
        <v>1</v>
      </c>
      <c r="C13" s="22">
        <f t="shared" si="6"/>
        <v>0.014300014300014301</v>
      </c>
      <c r="D13" s="49">
        <f t="shared" si="5"/>
        <v>1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37" t="s">
        <v>150</v>
      </c>
      <c r="Q13" s="49">
        <v>1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49">
        <v>0</v>
      </c>
      <c r="AF13" s="49">
        <v>0</v>
      </c>
      <c r="AG13" s="49">
        <v>0</v>
      </c>
      <c r="AH13" s="49">
        <v>0</v>
      </c>
    </row>
    <row r="14" spans="1:34" s="39" customFormat="1" ht="26.25" customHeight="1">
      <c r="A14" s="37" t="s">
        <v>151</v>
      </c>
      <c r="B14" s="49">
        <f t="shared" si="4"/>
        <v>381</v>
      </c>
      <c r="C14" s="22">
        <f t="shared" si="6"/>
        <v>5.448305448305448</v>
      </c>
      <c r="D14" s="49">
        <f t="shared" si="5"/>
        <v>344</v>
      </c>
      <c r="E14" s="49">
        <v>3</v>
      </c>
      <c r="F14" s="49">
        <v>9</v>
      </c>
      <c r="G14" s="49">
        <v>38</v>
      </c>
      <c r="H14" s="49">
        <v>12</v>
      </c>
      <c r="I14" s="49">
        <v>15</v>
      </c>
      <c r="J14" s="49">
        <v>38</v>
      </c>
      <c r="K14" s="49">
        <v>20</v>
      </c>
      <c r="L14" s="49">
        <v>6</v>
      </c>
      <c r="M14" s="49">
        <v>89</v>
      </c>
      <c r="N14" s="49">
        <v>8</v>
      </c>
      <c r="O14" s="49">
        <v>50</v>
      </c>
      <c r="P14" s="37" t="s">
        <v>151</v>
      </c>
      <c r="Q14" s="49">
        <v>36</v>
      </c>
      <c r="R14" s="49">
        <v>11</v>
      </c>
      <c r="S14" s="49">
        <v>1</v>
      </c>
      <c r="T14" s="49">
        <v>2</v>
      </c>
      <c r="U14" s="49">
        <v>0</v>
      </c>
      <c r="V14" s="49">
        <v>0</v>
      </c>
      <c r="W14" s="49">
        <v>0</v>
      </c>
      <c r="X14" s="49">
        <v>5</v>
      </c>
      <c r="Y14" s="49">
        <v>0</v>
      </c>
      <c r="Z14" s="49">
        <v>1</v>
      </c>
      <c r="AA14" s="49">
        <v>0</v>
      </c>
      <c r="AB14" s="49">
        <v>0</v>
      </c>
      <c r="AC14" s="49">
        <v>18</v>
      </c>
      <c r="AD14" s="49">
        <v>19</v>
      </c>
      <c r="AE14" s="49">
        <v>0</v>
      </c>
      <c r="AF14" s="49">
        <v>0</v>
      </c>
      <c r="AG14" s="49">
        <v>0</v>
      </c>
      <c r="AH14" s="49">
        <v>0</v>
      </c>
    </row>
    <row r="15" spans="1:34" s="39" customFormat="1" ht="38.25" customHeight="1">
      <c r="A15" s="37" t="s">
        <v>152</v>
      </c>
      <c r="B15" s="49">
        <f t="shared" si="4"/>
        <v>655</v>
      </c>
      <c r="C15" s="22">
        <f t="shared" si="6"/>
        <v>9.366509366509366</v>
      </c>
      <c r="D15" s="49">
        <f t="shared" si="5"/>
        <v>548</v>
      </c>
      <c r="E15" s="49">
        <v>32</v>
      </c>
      <c r="F15" s="49">
        <v>9</v>
      </c>
      <c r="G15" s="49">
        <v>90</v>
      </c>
      <c r="H15" s="49">
        <v>15</v>
      </c>
      <c r="I15" s="49">
        <v>24</v>
      </c>
      <c r="J15" s="49">
        <v>38</v>
      </c>
      <c r="K15" s="49">
        <v>25</v>
      </c>
      <c r="L15" s="49">
        <v>3</v>
      </c>
      <c r="M15" s="49">
        <v>37</v>
      </c>
      <c r="N15" s="49">
        <v>30</v>
      </c>
      <c r="O15" s="49">
        <v>75</v>
      </c>
      <c r="P15" s="37" t="s">
        <v>152</v>
      </c>
      <c r="Q15" s="49">
        <v>108</v>
      </c>
      <c r="R15" s="49">
        <v>12</v>
      </c>
      <c r="S15" s="49">
        <v>7</v>
      </c>
      <c r="T15" s="49">
        <v>21</v>
      </c>
      <c r="U15" s="49">
        <v>0</v>
      </c>
      <c r="V15" s="49">
        <v>8</v>
      </c>
      <c r="W15" s="49">
        <v>6</v>
      </c>
      <c r="X15" s="49">
        <v>4</v>
      </c>
      <c r="Y15" s="49">
        <v>3</v>
      </c>
      <c r="Z15" s="49">
        <v>1</v>
      </c>
      <c r="AA15" s="49">
        <v>0</v>
      </c>
      <c r="AB15" s="49">
        <v>0</v>
      </c>
      <c r="AC15" s="49">
        <v>8</v>
      </c>
      <c r="AD15" s="49">
        <v>98</v>
      </c>
      <c r="AE15" s="49">
        <v>0</v>
      </c>
      <c r="AF15" s="49">
        <v>0</v>
      </c>
      <c r="AG15" s="49">
        <v>0</v>
      </c>
      <c r="AH15" s="49">
        <v>1</v>
      </c>
    </row>
    <row r="16" spans="1:34" s="39" customFormat="1" ht="26.25" customHeight="1">
      <c r="A16" s="37" t="s">
        <v>153</v>
      </c>
      <c r="B16" s="49">
        <f t="shared" si="4"/>
        <v>1834</v>
      </c>
      <c r="C16" s="22">
        <f t="shared" si="6"/>
        <v>26.226226226226224</v>
      </c>
      <c r="D16" s="49">
        <f t="shared" si="5"/>
        <v>1809</v>
      </c>
      <c r="E16" s="49">
        <v>239</v>
      </c>
      <c r="F16" s="49">
        <v>14</v>
      </c>
      <c r="G16" s="49">
        <v>762</v>
      </c>
      <c r="H16" s="49">
        <v>58</v>
      </c>
      <c r="I16" s="49">
        <v>49</v>
      </c>
      <c r="J16" s="49">
        <v>81</v>
      </c>
      <c r="K16" s="49">
        <v>131</v>
      </c>
      <c r="L16" s="49">
        <v>28</v>
      </c>
      <c r="M16" s="49">
        <v>65</v>
      </c>
      <c r="N16" s="49">
        <v>72</v>
      </c>
      <c r="O16" s="49">
        <v>145</v>
      </c>
      <c r="P16" s="37" t="s">
        <v>153</v>
      </c>
      <c r="Q16" s="49">
        <v>122</v>
      </c>
      <c r="R16" s="49">
        <v>7</v>
      </c>
      <c r="S16" s="49">
        <v>1</v>
      </c>
      <c r="T16" s="49">
        <v>1</v>
      </c>
      <c r="U16" s="49">
        <v>0</v>
      </c>
      <c r="V16" s="49">
        <v>8</v>
      </c>
      <c r="W16" s="49">
        <v>2</v>
      </c>
      <c r="X16" s="49">
        <v>23</v>
      </c>
      <c r="Y16" s="49">
        <v>0</v>
      </c>
      <c r="Z16" s="49">
        <v>1</v>
      </c>
      <c r="AA16" s="49">
        <v>0</v>
      </c>
      <c r="AB16" s="49">
        <v>0</v>
      </c>
      <c r="AC16" s="49">
        <v>2</v>
      </c>
      <c r="AD16" s="49">
        <v>15</v>
      </c>
      <c r="AE16" s="49">
        <v>0</v>
      </c>
      <c r="AF16" s="49">
        <v>4</v>
      </c>
      <c r="AG16" s="49">
        <v>0</v>
      </c>
      <c r="AH16" s="49">
        <v>4</v>
      </c>
    </row>
    <row r="17" spans="1:34" s="39" customFormat="1" ht="26.25" customHeight="1">
      <c r="A17" s="37" t="s">
        <v>154</v>
      </c>
      <c r="B17" s="49">
        <f t="shared" si="4"/>
        <v>391</v>
      </c>
      <c r="C17" s="22">
        <f t="shared" si="6"/>
        <v>5.591305591305591</v>
      </c>
      <c r="D17" s="49">
        <f t="shared" si="5"/>
        <v>322</v>
      </c>
      <c r="E17" s="49">
        <v>19</v>
      </c>
      <c r="F17" s="49">
        <v>0</v>
      </c>
      <c r="G17" s="49">
        <v>24</v>
      </c>
      <c r="H17" s="49">
        <v>44</v>
      </c>
      <c r="I17" s="49">
        <v>5</v>
      </c>
      <c r="J17" s="49">
        <v>12</v>
      </c>
      <c r="K17" s="49">
        <v>96</v>
      </c>
      <c r="L17" s="49">
        <v>1</v>
      </c>
      <c r="M17" s="49">
        <v>0</v>
      </c>
      <c r="N17" s="49">
        <v>45</v>
      </c>
      <c r="O17" s="49">
        <v>14</v>
      </c>
      <c r="P17" s="37" t="s">
        <v>154</v>
      </c>
      <c r="Q17" s="49">
        <v>31</v>
      </c>
      <c r="R17" s="49">
        <v>6</v>
      </c>
      <c r="S17" s="49">
        <v>1</v>
      </c>
      <c r="T17" s="49">
        <v>4</v>
      </c>
      <c r="U17" s="49">
        <v>0</v>
      </c>
      <c r="V17" s="49">
        <v>1</v>
      </c>
      <c r="W17" s="49">
        <v>4</v>
      </c>
      <c r="X17" s="49">
        <v>2</v>
      </c>
      <c r="Y17" s="49">
        <v>1</v>
      </c>
      <c r="Z17" s="49">
        <v>12</v>
      </c>
      <c r="AA17" s="49">
        <v>0</v>
      </c>
      <c r="AB17" s="49">
        <v>0</v>
      </c>
      <c r="AC17" s="49">
        <v>8</v>
      </c>
      <c r="AD17" s="49">
        <v>6</v>
      </c>
      <c r="AE17" s="49">
        <v>0</v>
      </c>
      <c r="AF17" s="49">
        <v>50</v>
      </c>
      <c r="AG17" s="49">
        <v>0</v>
      </c>
      <c r="AH17" s="49">
        <v>5</v>
      </c>
    </row>
    <row r="18" spans="1:34" s="39" customFormat="1" ht="26.25" customHeight="1" thickBot="1">
      <c r="A18" s="37" t="s">
        <v>155</v>
      </c>
      <c r="B18" s="49">
        <f t="shared" si="4"/>
        <v>229</v>
      </c>
      <c r="C18" s="22">
        <f t="shared" si="6"/>
        <v>3.274703274703275</v>
      </c>
      <c r="D18" s="49">
        <f t="shared" si="5"/>
        <v>196</v>
      </c>
      <c r="E18" s="49">
        <v>18</v>
      </c>
      <c r="F18" s="49">
        <v>3</v>
      </c>
      <c r="G18" s="49">
        <v>89</v>
      </c>
      <c r="H18" s="49">
        <v>7</v>
      </c>
      <c r="I18" s="49">
        <v>18</v>
      </c>
      <c r="J18" s="49">
        <v>2</v>
      </c>
      <c r="K18" s="49">
        <v>13</v>
      </c>
      <c r="L18" s="49">
        <v>2</v>
      </c>
      <c r="M18" s="49">
        <v>7</v>
      </c>
      <c r="N18" s="49">
        <v>1</v>
      </c>
      <c r="O18" s="49">
        <v>4</v>
      </c>
      <c r="P18" s="37" t="s">
        <v>155</v>
      </c>
      <c r="Q18" s="49">
        <v>13</v>
      </c>
      <c r="R18" s="49">
        <v>2</v>
      </c>
      <c r="S18" s="49">
        <v>4</v>
      </c>
      <c r="T18" s="49">
        <v>5</v>
      </c>
      <c r="U18" s="49">
        <v>0</v>
      </c>
      <c r="V18" s="49">
        <v>6</v>
      </c>
      <c r="W18" s="49">
        <v>0</v>
      </c>
      <c r="X18" s="49">
        <v>0</v>
      </c>
      <c r="Y18" s="49">
        <v>0</v>
      </c>
      <c r="Z18" s="49">
        <v>1</v>
      </c>
      <c r="AA18" s="49">
        <v>0</v>
      </c>
      <c r="AB18" s="49">
        <v>1</v>
      </c>
      <c r="AC18" s="49">
        <v>8</v>
      </c>
      <c r="AD18" s="49">
        <v>25</v>
      </c>
      <c r="AE18" s="49">
        <v>0</v>
      </c>
      <c r="AF18" s="49">
        <v>0</v>
      </c>
      <c r="AG18" s="49">
        <v>0</v>
      </c>
      <c r="AH18" s="49">
        <v>0</v>
      </c>
    </row>
    <row r="19" spans="1:34" s="30" customFormat="1" ht="22.5" customHeight="1">
      <c r="A19" s="113" t="s">
        <v>122</v>
      </c>
      <c r="B19" s="113"/>
      <c r="C19" s="113"/>
      <c r="D19" s="113"/>
      <c r="E19" s="113"/>
      <c r="F19" s="113"/>
      <c r="G19" s="113"/>
      <c r="H19" s="113"/>
      <c r="I19" s="51"/>
      <c r="J19" s="51"/>
      <c r="K19" s="51"/>
      <c r="L19" s="51"/>
      <c r="M19" s="51"/>
      <c r="N19" s="51"/>
      <c r="O19" s="51"/>
      <c r="P19" s="51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</row>
    <row r="20" s="39" customFormat="1" ht="110.25" customHeight="1">
      <c r="A20" s="39" t="s">
        <v>123</v>
      </c>
    </row>
    <row r="21" spans="1:34" s="39" customFormat="1" ht="11.25" customHeight="1">
      <c r="A21" s="72" t="s">
        <v>344</v>
      </c>
      <c r="B21" s="73"/>
      <c r="C21" s="73"/>
      <c r="D21" s="73"/>
      <c r="E21" s="73"/>
      <c r="F21" s="73"/>
      <c r="G21" s="73"/>
      <c r="H21" s="73"/>
      <c r="I21" s="73" t="s">
        <v>345</v>
      </c>
      <c r="J21" s="73"/>
      <c r="K21" s="73"/>
      <c r="L21" s="73"/>
      <c r="M21" s="73"/>
      <c r="N21" s="73"/>
      <c r="O21" s="73"/>
      <c r="P21" s="73" t="s">
        <v>346</v>
      </c>
      <c r="Q21" s="73"/>
      <c r="R21" s="73"/>
      <c r="S21" s="73"/>
      <c r="T21" s="73"/>
      <c r="U21" s="73"/>
      <c r="V21" s="73"/>
      <c r="W21" s="73"/>
      <c r="X21" s="73" t="s">
        <v>347</v>
      </c>
      <c r="Y21" s="73"/>
      <c r="Z21" s="73"/>
      <c r="AA21" s="73"/>
      <c r="AB21" s="73"/>
      <c r="AC21" s="73"/>
      <c r="AD21" s="73"/>
      <c r="AE21" s="73"/>
      <c r="AF21" s="73"/>
      <c r="AG21" s="73"/>
      <c r="AH21" s="73"/>
    </row>
  </sheetData>
  <mergeCells count="25">
    <mergeCell ref="A1:H1"/>
    <mergeCell ref="I1:O1"/>
    <mergeCell ref="P1:W1"/>
    <mergeCell ref="X1:AH1"/>
    <mergeCell ref="A2:H2"/>
    <mergeCell ref="P2:W2"/>
    <mergeCell ref="A3:A4"/>
    <mergeCell ref="B3:B4"/>
    <mergeCell ref="C3:C4"/>
    <mergeCell ref="D3:H3"/>
    <mergeCell ref="I3:O3"/>
    <mergeCell ref="P3:P4"/>
    <mergeCell ref="Q3:W3"/>
    <mergeCell ref="A21:H21"/>
    <mergeCell ref="I21:O21"/>
    <mergeCell ref="P21:W21"/>
    <mergeCell ref="X21:AH21"/>
    <mergeCell ref="AG3:AG4"/>
    <mergeCell ref="AF3:AF4"/>
    <mergeCell ref="AH3:AH4"/>
    <mergeCell ref="A19:H19"/>
    <mergeCell ref="X3:AB3"/>
    <mergeCell ref="AC3:AC4"/>
    <mergeCell ref="AD3:AD4"/>
    <mergeCell ref="AE3:AE4"/>
  </mergeCells>
  <dataValidations count="1">
    <dataValidation type="whole" allowBlank="1" showInputMessage="1" showErrorMessage="1" errorTitle="嘿嘿！你粉混喔" error="數字必須素整數而且不得小於 0 也應該不會大於 50000000 吧" sqref="Q7:AH18 E7:O18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18"/>
  <sheetViews>
    <sheetView workbookViewId="0" topLeftCell="A1">
      <selection activeCell="A1" sqref="A1:H1"/>
    </sheetView>
  </sheetViews>
  <sheetFormatPr defaultColWidth="9.00390625" defaultRowHeight="16.5"/>
  <cols>
    <col min="1" max="1" width="18.625" style="47" customWidth="1"/>
    <col min="2" max="2" width="9.375" style="47" customWidth="1"/>
    <col min="3" max="3" width="8.50390625" style="47" customWidth="1"/>
    <col min="4" max="4" width="9.125" style="47" customWidth="1"/>
    <col min="5" max="7" width="8.50390625" style="47" customWidth="1"/>
    <col min="8" max="8" width="8.125" style="47" customWidth="1"/>
    <col min="9" max="9" width="11.375" style="47" customWidth="1"/>
    <col min="10" max="11" width="11.25390625" style="47" customWidth="1"/>
    <col min="12" max="15" width="11.00390625" style="47" customWidth="1"/>
    <col min="16" max="16" width="18.625" style="47" customWidth="1"/>
    <col min="17" max="17" width="9.00390625" style="47" customWidth="1"/>
    <col min="18" max="19" width="8.875" style="47" customWidth="1"/>
    <col min="20" max="20" width="8.625" style="47" customWidth="1"/>
    <col min="21" max="22" width="8.50390625" style="47" customWidth="1"/>
    <col min="23" max="23" width="8.75390625" style="47" customWidth="1"/>
    <col min="24" max="34" width="7.375" style="47" customWidth="1"/>
    <col min="35" max="16384" width="9.00390625" style="47" customWidth="1"/>
  </cols>
  <sheetData>
    <row r="1" spans="1:34" s="27" customFormat="1" ht="48" customHeight="1">
      <c r="A1" s="89" t="s">
        <v>156</v>
      </c>
      <c r="B1" s="89"/>
      <c r="C1" s="89"/>
      <c r="D1" s="89"/>
      <c r="E1" s="89"/>
      <c r="F1" s="89"/>
      <c r="G1" s="89"/>
      <c r="H1" s="89"/>
      <c r="I1" s="68" t="s">
        <v>137</v>
      </c>
      <c r="J1" s="68"/>
      <c r="K1" s="68"/>
      <c r="L1" s="68"/>
      <c r="M1" s="68"/>
      <c r="N1" s="68"/>
      <c r="O1" s="68"/>
      <c r="P1" s="89" t="s">
        <v>156</v>
      </c>
      <c r="Q1" s="89"/>
      <c r="R1" s="89"/>
      <c r="S1" s="89"/>
      <c r="T1" s="89"/>
      <c r="U1" s="89"/>
      <c r="V1" s="89"/>
      <c r="W1" s="89"/>
      <c r="X1" s="68" t="s">
        <v>138</v>
      </c>
      <c r="Y1" s="68"/>
      <c r="Z1" s="68"/>
      <c r="AA1" s="68"/>
      <c r="AB1" s="68"/>
      <c r="AC1" s="68"/>
      <c r="AD1" s="68"/>
      <c r="AE1" s="68"/>
      <c r="AF1" s="68"/>
      <c r="AG1" s="68"/>
      <c r="AH1" s="68"/>
    </row>
    <row r="2" spans="1:34" s="30" customFormat="1" ht="12.75" customHeight="1" thickBot="1">
      <c r="A2" s="115" t="s">
        <v>16</v>
      </c>
      <c r="B2" s="115"/>
      <c r="C2" s="115"/>
      <c r="D2" s="115"/>
      <c r="E2" s="115"/>
      <c r="F2" s="115"/>
      <c r="G2" s="115"/>
      <c r="H2" s="115"/>
      <c r="I2" s="48" t="s">
        <v>361</v>
      </c>
      <c r="J2" s="48"/>
      <c r="K2" s="48"/>
      <c r="L2" s="48"/>
      <c r="M2" s="48"/>
      <c r="N2" s="48"/>
      <c r="O2" s="28" t="s">
        <v>0</v>
      </c>
      <c r="P2" s="115" t="s">
        <v>16</v>
      </c>
      <c r="Q2" s="115"/>
      <c r="R2" s="115"/>
      <c r="S2" s="115"/>
      <c r="T2" s="115"/>
      <c r="U2" s="115"/>
      <c r="V2" s="115"/>
      <c r="W2" s="115"/>
      <c r="X2" s="48" t="s">
        <v>361</v>
      </c>
      <c r="Y2" s="48"/>
      <c r="Z2" s="48"/>
      <c r="AA2" s="48"/>
      <c r="AB2" s="48"/>
      <c r="AC2" s="48"/>
      <c r="AD2" s="48"/>
      <c r="AE2" s="48"/>
      <c r="AF2" s="48"/>
      <c r="AG2" s="48"/>
      <c r="AH2" s="28" t="s">
        <v>0</v>
      </c>
    </row>
    <row r="3" spans="1:34" s="33" customFormat="1" ht="24" customHeight="1">
      <c r="A3" s="99" t="s">
        <v>79</v>
      </c>
      <c r="B3" s="114" t="s">
        <v>80</v>
      </c>
      <c r="C3" s="76" t="s">
        <v>81</v>
      </c>
      <c r="D3" s="122" t="s">
        <v>157</v>
      </c>
      <c r="E3" s="105"/>
      <c r="F3" s="105"/>
      <c r="G3" s="105"/>
      <c r="H3" s="105"/>
      <c r="I3" s="104" t="s">
        <v>158</v>
      </c>
      <c r="J3" s="105"/>
      <c r="K3" s="105"/>
      <c r="L3" s="105"/>
      <c r="M3" s="105"/>
      <c r="N3" s="105"/>
      <c r="O3" s="105"/>
      <c r="P3" s="99" t="s">
        <v>83</v>
      </c>
      <c r="Q3" s="101" t="s">
        <v>159</v>
      </c>
      <c r="R3" s="102"/>
      <c r="S3" s="102"/>
      <c r="T3" s="102"/>
      <c r="U3" s="102"/>
      <c r="V3" s="102"/>
      <c r="W3" s="102"/>
      <c r="X3" s="104" t="s">
        <v>160</v>
      </c>
      <c r="Y3" s="105"/>
      <c r="Z3" s="105"/>
      <c r="AA3" s="105"/>
      <c r="AB3" s="106"/>
      <c r="AC3" s="74" t="s">
        <v>86</v>
      </c>
      <c r="AD3" s="74" t="s">
        <v>87</v>
      </c>
      <c r="AE3" s="76" t="s">
        <v>88</v>
      </c>
      <c r="AF3" s="76" t="s">
        <v>89</v>
      </c>
      <c r="AG3" s="119" t="s">
        <v>197</v>
      </c>
      <c r="AH3" s="97" t="s">
        <v>90</v>
      </c>
    </row>
    <row r="4" spans="1:34" s="33" customFormat="1" ht="48" customHeight="1" thickBot="1">
      <c r="A4" s="100"/>
      <c r="B4" s="107"/>
      <c r="C4" s="75"/>
      <c r="D4" s="34" t="s">
        <v>3</v>
      </c>
      <c r="E4" s="35" t="s">
        <v>91</v>
      </c>
      <c r="F4" s="35" t="s">
        <v>92</v>
      </c>
      <c r="G4" s="35" t="s">
        <v>93</v>
      </c>
      <c r="H4" s="35" t="s">
        <v>94</v>
      </c>
      <c r="I4" s="34" t="s">
        <v>95</v>
      </c>
      <c r="J4" s="35" t="s">
        <v>96</v>
      </c>
      <c r="K4" s="35" t="s">
        <v>97</v>
      </c>
      <c r="L4" s="35" t="s">
        <v>98</v>
      </c>
      <c r="M4" s="35" t="s">
        <v>99</v>
      </c>
      <c r="N4" s="35" t="s">
        <v>100</v>
      </c>
      <c r="O4" s="35" t="s">
        <v>101</v>
      </c>
      <c r="P4" s="100"/>
      <c r="Q4" s="34" t="s">
        <v>102</v>
      </c>
      <c r="R4" s="35" t="s">
        <v>103</v>
      </c>
      <c r="S4" s="35" t="s">
        <v>104</v>
      </c>
      <c r="T4" s="35" t="s">
        <v>105</v>
      </c>
      <c r="U4" s="35" t="s">
        <v>106</v>
      </c>
      <c r="V4" s="35" t="s">
        <v>107</v>
      </c>
      <c r="W4" s="35" t="s">
        <v>108</v>
      </c>
      <c r="X4" s="34" t="s">
        <v>109</v>
      </c>
      <c r="Y4" s="36" t="s">
        <v>110</v>
      </c>
      <c r="Z4" s="36" t="s">
        <v>111</v>
      </c>
      <c r="AA4" s="36" t="s">
        <v>112</v>
      </c>
      <c r="AB4" s="36" t="s">
        <v>113</v>
      </c>
      <c r="AC4" s="75"/>
      <c r="AD4" s="75"/>
      <c r="AE4" s="75"/>
      <c r="AF4" s="75"/>
      <c r="AG4" s="120"/>
      <c r="AH4" s="98"/>
    </row>
    <row r="5" spans="1:34" s="39" customFormat="1" ht="46.5" customHeight="1">
      <c r="A5" s="37" t="s">
        <v>142</v>
      </c>
      <c r="B5" s="49">
        <f>SUM(B7:B15)</f>
        <v>25091</v>
      </c>
      <c r="C5" s="50"/>
      <c r="D5" s="49">
        <f aca="true" t="shared" si="0" ref="D5:O5">SUM(D7:D15)</f>
        <v>20949</v>
      </c>
      <c r="E5" s="49">
        <f t="shared" si="0"/>
        <v>1301</v>
      </c>
      <c r="F5" s="49">
        <f t="shared" si="0"/>
        <v>259</v>
      </c>
      <c r="G5" s="49">
        <f t="shared" si="0"/>
        <v>5326</v>
      </c>
      <c r="H5" s="49">
        <f t="shared" si="0"/>
        <v>371</v>
      </c>
      <c r="I5" s="49">
        <f t="shared" si="0"/>
        <v>580</v>
      </c>
      <c r="J5" s="49">
        <f t="shared" si="0"/>
        <v>543</v>
      </c>
      <c r="K5" s="49">
        <f t="shared" si="0"/>
        <v>1141</v>
      </c>
      <c r="L5" s="49">
        <f t="shared" si="0"/>
        <v>90</v>
      </c>
      <c r="M5" s="49">
        <f t="shared" si="0"/>
        <v>3950</v>
      </c>
      <c r="N5" s="49">
        <f t="shared" si="0"/>
        <v>541</v>
      </c>
      <c r="O5" s="49">
        <f t="shared" si="0"/>
        <v>1450</v>
      </c>
      <c r="P5" s="37" t="s">
        <v>142</v>
      </c>
      <c r="Q5" s="49">
        <f aca="true" t="shared" si="1" ref="Q5:AH5">SUM(Q7:Q15)</f>
        <v>4137</v>
      </c>
      <c r="R5" s="49">
        <f t="shared" si="1"/>
        <v>258</v>
      </c>
      <c r="S5" s="49">
        <f t="shared" si="1"/>
        <v>33</v>
      </c>
      <c r="T5" s="49">
        <f t="shared" si="1"/>
        <v>158</v>
      </c>
      <c r="U5" s="49">
        <f t="shared" si="1"/>
        <v>9</v>
      </c>
      <c r="V5" s="49">
        <f t="shared" si="1"/>
        <v>132</v>
      </c>
      <c r="W5" s="49">
        <f t="shared" si="1"/>
        <v>113</v>
      </c>
      <c r="X5" s="49">
        <f t="shared" si="1"/>
        <v>258</v>
      </c>
      <c r="Y5" s="49">
        <f t="shared" si="1"/>
        <v>116</v>
      </c>
      <c r="Z5" s="49">
        <f t="shared" si="1"/>
        <v>133</v>
      </c>
      <c r="AA5" s="49">
        <f t="shared" si="1"/>
        <v>40</v>
      </c>
      <c r="AB5" s="49">
        <f t="shared" si="1"/>
        <v>10</v>
      </c>
      <c r="AC5" s="49">
        <f t="shared" si="1"/>
        <v>704</v>
      </c>
      <c r="AD5" s="49">
        <f t="shared" si="1"/>
        <v>3211</v>
      </c>
      <c r="AE5" s="49">
        <f t="shared" si="1"/>
        <v>0</v>
      </c>
      <c r="AF5" s="49">
        <f t="shared" si="1"/>
        <v>63</v>
      </c>
      <c r="AG5" s="49">
        <f>SUM(AG7:AG15)</f>
        <v>0</v>
      </c>
      <c r="AH5" s="49">
        <f t="shared" si="1"/>
        <v>164</v>
      </c>
    </row>
    <row r="6" spans="1:34" s="39" customFormat="1" ht="41.25" customHeight="1">
      <c r="A6" s="37" t="s">
        <v>143</v>
      </c>
      <c r="B6" s="38"/>
      <c r="C6" s="22">
        <f>SUM(C7:C15)</f>
        <v>100</v>
      </c>
      <c r="D6" s="22">
        <f>IF(D5&gt;$B$5,999,IF($B$5=0,0,D5/$B$5*100))</f>
        <v>83.49208879677971</v>
      </c>
      <c r="E6" s="22">
        <f aca="true" t="shared" si="2" ref="E6:O6">IF(E5&gt;$B$5,999,IF($B$5=0,0,E5/$B$5*100))</f>
        <v>5.185126140847316</v>
      </c>
      <c r="F6" s="22">
        <f t="shared" si="2"/>
        <v>1.0322426368020405</v>
      </c>
      <c r="G6" s="22">
        <f t="shared" si="2"/>
        <v>21.226734685743892</v>
      </c>
      <c r="H6" s="22">
        <f t="shared" si="2"/>
        <v>1.4786178310948148</v>
      </c>
      <c r="I6" s="22">
        <f t="shared" si="2"/>
        <v>2.311585827587581</v>
      </c>
      <c r="J6" s="22">
        <f t="shared" si="2"/>
        <v>2.164122593758718</v>
      </c>
      <c r="K6" s="22">
        <f t="shared" si="2"/>
        <v>4.5474472918576385</v>
      </c>
      <c r="L6" s="22">
        <f t="shared" si="2"/>
        <v>0.35869435255669363</v>
      </c>
      <c r="M6" s="22">
        <f t="shared" si="2"/>
        <v>15.742696584432665</v>
      </c>
      <c r="N6" s="22">
        <f t="shared" si="2"/>
        <v>2.1561516081463474</v>
      </c>
      <c r="O6" s="22">
        <f t="shared" si="2"/>
        <v>5.778964568968953</v>
      </c>
      <c r="P6" s="37" t="s">
        <v>143</v>
      </c>
      <c r="Q6" s="22">
        <f aca="true" t="shared" si="3" ref="Q6:AH6">IF(Q5&gt;$B$5,999,IF($B$5=0,0,Q5/$B$5*100))</f>
        <v>16.487983739189353</v>
      </c>
      <c r="R6" s="22">
        <f t="shared" si="3"/>
        <v>1.0282571439958552</v>
      </c>
      <c r="S6" s="22">
        <f t="shared" si="3"/>
        <v>0.131521262604121</v>
      </c>
      <c r="T6" s="22">
        <f t="shared" si="3"/>
        <v>0.6297078633773067</v>
      </c>
      <c r="U6" s="22">
        <f t="shared" si="3"/>
        <v>0.035869435255669366</v>
      </c>
      <c r="V6" s="22">
        <f t="shared" si="3"/>
        <v>0.526085050416484</v>
      </c>
      <c r="W6" s="22">
        <f t="shared" si="3"/>
        <v>0.45036068709895977</v>
      </c>
      <c r="X6" s="22">
        <f t="shared" si="3"/>
        <v>1.0282571439958552</v>
      </c>
      <c r="Y6" s="22">
        <f t="shared" si="3"/>
        <v>0.4623171655175162</v>
      </c>
      <c r="Z6" s="22">
        <f t="shared" si="3"/>
        <v>0.5300705432226694</v>
      </c>
      <c r="AA6" s="22">
        <f t="shared" si="3"/>
        <v>0.15941971224741938</v>
      </c>
      <c r="AB6" s="22">
        <f t="shared" si="3"/>
        <v>0.039854928061854845</v>
      </c>
      <c r="AC6" s="22">
        <f t="shared" si="3"/>
        <v>2.8057869355545813</v>
      </c>
      <c r="AD6" s="22">
        <f t="shared" si="3"/>
        <v>12.797417400661592</v>
      </c>
      <c r="AE6" s="22">
        <f t="shared" si="3"/>
        <v>0</v>
      </c>
      <c r="AF6" s="22">
        <f t="shared" si="3"/>
        <v>0.25108604678968555</v>
      </c>
      <c r="AG6" s="22">
        <f t="shared" si="3"/>
        <v>0</v>
      </c>
      <c r="AH6" s="22">
        <f t="shared" si="3"/>
        <v>0.6536208202144196</v>
      </c>
    </row>
    <row r="7" spans="1:34" s="39" customFormat="1" ht="49.5" customHeight="1">
      <c r="A7" s="37" t="s">
        <v>161</v>
      </c>
      <c r="B7" s="49">
        <f aca="true" t="shared" si="4" ref="B7:B15">SUM(D7,AC7:AH7)</f>
        <v>11032</v>
      </c>
      <c r="C7" s="22">
        <f>B7/$B$5*100</f>
        <v>43.96795663783827</v>
      </c>
      <c r="D7" s="49">
        <f aca="true" t="shared" si="5" ref="D7:D15">SUM(E7:O7,Q7:AB7)</f>
        <v>9006</v>
      </c>
      <c r="E7" s="49">
        <v>566</v>
      </c>
      <c r="F7" s="49">
        <v>64</v>
      </c>
      <c r="G7" s="49">
        <v>2237</v>
      </c>
      <c r="H7" s="49">
        <v>109</v>
      </c>
      <c r="I7" s="49">
        <v>272</v>
      </c>
      <c r="J7" s="49">
        <v>137</v>
      </c>
      <c r="K7" s="49">
        <v>360</v>
      </c>
      <c r="L7" s="49">
        <v>14</v>
      </c>
      <c r="M7" s="49">
        <v>2148</v>
      </c>
      <c r="N7" s="49">
        <v>229</v>
      </c>
      <c r="O7" s="49">
        <v>514</v>
      </c>
      <c r="P7" s="37" t="s">
        <v>161</v>
      </c>
      <c r="Q7" s="49">
        <v>2066</v>
      </c>
      <c r="R7" s="49">
        <v>78</v>
      </c>
      <c r="S7" s="49">
        <v>1</v>
      </c>
      <c r="T7" s="49">
        <v>49</v>
      </c>
      <c r="U7" s="49">
        <v>0</v>
      </c>
      <c r="V7" s="49">
        <v>66</v>
      </c>
      <c r="W7" s="49">
        <v>21</v>
      </c>
      <c r="X7" s="49">
        <v>20</v>
      </c>
      <c r="Y7" s="49">
        <v>42</v>
      </c>
      <c r="Z7" s="49">
        <v>11</v>
      </c>
      <c r="AA7" s="49">
        <v>0</v>
      </c>
      <c r="AB7" s="49">
        <v>2</v>
      </c>
      <c r="AC7" s="49">
        <v>301</v>
      </c>
      <c r="AD7" s="49">
        <v>1612</v>
      </c>
      <c r="AE7" s="49">
        <v>0</v>
      </c>
      <c r="AF7" s="49">
        <v>26</v>
      </c>
      <c r="AG7" s="49">
        <v>0</v>
      </c>
      <c r="AH7" s="49">
        <v>87</v>
      </c>
    </row>
    <row r="8" spans="1:34" s="39" customFormat="1" ht="41.25" customHeight="1">
      <c r="A8" s="37" t="s">
        <v>162</v>
      </c>
      <c r="B8" s="49">
        <f t="shared" si="4"/>
        <v>330</v>
      </c>
      <c r="C8" s="22">
        <f aca="true" t="shared" si="6" ref="C8:C15">B8/$B$5*100</f>
        <v>1.31521262604121</v>
      </c>
      <c r="D8" s="49">
        <f t="shared" si="5"/>
        <v>325</v>
      </c>
      <c r="E8" s="49">
        <v>0</v>
      </c>
      <c r="F8" s="49">
        <v>3</v>
      </c>
      <c r="G8" s="49">
        <v>64</v>
      </c>
      <c r="H8" s="49">
        <v>0</v>
      </c>
      <c r="I8" s="49">
        <v>5</v>
      </c>
      <c r="J8" s="49">
        <v>14</v>
      </c>
      <c r="K8" s="49">
        <v>18</v>
      </c>
      <c r="L8" s="49">
        <v>3</v>
      </c>
      <c r="M8" s="49">
        <v>17</v>
      </c>
      <c r="N8" s="49">
        <v>38</v>
      </c>
      <c r="O8" s="49">
        <v>66</v>
      </c>
      <c r="P8" s="37" t="s">
        <v>162</v>
      </c>
      <c r="Q8" s="49">
        <v>5</v>
      </c>
      <c r="R8" s="49">
        <v>22</v>
      </c>
      <c r="S8" s="49">
        <v>0</v>
      </c>
      <c r="T8" s="49">
        <v>23</v>
      </c>
      <c r="U8" s="49">
        <v>0</v>
      </c>
      <c r="V8" s="49">
        <v>0</v>
      </c>
      <c r="W8" s="49">
        <v>0</v>
      </c>
      <c r="X8" s="49">
        <v>15</v>
      </c>
      <c r="Y8" s="49">
        <v>0</v>
      </c>
      <c r="Z8" s="49">
        <v>0</v>
      </c>
      <c r="AA8" s="49">
        <v>31</v>
      </c>
      <c r="AB8" s="49">
        <v>1</v>
      </c>
      <c r="AC8" s="49">
        <v>0</v>
      </c>
      <c r="AD8" s="49">
        <v>5</v>
      </c>
      <c r="AE8" s="49">
        <v>0</v>
      </c>
      <c r="AF8" s="49">
        <v>0</v>
      </c>
      <c r="AG8" s="49">
        <v>0</v>
      </c>
      <c r="AH8" s="49">
        <v>0</v>
      </c>
    </row>
    <row r="9" spans="1:34" s="39" customFormat="1" ht="41.25" customHeight="1">
      <c r="A9" s="37" t="s">
        <v>163</v>
      </c>
      <c r="B9" s="49">
        <f t="shared" si="4"/>
        <v>3371</v>
      </c>
      <c r="C9" s="22">
        <f t="shared" si="6"/>
        <v>13.435096249651268</v>
      </c>
      <c r="D9" s="49">
        <f t="shared" si="5"/>
        <v>3371</v>
      </c>
      <c r="E9" s="49">
        <v>345</v>
      </c>
      <c r="F9" s="49">
        <v>28</v>
      </c>
      <c r="G9" s="49">
        <v>1653</v>
      </c>
      <c r="H9" s="49">
        <v>24</v>
      </c>
      <c r="I9" s="49">
        <v>26</v>
      </c>
      <c r="J9" s="49">
        <v>25</v>
      </c>
      <c r="K9" s="49">
        <v>306</v>
      </c>
      <c r="L9" s="49">
        <v>0</v>
      </c>
      <c r="M9" s="49">
        <v>301</v>
      </c>
      <c r="N9" s="49">
        <v>24</v>
      </c>
      <c r="O9" s="49">
        <v>571</v>
      </c>
      <c r="P9" s="37" t="s">
        <v>163</v>
      </c>
      <c r="Q9" s="49">
        <v>26</v>
      </c>
      <c r="R9" s="49">
        <v>4</v>
      </c>
      <c r="S9" s="49">
        <v>0</v>
      </c>
      <c r="T9" s="49">
        <v>0</v>
      </c>
      <c r="U9" s="49">
        <v>0</v>
      </c>
      <c r="V9" s="49">
        <v>13</v>
      </c>
      <c r="W9" s="49">
        <v>0</v>
      </c>
      <c r="X9" s="49">
        <v>0</v>
      </c>
      <c r="Y9" s="49">
        <v>0</v>
      </c>
      <c r="Z9" s="49">
        <v>25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</row>
    <row r="10" spans="1:34" s="39" customFormat="1" ht="41.25" customHeight="1">
      <c r="A10" s="37" t="s">
        <v>164</v>
      </c>
      <c r="B10" s="49">
        <f t="shared" si="4"/>
        <v>2535</v>
      </c>
      <c r="C10" s="22">
        <f t="shared" si="6"/>
        <v>10.103224263680204</v>
      </c>
      <c r="D10" s="49">
        <f t="shared" si="5"/>
        <v>2013</v>
      </c>
      <c r="E10" s="49">
        <v>187</v>
      </c>
      <c r="F10" s="49">
        <v>96</v>
      </c>
      <c r="G10" s="49">
        <v>217</v>
      </c>
      <c r="H10" s="49">
        <v>54</v>
      </c>
      <c r="I10" s="49">
        <v>46</v>
      </c>
      <c r="J10" s="49">
        <v>193</v>
      </c>
      <c r="K10" s="49">
        <v>222</v>
      </c>
      <c r="L10" s="49">
        <v>51</v>
      </c>
      <c r="M10" s="49">
        <v>106</v>
      </c>
      <c r="N10" s="49">
        <v>102</v>
      </c>
      <c r="O10" s="49">
        <v>99</v>
      </c>
      <c r="P10" s="37" t="s">
        <v>164</v>
      </c>
      <c r="Q10" s="49">
        <v>111</v>
      </c>
      <c r="R10" s="49">
        <v>84</v>
      </c>
      <c r="S10" s="49">
        <v>27</v>
      </c>
      <c r="T10" s="49">
        <v>57</v>
      </c>
      <c r="U10" s="49">
        <v>6</v>
      </c>
      <c r="V10" s="49">
        <v>34</v>
      </c>
      <c r="W10" s="49">
        <v>47</v>
      </c>
      <c r="X10" s="49">
        <v>144</v>
      </c>
      <c r="Y10" s="49">
        <v>38</v>
      </c>
      <c r="Z10" s="49">
        <v>79</v>
      </c>
      <c r="AA10" s="49">
        <v>6</v>
      </c>
      <c r="AB10" s="49">
        <v>7</v>
      </c>
      <c r="AC10" s="49">
        <v>352</v>
      </c>
      <c r="AD10" s="49">
        <v>149</v>
      </c>
      <c r="AE10" s="49">
        <v>0</v>
      </c>
      <c r="AF10" s="49">
        <v>13</v>
      </c>
      <c r="AG10" s="49">
        <v>0</v>
      </c>
      <c r="AH10" s="49">
        <v>8</v>
      </c>
    </row>
    <row r="11" spans="1:34" s="39" customFormat="1" ht="41.25" customHeight="1">
      <c r="A11" s="37" t="s">
        <v>165</v>
      </c>
      <c r="B11" s="49">
        <f t="shared" si="4"/>
        <v>226</v>
      </c>
      <c r="C11" s="22">
        <f t="shared" si="6"/>
        <v>0.9007213741979195</v>
      </c>
      <c r="D11" s="49">
        <f t="shared" si="5"/>
        <v>224</v>
      </c>
      <c r="E11" s="49">
        <v>16</v>
      </c>
      <c r="F11" s="49">
        <v>9</v>
      </c>
      <c r="G11" s="49">
        <v>44</v>
      </c>
      <c r="H11" s="49">
        <v>8</v>
      </c>
      <c r="I11" s="49">
        <v>2</v>
      </c>
      <c r="J11" s="49">
        <v>30</v>
      </c>
      <c r="K11" s="49">
        <v>67</v>
      </c>
      <c r="L11" s="49">
        <v>0</v>
      </c>
      <c r="M11" s="49">
        <v>7</v>
      </c>
      <c r="N11" s="49">
        <v>22</v>
      </c>
      <c r="O11" s="49">
        <v>2</v>
      </c>
      <c r="P11" s="37" t="s">
        <v>165</v>
      </c>
      <c r="Q11" s="49">
        <v>14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1</v>
      </c>
      <c r="X11" s="49">
        <v>0</v>
      </c>
      <c r="Y11" s="49">
        <v>0</v>
      </c>
      <c r="Z11" s="49">
        <v>2</v>
      </c>
      <c r="AA11" s="49">
        <v>0</v>
      </c>
      <c r="AB11" s="49">
        <v>0</v>
      </c>
      <c r="AC11" s="49">
        <v>2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</row>
    <row r="12" spans="1:34" s="39" customFormat="1" ht="41.25" customHeight="1">
      <c r="A12" s="37" t="s">
        <v>166</v>
      </c>
      <c r="B12" s="49">
        <f t="shared" si="4"/>
        <v>1003</v>
      </c>
      <c r="C12" s="22">
        <f t="shared" si="6"/>
        <v>3.9974492846040413</v>
      </c>
      <c r="D12" s="49">
        <f t="shared" si="5"/>
        <v>913</v>
      </c>
      <c r="E12" s="49">
        <v>50</v>
      </c>
      <c r="F12" s="49">
        <v>0</v>
      </c>
      <c r="G12" s="49">
        <v>193</v>
      </c>
      <c r="H12" s="49">
        <v>57</v>
      </c>
      <c r="I12" s="49">
        <v>39</v>
      </c>
      <c r="J12" s="49">
        <v>12</v>
      </c>
      <c r="K12" s="49">
        <v>21</v>
      </c>
      <c r="L12" s="49">
        <v>6</v>
      </c>
      <c r="M12" s="49">
        <v>145</v>
      </c>
      <c r="N12" s="49">
        <v>32</v>
      </c>
      <c r="O12" s="49">
        <v>57</v>
      </c>
      <c r="P12" s="37" t="s">
        <v>166</v>
      </c>
      <c r="Q12" s="49">
        <v>235</v>
      </c>
      <c r="R12" s="49">
        <v>25</v>
      </c>
      <c r="S12" s="49">
        <v>0</v>
      </c>
      <c r="T12" s="49">
        <v>2</v>
      </c>
      <c r="U12" s="49">
        <v>0</v>
      </c>
      <c r="V12" s="49">
        <v>0</v>
      </c>
      <c r="W12" s="49">
        <v>9</v>
      </c>
      <c r="X12" s="49">
        <v>26</v>
      </c>
      <c r="Y12" s="49">
        <v>3</v>
      </c>
      <c r="Z12" s="49">
        <v>1</v>
      </c>
      <c r="AA12" s="49">
        <v>0</v>
      </c>
      <c r="AB12" s="49">
        <v>0</v>
      </c>
      <c r="AC12" s="49">
        <v>22</v>
      </c>
      <c r="AD12" s="49">
        <v>57</v>
      </c>
      <c r="AE12" s="49">
        <v>0</v>
      </c>
      <c r="AF12" s="49">
        <v>0</v>
      </c>
      <c r="AG12" s="49">
        <v>0</v>
      </c>
      <c r="AH12" s="49">
        <v>11</v>
      </c>
    </row>
    <row r="13" spans="1:34" s="39" customFormat="1" ht="41.25" customHeight="1">
      <c r="A13" s="37" t="s">
        <v>167</v>
      </c>
      <c r="B13" s="49">
        <f t="shared" si="4"/>
        <v>846</v>
      </c>
      <c r="C13" s="22">
        <f t="shared" si="6"/>
        <v>3.3717269140329202</v>
      </c>
      <c r="D13" s="49">
        <f t="shared" si="5"/>
        <v>830</v>
      </c>
      <c r="E13" s="49">
        <v>80</v>
      </c>
      <c r="F13" s="49">
        <v>22</v>
      </c>
      <c r="G13" s="49">
        <v>46</v>
      </c>
      <c r="H13" s="49">
        <v>10</v>
      </c>
      <c r="I13" s="49">
        <v>23</v>
      </c>
      <c r="J13" s="49">
        <v>20</v>
      </c>
      <c r="K13" s="49">
        <v>20</v>
      </c>
      <c r="L13" s="49">
        <v>0</v>
      </c>
      <c r="M13" s="49">
        <v>136</v>
      </c>
      <c r="N13" s="49">
        <v>12</v>
      </c>
      <c r="O13" s="49">
        <v>46</v>
      </c>
      <c r="P13" s="37" t="s">
        <v>167</v>
      </c>
      <c r="Q13" s="49">
        <v>373</v>
      </c>
      <c r="R13" s="49">
        <v>0</v>
      </c>
      <c r="S13" s="49">
        <v>2</v>
      </c>
      <c r="T13" s="49">
        <v>12</v>
      </c>
      <c r="U13" s="49">
        <v>3</v>
      </c>
      <c r="V13" s="49">
        <v>4</v>
      </c>
      <c r="W13" s="49">
        <v>8</v>
      </c>
      <c r="X13" s="49">
        <v>3</v>
      </c>
      <c r="Y13" s="49">
        <v>1</v>
      </c>
      <c r="Z13" s="49">
        <v>7</v>
      </c>
      <c r="AA13" s="49">
        <v>2</v>
      </c>
      <c r="AB13" s="49">
        <v>0</v>
      </c>
      <c r="AC13" s="49">
        <v>4</v>
      </c>
      <c r="AD13" s="49">
        <v>10</v>
      </c>
      <c r="AE13" s="49">
        <v>0</v>
      </c>
      <c r="AF13" s="49">
        <v>2</v>
      </c>
      <c r="AG13" s="49">
        <v>0</v>
      </c>
      <c r="AH13" s="49">
        <v>0</v>
      </c>
    </row>
    <row r="14" spans="1:34" s="39" customFormat="1" ht="41.25" customHeight="1">
      <c r="A14" s="37" t="s">
        <v>168</v>
      </c>
      <c r="B14" s="49">
        <f t="shared" si="4"/>
        <v>439</v>
      </c>
      <c r="C14" s="22">
        <f t="shared" si="6"/>
        <v>1.7496313419154277</v>
      </c>
      <c r="D14" s="49">
        <f t="shared" si="5"/>
        <v>399</v>
      </c>
      <c r="E14" s="49">
        <v>18</v>
      </c>
      <c r="F14" s="49">
        <v>14</v>
      </c>
      <c r="G14" s="49">
        <v>101</v>
      </c>
      <c r="H14" s="49">
        <v>12</v>
      </c>
      <c r="I14" s="49">
        <v>20</v>
      </c>
      <c r="J14" s="49">
        <v>21</v>
      </c>
      <c r="K14" s="49">
        <v>18</v>
      </c>
      <c r="L14" s="49">
        <v>0</v>
      </c>
      <c r="M14" s="49">
        <v>72</v>
      </c>
      <c r="N14" s="49">
        <v>10</v>
      </c>
      <c r="O14" s="49">
        <v>16</v>
      </c>
      <c r="P14" s="37" t="s">
        <v>168</v>
      </c>
      <c r="Q14" s="49">
        <v>66</v>
      </c>
      <c r="R14" s="49">
        <v>4</v>
      </c>
      <c r="S14" s="49">
        <v>2</v>
      </c>
      <c r="T14" s="49">
        <v>8</v>
      </c>
      <c r="U14" s="49">
        <v>0</v>
      </c>
      <c r="V14" s="49">
        <v>6</v>
      </c>
      <c r="W14" s="49">
        <v>5</v>
      </c>
      <c r="X14" s="49">
        <v>3</v>
      </c>
      <c r="Y14" s="49">
        <v>1</v>
      </c>
      <c r="Z14" s="49">
        <v>2</v>
      </c>
      <c r="AA14" s="49">
        <v>0</v>
      </c>
      <c r="AB14" s="49">
        <v>0</v>
      </c>
      <c r="AC14" s="49">
        <v>3</v>
      </c>
      <c r="AD14" s="49">
        <v>35</v>
      </c>
      <c r="AE14" s="49">
        <v>0</v>
      </c>
      <c r="AF14" s="49">
        <v>1</v>
      </c>
      <c r="AG14" s="49">
        <v>0</v>
      </c>
      <c r="AH14" s="49">
        <v>1</v>
      </c>
    </row>
    <row r="15" spans="1:34" s="39" customFormat="1" ht="41.25" customHeight="1" thickBot="1">
      <c r="A15" s="37" t="s">
        <v>155</v>
      </c>
      <c r="B15" s="49">
        <f t="shared" si="4"/>
        <v>5309</v>
      </c>
      <c r="C15" s="22">
        <f t="shared" si="6"/>
        <v>21.158981308038737</v>
      </c>
      <c r="D15" s="49">
        <f t="shared" si="5"/>
        <v>3868</v>
      </c>
      <c r="E15" s="49">
        <v>39</v>
      </c>
      <c r="F15" s="49">
        <v>23</v>
      </c>
      <c r="G15" s="49">
        <v>771</v>
      </c>
      <c r="H15" s="49">
        <v>97</v>
      </c>
      <c r="I15" s="49">
        <v>147</v>
      </c>
      <c r="J15" s="49">
        <v>91</v>
      </c>
      <c r="K15" s="49">
        <v>109</v>
      </c>
      <c r="L15" s="49">
        <v>16</v>
      </c>
      <c r="M15" s="49">
        <v>1018</v>
      </c>
      <c r="N15" s="49">
        <v>72</v>
      </c>
      <c r="O15" s="49">
        <v>79</v>
      </c>
      <c r="P15" s="37" t="s">
        <v>155</v>
      </c>
      <c r="Q15" s="49">
        <v>1241</v>
      </c>
      <c r="R15" s="49">
        <v>41</v>
      </c>
      <c r="S15" s="49">
        <v>1</v>
      </c>
      <c r="T15" s="49">
        <v>7</v>
      </c>
      <c r="U15" s="49">
        <v>0</v>
      </c>
      <c r="V15" s="49">
        <v>9</v>
      </c>
      <c r="W15" s="49">
        <v>22</v>
      </c>
      <c r="X15" s="49">
        <v>47</v>
      </c>
      <c r="Y15" s="49">
        <v>31</v>
      </c>
      <c r="Z15" s="49">
        <v>6</v>
      </c>
      <c r="AA15" s="49">
        <v>1</v>
      </c>
      <c r="AB15" s="49">
        <v>0</v>
      </c>
      <c r="AC15" s="49">
        <v>20</v>
      </c>
      <c r="AD15" s="49">
        <v>1343</v>
      </c>
      <c r="AE15" s="49">
        <v>0</v>
      </c>
      <c r="AF15" s="49">
        <v>21</v>
      </c>
      <c r="AG15" s="49">
        <v>0</v>
      </c>
      <c r="AH15" s="49">
        <v>57</v>
      </c>
    </row>
    <row r="16" spans="1:34" s="30" customFormat="1" ht="22.5" customHeight="1">
      <c r="A16" s="113" t="s">
        <v>122</v>
      </c>
      <c r="B16" s="113"/>
      <c r="C16" s="113"/>
      <c r="D16" s="113"/>
      <c r="E16" s="113"/>
      <c r="F16" s="113"/>
      <c r="G16" s="113"/>
      <c r="H16" s="113"/>
      <c r="I16" s="51"/>
      <c r="J16" s="51"/>
      <c r="K16" s="51"/>
      <c r="L16" s="51"/>
      <c r="M16" s="51"/>
      <c r="N16" s="51"/>
      <c r="O16" s="51"/>
      <c r="P16" s="51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</row>
    <row r="17" s="39" customFormat="1" ht="67.5" customHeight="1">
      <c r="A17" s="39" t="s">
        <v>123</v>
      </c>
    </row>
    <row r="18" spans="1:34" s="39" customFormat="1" ht="11.25" customHeight="1">
      <c r="A18" s="72" t="s">
        <v>348</v>
      </c>
      <c r="B18" s="73"/>
      <c r="C18" s="73"/>
      <c r="D18" s="73"/>
      <c r="E18" s="73"/>
      <c r="F18" s="73"/>
      <c r="G18" s="73"/>
      <c r="H18" s="73"/>
      <c r="I18" s="73" t="s">
        <v>349</v>
      </c>
      <c r="J18" s="73"/>
      <c r="K18" s="73"/>
      <c r="L18" s="73"/>
      <c r="M18" s="73"/>
      <c r="N18" s="73"/>
      <c r="O18" s="73"/>
      <c r="P18" s="73" t="s">
        <v>350</v>
      </c>
      <c r="Q18" s="73"/>
      <c r="R18" s="73"/>
      <c r="S18" s="73"/>
      <c r="T18" s="73"/>
      <c r="U18" s="73"/>
      <c r="V18" s="73"/>
      <c r="W18" s="73"/>
      <c r="X18" s="73" t="s">
        <v>351</v>
      </c>
      <c r="Y18" s="73"/>
      <c r="Z18" s="73"/>
      <c r="AA18" s="73"/>
      <c r="AB18" s="73"/>
      <c r="AC18" s="73"/>
      <c r="AD18" s="73"/>
      <c r="AE18" s="73"/>
      <c r="AF18" s="73"/>
      <c r="AG18" s="73"/>
      <c r="AH18" s="73"/>
    </row>
  </sheetData>
  <mergeCells count="25">
    <mergeCell ref="A1:H1"/>
    <mergeCell ref="I1:O1"/>
    <mergeCell ref="P1:W1"/>
    <mergeCell ref="X1:AH1"/>
    <mergeCell ref="A2:H2"/>
    <mergeCell ref="P2:W2"/>
    <mergeCell ref="A3:A4"/>
    <mergeCell ref="B3:B4"/>
    <mergeCell ref="C3:C4"/>
    <mergeCell ref="D3:H3"/>
    <mergeCell ref="I3:O3"/>
    <mergeCell ref="P3:P4"/>
    <mergeCell ref="Q3:W3"/>
    <mergeCell ref="A18:H18"/>
    <mergeCell ref="I18:O18"/>
    <mergeCell ref="P18:W18"/>
    <mergeCell ref="X18:AH18"/>
    <mergeCell ref="AG3:AG4"/>
    <mergeCell ref="AF3:AF4"/>
    <mergeCell ref="AH3:AH4"/>
    <mergeCell ref="A16:H16"/>
    <mergeCell ref="X3:AB3"/>
    <mergeCell ref="AC3:AC4"/>
    <mergeCell ref="AD3:AD4"/>
    <mergeCell ref="AE3:AE4"/>
  </mergeCells>
  <dataValidations count="1">
    <dataValidation type="whole" allowBlank="1" showInputMessage="1" showErrorMessage="1" errorTitle="嘿嘿！你粉混喔" error="數字必須素整數而且不得小於 0 也應該不會大於 50000000 吧" sqref="E7:O15 Q7:AH15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19"/>
  <sheetViews>
    <sheetView workbookViewId="0" topLeftCell="A1">
      <selection activeCell="A1" sqref="A1:H1"/>
    </sheetView>
  </sheetViews>
  <sheetFormatPr defaultColWidth="9.00390625" defaultRowHeight="16.5"/>
  <cols>
    <col min="1" max="1" width="18.625" style="47" customWidth="1"/>
    <col min="2" max="2" width="9.125" style="47" customWidth="1"/>
    <col min="3" max="4" width="8.875" style="47" customWidth="1"/>
    <col min="5" max="6" width="8.50390625" style="47" customWidth="1"/>
    <col min="7" max="7" width="8.25390625" style="47" customWidth="1"/>
    <col min="8" max="8" width="8.00390625" style="47" customWidth="1"/>
    <col min="9" max="15" width="11.125" style="47" customWidth="1"/>
    <col min="16" max="16" width="18.625" style="47" customWidth="1"/>
    <col min="17" max="18" width="9.125" style="47" customWidth="1"/>
    <col min="19" max="23" width="8.75390625" style="47" customWidth="1"/>
    <col min="24" max="34" width="7.375" style="47" customWidth="1"/>
    <col min="35" max="16384" width="9.00390625" style="47" customWidth="1"/>
  </cols>
  <sheetData>
    <row r="1" spans="1:34" s="27" customFormat="1" ht="48" customHeight="1">
      <c r="A1" s="89" t="s">
        <v>169</v>
      </c>
      <c r="B1" s="89"/>
      <c r="C1" s="89"/>
      <c r="D1" s="89"/>
      <c r="E1" s="89"/>
      <c r="F1" s="89"/>
      <c r="G1" s="89"/>
      <c r="H1" s="89"/>
      <c r="I1" s="68" t="s">
        <v>77</v>
      </c>
      <c r="J1" s="68"/>
      <c r="K1" s="68"/>
      <c r="L1" s="68"/>
      <c r="M1" s="68"/>
      <c r="N1" s="68"/>
      <c r="O1" s="68"/>
      <c r="P1" s="89" t="s">
        <v>169</v>
      </c>
      <c r="Q1" s="89"/>
      <c r="R1" s="89"/>
      <c r="S1" s="89"/>
      <c r="T1" s="89"/>
      <c r="U1" s="89"/>
      <c r="V1" s="89"/>
      <c r="W1" s="89"/>
      <c r="X1" s="68" t="s">
        <v>78</v>
      </c>
      <c r="Y1" s="68"/>
      <c r="Z1" s="68"/>
      <c r="AA1" s="68"/>
      <c r="AB1" s="68"/>
      <c r="AC1" s="68"/>
      <c r="AD1" s="68"/>
      <c r="AE1" s="68"/>
      <c r="AF1" s="68"/>
      <c r="AG1" s="68"/>
      <c r="AH1" s="68"/>
    </row>
    <row r="2" spans="1:34" s="30" customFormat="1" ht="12.75" customHeight="1" thickBot="1">
      <c r="A2" s="115" t="s">
        <v>16</v>
      </c>
      <c r="B2" s="115"/>
      <c r="C2" s="115"/>
      <c r="D2" s="115"/>
      <c r="E2" s="115"/>
      <c r="F2" s="115"/>
      <c r="G2" s="115"/>
      <c r="H2" s="115"/>
      <c r="I2" s="48" t="s">
        <v>361</v>
      </c>
      <c r="J2" s="48"/>
      <c r="K2" s="48"/>
      <c r="L2" s="48"/>
      <c r="M2" s="48"/>
      <c r="N2" s="48"/>
      <c r="O2" s="28" t="s">
        <v>0</v>
      </c>
      <c r="P2" s="115" t="s">
        <v>16</v>
      </c>
      <c r="Q2" s="115"/>
      <c r="R2" s="115"/>
      <c r="S2" s="115"/>
      <c r="T2" s="115"/>
      <c r="U2" s="115"/>
      <c r="V2" s="115"/>
      <c r="W2" s="115"/>
      <c r="X2" s="48" t="s">
        <v>361</v>
      </c>
      <c r="Y2" s="48"/>
      <c r="Z2" s="48"/>
      <c r="AA2" s="48"/>
      <c r="AB2" s="48"/>
      <c r="AC2" s="48"/>
      <c r="AD2" s="48"/>
      <c r="AE2" s="48"/>
      <c r="AF2" s="48"/>
      <c r="AG2" s="48"/>
      <c r="AH2" s="28" t="s">
        <v>0</v>
      </c>
    </row>
    <row r="3" spans="1:34" s="33" customFormat="1" ht="24" customHeight="1">
      <c r="A3" s="99" t="s">
        <v>79</v>
      </c>
      <c r="B3" s="114" t="s">
        <v>80</v>
      </c>
      <c r="C3" s="76" t="s">
        <v>81</v>
      </c>
      <c r="D3" s="121" t="s">
        <v>170</v>
      </c>
      <c r="E3" s="102"/>
      <c r="F3" s="102"/>
      <c r="G3" s="102"/>
      <c r="H3" s="102"/>
      <c r="I3" s="104" t="s">
        <v>171</v>
      </c>
      <c r="J3" s="105"/>
      <c r="K3" s="105"/>
      <c r="L3" s="105"/>
      <c r="M3" s="105"/>
      <c r="N3" s="105"/>
      <c r="O3" s="105"/>
      <c r="P3" s="99" t="s">
        <v>83</v>
      </c>
      <c r="Q3" s="101" t="s">
        <v>172</v>
      </c>
      <c r="R3" s="102"/>
      <c r="S3" s="102"/>
      <c r="T3" s="102"/>
      <c r="U3" s="102"/>
      <c r="V3" s="102"/>
      <c r="W3" s="102"/>
      <c r="X3" s="104" t="s">
        <v>173</v>
      </c>
      <c r="Y3" s="105"/>
      <c r="Z3" s="105"/>
      <c r="AA3" s="105"/>
      <c r="AB3" s="106"/>
      <c r="AC3" s="74" t="s">
        <v>86</v>
      </c>
      <c r="AD3" s="74" t="s">
        <v>87</v>
      </c>
      <c r="AE3" s="76" t="s">
        <v>88</v>
      </c>
      <c r="AF3" s="76" t="s">
        <v>89</v>
      </c>
      <c r="AG3" s="119" t="s">
        <v>197</v>
      </c>
      <c r="AH3" s="97" t="s">
        <v>90</v>
      </c>
    </row>
    <row r="4" spans="1:34" s="33" customFormat="1" ht="48" customHeight="1" thickBot="1">
      <c r="A4" s="100"/>
      <c r="B4" s="107"/>
      <c r="C4" s="75"/>
      <c r="D4" s="34" t="s">
        <v>3</v>
      </c>
      <c r="E4" s="35" t="s">
        <v>91</v>
      </c>
      <c r="F4" s="35" t="s">
        <v>92</v>
      </c>
      <c r="G4" s="35" t="s">
        <v>93</v>
      </c>
      <c r="H4" s="35" t="s">
        <v>94</v>
      </c>
      <c r="I4" s="34" t="s">
        <v>95</v>
      </c>
      <c r="J4" s="35" t="s">
        <v>96</v>
      </c>
      <c r="K4" s="35" t="s">
        <v>97</v>
      </c>
      <c r="L4" s="35" t="s">
        <v>98</v>
      </c>
      <c r="M4" s="35" t="s">
        <v>99</v>
      </c>
      <c r="N4" s="35" t="s">
        <v>100</v>
      </c>
      <c r="O4" s="35" t="s">
        <v>101</v>
      </c>
      <c r="P4" s="100"/>
      <c r="Q4" s="34" t="s">
        <v>102</v>
      </c>
      <c r="R4" s="35" t="s">
        <v>103</v>
      </c>
      <c r="S4" s="35" t="s">
        <v>104</v>
      </c>
      <c r="T4" s="35" t="s">
        <v>105</v>
      </c>
      <c r="U4" s="35" t="s">
        <v>106</v>
      </c>
      <c r="V4" s="35" t="s">
        <v>107</v>
      </c>
      <c r="W4" s="35" t="s">
        <v>108</v>
      </c>
      <c r="X4" s="34" t="s">
        <v>109</v>
      </c>
      <c r="Y4" s="36" t="s">
        <v>110</v>
      </c>
      <c r="Z4" s="36" t="s">
        <v>111</v>
      </c>
      <c r="AA4" s="36" t="s">
        <v>112</v>
      </c>
      <c r="AB4" s="36" t="s">
        <v>113</v>
      </c>
      <c r="AC4" s="75"/>
      <c r="AD4" s="75"/>
      <c r="AE4" s="75"/>
      <c r="AF4" s="75"/>
      <c r="AG4" s="120"/>
      <c r="AH4" s="98"/>
    </row>
    <row r="5" spans="1:34" s="39" customFormat="1" ht="38.25" customHeight="1">
      <c r="A5" s="37" t="s">
        <v>114</v>
      </c>
      <c r="B5" s="49">
        <f>SUM(B7:B16)</f>
        <v>21342</v>
      </c>
      <c r="C5" s="50"/>
      <c r="D5" s="49">
        <f aca="true" t="shared" si="0" ref="D5:O5">SUM(D7:D16)</f>
        <v>16940</v>
      </c>
      <c r="E5" s="49">
        <f t="shared" si="0"/>
        <v>378</v>
      </c>
      <c r="F5" s="49">
        <f t="shared" si="0"/>
        <v>140</v>
      </c>
      <c r="G5" s="49">
        <f t="shared" si="0"/>
        <v>2200</v>
      </c>
      <c r="H5" s="49">
        <f t="shared" si="0"/>
        <v>382</v>
      </c>
      <c r="I5" s="49">
        <f t="shared" si="0"/>
        <v>906</v>
      </c>
      <c r="J5" s="49">
        <f t="shared" si="0"/>
        <v>582</v>
      </c>
      <c r="K5" s="49">
        <f t="shared" si="0"/>
        <v>387</v>
      </c>
      <c r="L5" s="49">
        <f t="shared" si="0"/>
        <v>157</v>
      </c>
      <c r="M5" s="49">
        <f t="shared" si="0"/>
        <v>4563</v>
      </c>
      <c r="N5" s="49">
        <f t="shared" si="0"/>
        <v>292</v>
      </c>
      <c r="O5" s="49">
        <f t="shared" si="0"/>
        <v>1521</v>
      </c>
      <c r="P5" s="37" t="s">
        <v>114</v>
      </c>
      <c r="Q5" s="49">
        <f aca="true" t="shared" si="1" ref="Q5:AH5">SUM(Q7:Q16)</f>
        <v>4680</v>
      </c>
      <c r="R5" s="49">
        <f t="shared" si="1"/>
        <v>164</v>
      </c>
      <c r="S5" s="49">
        <f t="shared" si="1"/>
        <v>19</v>
      </c>
      <c r="T5" s="49">
        <f t="shared" si="1"/>
        <v>56</v>
      </c>
      <c r="U5" s="49">
        <f t="shared" si="1"/>
        <v>7</v>
      </c>
      <c r="V5" s="49">
        <f t="shared" si="1"/>
        <v>33</v>
      </c>
      <c r="W5" s="49">
        <f t="shared" si="1"/>
        <v>118</v>
      </c>
      <c r="X5" s="49">
        <f t="shared" si="1"/>
        <v>217</v>
      </c>
      <c r="Y5" s="49">
        <f t="shared" si="1"/>
        <v>45</v>
      </c>
      <c r="Z5" s="49">
        <f t="shared" si="1"/>
        <v>78</v>
      </c>
      <c r="AA5" s="49">
        <f t="shared" si="1"/>
        <v>15</v>
      </c>
      <c r="AB5" s="49">
        <f t="shared" si="1"/>
        <v>0</v>
      </c>
      <c r="AC5" s="49">
        <f t="shared" si="1"/>
        <v>97</v>
      </c>
      <c r="AD5" s="49">
        <f t="shared" si="1"/>
        <v>3615</v>
      </c>
      <c r="AE5" s="49">
        <f t="shared" si="1"/>
        <v>56</v>
      </c>
      <c r="AF5" s="49">
        <f t="shared" si="1"/>
        <v>287</v>
      </c>
      <c r="AG5" s="49">
        <f>SUM(AG7:AG16)</f>
        <v>0</v>
      </c>
      <c r="AH5" s="49">
        <f t="shared" si="1"/>
        <v>347</v>
      </c>
    </row>
    <row r="6" spans="1:34" s="39" customFormat="1" ht="39" customHeight="1">
      <c r="A6" s="37" t="s">
        <v>115</v>
      </c>
      <c r="B6" s="38"/>
      <c r="C6" s="22">
        <f>SUM(C7:C16)</f>
        <v>100</v>
      </c>
      <c r="D6" s="22">
        <f>IF(D5&gt;$B$5,999,IF($B$5=0,0,D5/$B$5*100))</f>
        <v>79.37400431074876</v>
      </c>
      <c r="E6" s="22">
        <f aca="true" t="shared" si="2" ref="E6:O6">IF(E5&gt;$B$5,999,IF($B$5=0,0,E5/$B$5*100))</f>
        <v>1.7711554680910881</v>
      </c>
      <c r="F6" s="22">
        <f t="shared" si="2"/>
        <v>0.655983506700403</v>
      </c>
      <c r="G6" s="22">
        <f t="shared" si="2"/>
        <v>10.30831224814919</v>
      </c>
      <c r="H6" s="22">
        <f t="shared" si="2"/>
        <v>1.789897853996814</v>
      </c>
      <c r="I6" s="22">
        <f t="shared" si="2"/>
        <v>4.245150407646894</v>
      </c>
      <c r="J6" s="22">
        <f t="shared" si="2"/>
        <v>2.7270171492831037</v>
      </c>
      <c r="K6" s="22">
        <f t="shared" si="2"/>
        <v>1.813325836378971</v>
      </c>
      <c r="L6" s="22">
        <f t="shared" si="2"/>
        <v>0.7356386467997377</v>
      </c>
      <c r="M6" s="22">
        <f t="shared" si="2"/>
        <v>21.380376721956708</v>
      </c>
      <c r="N6" s="22">
        <f t="shared" si="2"/>
        <v>1.3681941711179832</v>
      </c>
      <c r="O6" s="22">
        <f t="shared" si="2"/>
        <v>7.126792240652236</v>
      </c>
      <c r="P6" s="37" t="s">
        <v>115</v>
      </c>
      <c r="Q6" s="22">
        <f aca="true" t="shared" si="3" ref="Q6:AH6">IF(Q5&gt;$B$5,999,IF($B$5=0,0,Q5/$B$5*100))</f>
        <v>21.928591509699185</v>
      </c>
      <c r="R6" s="22">
        <f t="shared" si="3"/>
        <v>0.7684378221347578</v>
      </c>
      <c r="S6" s="22">
        <f t="shared" si="3"/>
        <v>0.08902633305219754</v>
      </c>
      <c r="T6" s="22">
        <f t="shared" si="3"/>
        <v>0.2623934026801612</v>
      </c>
      <c r="U6" s="22">
        <f t="shared" si="3"/>
        <v>0.03279917533502015</v>
      </c>
      <c r="V6" s="22">
        <f t="shared" si="3"/>
        <v>0.15462468372223784</v>
      </c>
      <c r="W6" s="22">
        <f t="shared" si="3"/>
        <v>0.5529003842189111</v>
      </c>
      <c r="X6" s="22">
        <f t="shared" si="3"/>
        <v>1.0167744353856245</v>
      </c>
      <c r="Y6" s="22">
        <f t="shared" si="3"/>
        <v>0.21085184143941524</v>
      </c>
      <c r="Z6" s="22">
        <f t="shared" si="3"/>
        <v>0.3654765251616531</v>
      </c>
      <c r="AA6" s="22">
        <f t="shared" si="3"/>
        <v>0.07028394714647175</v>
      </c>
      <c r="AB6" s="22">
        <f t="shared" si="3"/>
        <v>0</v>
      </c>
      <c r="AC6" s="22">
        <f t="shared" si="3"/>
        <v>0.4545028582138506</v>
      </c>
      <c r="AD6" s="22">
        <f t="shared" si="3"/>
        <v>16.93843126229969</v>
      </c>
      <c r="AE6" s="22">
        <f t="shared" si="3"/>
        <v>0.2623934026801612</v>
      </c>
      <c r="AF6" s="22">
        <f t="shared" si="3"/>
        <v>1.3447661887358262</v>
      </c>
      <c r="AG6" s="22">
        <f t="shared" si="3"/>
        <v>0</v>
      </c>
      <c r="AH6" s="22">
        <f t="shared" si="3"/>
        <v>1.6259019773217132</v>
      </c>
    </row>
    <row r="7" spans="1:34" s="39" customFormat="1" ht="34.5" customHeight="1">
      <c r="A7" s="40" t="s">
        <v>174</v>
      </c>
      <c r="B7" s="49">
        <f aca="true" t="shared" si="4" ref="B7:B16">SUM(D7,AC7:AH7)</f>
        <v>932</v>
      </c>
      <c r="C7" s="22">
        <f>B7/$B$5*100</f>
        <v>4.366975916034111</v>
      </c>
      <c r="D7" s="49">
        <f aca="true" t="shared" si="5" ref="D7:D16">SUM(E7:O7,Q7:AB7)</f>
        <v>749</v>
      </c>
      <c r="E7" s="49">
        <v>4</v>
      </c>
      <c r="F7" s="49">
        <v>4</v>
      </c>
      <c r="G7" s="49">
        <v>70</v>
      </c>
      <c r="H7" s="49">
        <v>11</v>
      </c>
      <c r="I7" s="49">
        <v>29</v>
      </c>
      <c r="J7" s="49">
        <v>10</v>
      </c>
      <c r="K7" s="49">
        <v>4</v>
      </c>
      <c r="L7" s="49">
        <v>1</v>
      </c>
      <c r="M7" s="49">
        <v>285</v>
      </c>
      <c r="N7" s="49">
        <v>6</v>
      </c>
      <c r="O7" s="49">
        <v>83</v>
      </c>
      <c r="P7" s="40" t="s">
        <v>174</v>
      </c>
      <c r="Q7" s="49">
        <v>240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1</v>
      </c>
      <c r="Y7" s="49">
        <v>1</v>
      </c>
      <c r="Z7" s="49">
        <v>0</v>
      </c>
      <c r="AA7" s="49">
        <v>0</v>
      </c>
      <c r="AB7" s="49">
        <v>0</v>
      </c>
      <c r="AC7" s="49">
        <v>0</v>
      </c>
      <c r="AD7" s="49">
        <v>146</v>
      </c>
      <c r="AE7" s="49">
        <v>4</v>
      </c>
      <c r="AF7" s="49">
        <v>17</v>
      </c>
      <c r="AG7" s="49">
        <v>0</v>
      </c>
      <c r="AH7" s="49">
        <v>16</v>
      </c>
    </row>
    <row r="8" spans="1:34" s="39" customFormat="1" ht="38.25" customHeight="1">
      <c r="A8" s="37" t="s">
        <v>175</v>
      </c>
      <c r="B8" s="49">
        <f t="shared" si="4"/>
        <v>4503</v>
      </c>
      <c r="C8" s="22">
        <f aca="true" t="shared" si="6" ref="C8:C16">B8/$B$5*100</f>
        <v>21.09924093337082</v>
      </c>
      <c r="D8" s="49">
        <f t="shared" si="5"/>
        <v>3534</v>
      </c>
      <c r="E8" s="49">
        <v>11</v>
      </c>
      <c r="F8" s="49">
        <v>20</v>
      </c>
      <c r="G8" s="49">
        <v>351</v>
      </c>
      <c r="H8" s="49">
        <v>67</v>
      </c>
      <c r="I8" s="49">
        <v>198</v>
      </c>
      <c r="J8" s="49">
        <v>107</v>
      </c>
      <c r="K8" s="49">
        <v>70</v>
      </c>
      <c r="L8" s="49">
        <v>26</v>
      </c>
      <c r="M8" s="49">
        <v>1285</v>
      </c>
      <c r="N8" s="49">
        <v>62</v>
      </c>
      <c r="O8" s="49">
        <v>223</v>
      </c>
      <c r="P8" s="37" t="s">
        <v>175</v>
      </c>
      <c r="Q8" s="49">
        <v>1000</v>
      </c>
      <c r="R8" s="49">
        <v>7</v>
      </c>
      <c r="S8" s="49">
        <v>0</v>
      </c>
      <c r="T8" s="49">
        <v>1</v>
      </c>
      <c r="U8" s="49">
        <v>0</v>
      </c>
      <c r="V8" s="49">
        <v>2</v>
      </c>
      <c r="W8" s="49">
        <v>17</v>
      </c>
      <c r="X8" s="49">
        <v>67</v>
      </c>
      <c r="Y8" s="49">
        <v>18</v>
      </c>
      <c r="Z8" s="49">
        <v>2</v>
      </c>
      <c r="AA8" s="49">
        <v>0</v>
      </c>
      <c r="AB8" s="49">
        <v>0</v>
      </c>
      <c r="AC8" s="49">
        <v>0</v>
      </c>
      <c r="AD8" s="49">
        <v>897</v>
      </c>
      <c r="AE8" s="49">
        <v>9</v>
      </c>
      <c r="AF8" s="49">
        <v>41</v>
      </c>
      <c r="AG8" s="49">
        <v>0</v>
      </c>
      <c r="AH8" s="49">
        <v>22</v>
      </c>
    </row>
    <row r="9" spans="1:34" s="39" customFormat="1" ht="34.5" customHeight="1">
      <c r="A9" s="37" t="s">
        <v>176</v>
      </c>
      <c r="B9" s="49">
        <f t="shared" si="4"/>
        <v>1352</v>
      </c>
      <c r="C9" s="22">
        <f t="shared" si="6"/>
        <v>6.33492643613532</v>
      </c>
      <c r="D9" s="49">
        <f t="shared" si="5"/>
        <v>1230</v>
      </c>
      <c r="E9" s="49">
        <v>0</v>
      </c>
      <c r="F9" s="49">
        <v>11</v>
      </c>
      <c r="G9" s="49">
        <v>90</v>
      </c>
      <c r="H9" s="49">
        <v>18</v>
      </c>
      <c r="I9" s="49">
        <v>42</v>
      </c>
      <c r="J9" s="49">
        <v>3</v>
      </c>
      <c r="K9" s="49">
        <v>6</v>
      </c>
      <c r="L9" s="49">
        <v>0</v>
      </c>
      <c r="M9" s="49">
        <v>194</v>
      </c>
      <c r="N9" s="49">
        <v>37</v>
      </c>
      <c r="O9" s="49">
        <v>157</v>
      </c>
      <c r="P9" s="37" t="s">
        <v>176</v>
      </c>
      <c r="Q9" s="49">
        <v>657</v>
      </c>
      <c r="R9" s="49">
        <v>3</v>
      </c>
      <c r="S9" s="49">
        <v>0</v>
      </c>
      <c r="T9" s="49">
        <v>0</v>
      </c>
      <c r="U9" s="49">
        <v>0</v>
      </c>
      <c r="V9" s="49">
        <v>0</v>
      </c>
      <c r="W9" s="49">
        <v>8</v>
      </c>
      <c r="X9" s="49">
        <v>2</v>
      </c>
      <c r="Y9" s="49">
        <v>2</v>
      </c>
      <c r="Z9" s="49">
        <v>0</v>
      </c>
      <c r="AA9" s="49">
        <v>0</v>
      </c>
      <c r="AB9" s="49">
        <v>0</v>
      </c>
      <c r="AC9" s="49">
        <v>0</v>
      </c>
      <c r="AD9" s="49">
        <v>77</v>
      </c>
      <c r="AE9" s="49">
        <v>0</v>
      </c>
      <c r="AF9" s="49">
        <v>0</v>
      </c>
      <c r="AG9" s="49">
        <v>0</v>
      </c>
      <c r="AH9" s="49">
        <v>45</v>
      </c>
    </row>
    <row r="10" spans="1:34" s="39" customFormat="1" ht="34.5" customHeight="1">
      <c r="A10" s="37" t="s">
        <v>177</v>
      </c>
      <c r="B10" s="49">
        <f t="shared" si="4"/>
        <v>2710</v>
      </c>
      <c r="C10" s="22">
        <f t="shared" si="6"/>
        <v>12.697966451129227</v>
      </c>
      <c r="D10" s="49">
        <f t="shared" si="5"/>
        <v>1865</v>
      </c>
      <c r="E10" s="49">
        <v>8</v>
      </c>
      <c r="F10" s="49">
        <v>12</v>
      </c>
      <c r="G10" s="49">
        <v>87</v>
      </c>
      <c r="H10" s="49">
        <v>4</v>
      </c>
      <c r="I10" s="49">
        <v>70</v>
      </c>
      <c r="J10" s="49">
        <v>32</v>
      </c>
      <c r="K10" s="49">
        <v>20</v>
      </c>
      <c r="L10" s="49">
        <v>16</v>
      </c>
      <c r="M10" s="49">
        <v>755</v>
      </c>
      <c r="N10" s="49">
        <v>19</v>
      </c>
      <c r="O10" s="49">
        <v>364</v>
      </c>
      <c r="P10" s="37" t="s">
        <v>177</v>
      </c>
      <c r="Q10" s="49">
        <v>435</v>
      </c>
      <c r="R10" s="49">
        <v>12</v>
      </c>
      <c r="S10" s="49">
        <v>0</v>
      </c>
      <c r="T10" s="49">
        <v>1</v>
      </c>
      <c r="U10" s="49">
        <v>0</v>
      </c>
      <c r="V10" s="49">
        <v>2</v>
      </c>
      <c r="W10" s="49">
        <v>4</v>
      </c>
      <c r="X10" s="49">
        <v>15</v>
      </c>
      <c r="Y10" s="49">
        <v>1</v>
      </c>
      <c r="Z10" s="49">
        <v>8</v>
      </c>
      <c r="AA10" s="49">
        <v>0</v>
      </c>
      <c r="AB10" s="49">
        <v>0</v>
      </c>
      <c r="AC10" s="49">
        <v>0</v>
      </c>
      <c r="AD10" s="49">
        <v>705</v>
      </c>
      <c r="AE10" s="49">
        <v>2</v>
      </c>
      <c r="AF10" s="49">
        <v>3</v>
      </c>
      <c r="AG10" s="49">
        <v>0</v>
      </c>
      <c r="AH10" s="49">
        <v>135</v>
      </c>
    </row>
    <row r="11" spans="1:34" s="39" customFormat="1" ht="34.5" customHeight="1">
      <c r="A11" s="37" t="s">
        <v>178</v>
      </c>
      <c r="B11" s="49">
        <f t="shared" si="4"/>
        <v>194</v>
      </c>
      <c r="C11" s="22">
        <f t="shared" si="6"/>
        <v>0.9090057164277012</v>
      </c>
      <c r="D11" s="49">
        <f t="shared" si="5"/>
        <v>194</v>
      </c>
      <c r="E11" s="49">
        <v>0</v>
      </c>
      <c r="F11" s="49">
        <v>0</v>
      </c>
      <c r="G11" s="49">
        <v>4</v>
      </c>
      <c r="H11" s="49">
        <v>1</v>
      </c>
      <c r="I11" s="49">
        <v>0</v>
      </c>
      <c r="J11" s="49">
        <v>2</v>
      </c>
      <c r="K11" s="49">
        <v>1</v>
      </c>
      <c r="L11" s="49">
        <v>0</v>
      </c>
      <c r="M11" s="49">
        <v>145</v>
      </c>
      <c r="N11" s="49">
        <v>1</v>
      </c>
      <c r="O11" s="49">
        <v>38</v>
      </c>
      <c r="P11" s="37" t="s">
        <v>178</v>
      </c>
      <c r="Q11" s="49">
        <v>2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</row>
    <row r="12" spans="1:34" s="39" customFormat="1" ht="34.5" customHeight="1">
      <c r="A12" s="40" t="s">
        <v>179</v>
      </c>
      <c r="B12" s="49">
        <f t="shared" si="4"/>
        <v>404</v>
      </c>
      <c r="C12" s="22">
        <f t="shared" si="6"/>
        <v>1.8929809764783054</v>
      </c>
      <c r="D12" s="49">
        <f t="shared" si="5"/>
        <v>231</v>
      </c>
      <c r="E12" s="49">
        <v>6</v>
      </c>
      <c r="F12" s="49">
        <v>0</v>
      </c>
      <c r="G12" s="49">
        <v>27</v>
      </c>
      <c r="H12" s="49">
        <v>0</v>
      </c>
      <c r="I12" s="49">
        <v>35</v>
      </c>
      <c r="J12" s="49">
        <v>8</v>
      </c>
      <c r="K12" s="49">
        <v>4</v>
      </c>
      <c r="L12" s="49">
        <v>8</v>
      </c>
      <c r="M12" s="49">
        <v>27</v>
      </c>
      <c r="N12" s="49">
        <v>3</v>
      </c>
      <c r="O12" s="49">
        <v>7</v>
      </c>
      <c r="P12" s="40" t="s">
        <v>179</v>
      </c>
      <c r="Q12" s="49">
        <v>98</v>
      </c>
      <c r="R12" s="49">
        <v>2</v>
      </c>
      <c r="S12" s="49">
        <v>1</v>
      </c>
      <c r="T12" s="49">
        <v>0</v>
      </c>
      <c r="U12" s="49">
        <v>0</v>
      </c>
      <c r="V12" s="49">
        <v>0</v>
      </c>
      <c r="W12" s="49">
        <v>5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169</v>
      </c>
      <c r="AE12" s="49">
        <v>4</v>
      </c>
      <c r="AF12" s="49">
        <v>0</v>
      </c>
      <c r="AG12" s="49">
        <v>0</v>
      </c>
      <c r="AH12" s="49">
        <v>0</v>
      </c>
    </row>
    <row r="13" spans="1:34" s="39" customFormat="1" ht="34.5" customHeight="1">
      <c r="A13" s="40" t="s">
        <v>180</v>
      </c>
      <c r="B13" s="49">
        <f t="shared" si="4"/>
        <v>53</v>
      </c>
      <c r="C13" s="22">
        <f t="shared" si="6"/>
        <v>0.24833661325086684</v>
      </c>
      <c r="D13" s="49">
        <f t="shared" si="5"/>
        <v>44</v>
      </c>
      <c r="E13" s="49">
        <v>4</v>
      </c>
      <c r="F13" s="49">
        <v>0</v>
      </c>
      <c r="G13" s="49">
        <v>5</v>
      </c>
      <c r="H13" s="49">
        <v>1</v>
      </c>
      <c r="I13" s="49">
        <v>0</v>
      </c>
      <c r="J13" s="49">
        <v>2</v>
      </c>
      <c r="K13" s="49">
        <v>1</v>
      </c>
      <c r="L13" s="49">
        <v>0</v>
      </c>
      <c r="M13" s="49">
        <v>13</v>
      </c>
      <c r="N13" s="49">
        <v>0</v>
      </c>
      <c r="O13" s="49">
        <v>1</v>
      </c>
      <c r="P13" s="40" t="s">
        <v>180</v>
      </c>
      <c r="Q13" s="49">
        <v>17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7</v>
      </c>
      <c r="AD13" s="49">
        <v>2</v>
      </c>
      <c r="AE13" s="49">
        <v>0</v>
      </c>
      <c r="AF13" s="49">
        <v>0</v>
      </c>
      <c r="AG13" s="49">
        <v>0</v>
      </c>
      <c r="AH13" s="49">
        <v>0</v>
      </c>
    </row>
    <row r="14" spans="1:34" s="39" customFormat="1" ht="34.5" customHeight="1">
      <c r="A14" s="40" t="s">
        <v>181</v>
      </c>
      <c r="B14" s="49">
        <f t="shared" si="4"/>
        <v>2676</v>
      </c>
      <c r="C14" s="22">
        <f t="shared" si="6"/>
        <v>12.53865617093056</v>
      </c>
      <c r="D14" s="49">
        <f t="shared" si="5"/>
        <v>2179</v>
      </c>
      <c r="E14" s="49">
        <v>105</v>
      </c>
      <c r="F14" s="49">
        <v>32</v>
      </c>
      <c r="G14" s="49">
        <v>464</v>
      </c>
      <c r="H14" s="49">
        <v>134</v>
      </c>
      <c r="I14" s="49">
        <v>86</v>
      </c>
      <c r="J14" s="49">
        <v>182</v>
      </c>
      <c r="K14" s="49">
        <v>97</v>
      </c>
      <c r="L14" s="49">
        <v>33</v>
      </c>
      <c r="M14" s="49">
        <v>342</v>
      </c>
      <c r="N14" s="49">
        <v>38</v>
      </c>
      <c r="O14" s="49">
        <v>184</v>
      </c>
      <c r="P14" s="40" t="s">
        <v>181</v>
      </c>
      <c r="Q14" s="49">
        <v>264</v>
      </c>
      <c r="R14" s="49">
        <v>38</v>
      </c>
      <c r="S14" s="49">
        <v>4</v>
      </c>
      <c r="T14" s="49">
        <v>20</v>
      </c>
      <c r="U14" s="49">
        <v>0</v>
      </c>
      <c r="V14" s="49">
        <v>12</v>
      </c>
      <c r="W14" s="49">
        <v>44</v>
      </c>
      <c r="X14" s="49">
        <v>52</v>
      </c>
      <c r="Y14" s="49">
        <v>14</v>
      </c>
      <c r="Z14" s="49">
        <v>34</v>
      </c>
      <c r="AA14" s="49">
        <v>0</v>
      </c>
      <c r="AB14" s="49">
        <v>0</v>
      </c>
      <c r="AC14" s="49">
        <v>29</v>
      </c>
      <c r="AD14" s="49">
        <v>222</v>
      </c>
      <c r="AE14" s="49">
        <v>23</v>
      </c>
      <c r="AF14" s="49">
        <v>159</v>
      </c>
      <c r="AG14" s="49">
        <v>0</v>
      </c>
      <c r="AH14" s="49">
        <v>64</v>
      </c>
    </row>
    <row r="15" spans="1:34" s="39" customFormat="1" ht="34.5" customHeight="1">
      <c r="A15" s="40" t="s">
        <v>182</v>
      </c>
      <c r="B15" s="49">
        <f t="shared" si="4"/>
        <v>2676</v>
      </c>
      <c r="C15" s="22">
        <f t="shared" si="6"/>
        <v>12.53865617093056</v>
      </c>
      <c r="D15" s="49">
        <f t="shared" si="5"/>
        <v>2273</v>
      </c>
      <c r="E15" s="49">
        <v>135</v>
      </c>
      <c r="F15" s="49">
        <v>40</v>
      </c>
      <c r="G15" s="49">
        <v>441</v>
      </c>
      <c r="H15" s="49">
        <v>89</v>
      </c>
      <c r="I15" s="49">
        <v>95</v>
      </c>
      <c r="J15" s="49">
        <v>144</v>
      </c>
      <c r="K15" s="49">
        <v>114</v>
      </c>
      <c r="L15" s="49">
        <v>21</v>
      </c>
      <c r="M15" s="49">
        <v>394</v>
      </c>
      <c r="N15" s="49">
        <v>58</v>
      </c>
      <c r="O15" s="49">
        <v>225</v>
      </c>
      <c r="P15" s="40" t="s">
        <v>182</v>
      </c>
      <c r="Q15" s="49">
        <v>269</v>
      </c>
      <c r="R15" s="49">
        <v>63</v>
      </c>
      <c r="S15" s="49">
        <v>12</v>
      </c>
      <c r="T15" s="49">
        <v>34</v>
      </c>
      <c r="U15" s="49">
        <v>7</v>
      </c>
      <c r="V15" s="49">
        <v>16</v>
      </c>
      <c r="W15" s="49">
        <v>26</v>
      </c>
      <c r="X15" s="49">
        <v>46</v>
      </c>
      <c r="Y15" s="49">
        <v>6</v>
      </c>
      <c r="Z15" s="49">
        <v>31</v>
      </c>
      <c r="AA15" s="49">
        <v>7</v>
      </c>
      <c r="AB15" s="49">
        <v>0</v>
      </c>
      <c r="AC15" s="49">
        <v>37</v>
      </c>
      <c r="AD15" s="49">
        <v>330</v>
      </c>
      <c r="AE15" s="49">
        <v>2</v>
      </c>
      <c r="AF15" s="49">
        <v>24</v>
      </c>
      <c r="AG15" s="49">
        <v>0</v>
      </c>
      <c r="AH15" s="49">
        <v>10</v>
      </c>
    </row>
    <row r="16" spans="1:34" s="39" customFormat="1" ht="34.5" customHeight="1" thickBot="1">
      <c r="A16" s="40" t="s">
        <v>183</v>
      </c>
      <c r="B16" s="49">
        <f t="shared" si="4"/>
        <v>5842</v>
      </c>
      <c r="C16" s="22">
        <f t="shared" si="6"/>
        <v>27.373254615312533</v>
      </c>
      <c r="D16" s="49">
        <f t="shared" si="5"/>
        <v>4641</v>
      </c>
      <c r="E16" s="49">
        <v>105</v>
      </c>
      <c r="F16" s="49">
        <v>21</v>
      </c>
      <c r="G16" s="49">
        <v>661</v>
      </c>
      <c r="H16" s="49">
        <v>57</v>
      </c>
      <c r="I16" s="49">
        <v>351</v>
      </c>
      <c r="J16" s="49">
        <v>92</v>
      </c>
      <c r="K16" s="49">
        <v>70</v>
      </c>
      <c r="L16" s="49">
        <v>52</v>
      </c>
      <c r="M16" s="49">
        <v>1123</v>
      </c>
      <c r="N16" s="49">
        <v>68</v>
      </c>
      <c r="O16" s="49">
        <v>239</v>
      </c>
      <c r="P16" s="40" t="s">
        <v>183</v>
      </c>
      <c r="Q16" s="49">
        <v>1698</v>
      </c>
      <c r="R16" s="49">
        <v>39</v>
      </c>
      <c r="S16" s="49">
        <v>2</v>
      </c>
      <c r="T16" s="49">
        <v>0</v>
      </c>
      <c r="U16" s="49">
        <v>0</v>
      </c>
      <c r="V16" s="49">
        <v>1</v>
      </c>
      <c r="W16" s="49">
        <v>14</v>
      </c>
      <c r="X16" s="49">
        <v>34</v>
      </c>
      <c r="Y16" s="49">
        <v>3</v>
      </c>
      <c r="Z16" s="49">
        <v>3</v>
      </c>
      <c r="AA16" s="49">
        <v>8</v>
      </c>
      <c r="AB16" s="49">
        <v>0</v>
      </c>
      <c r="AC16" s="49">
        <v>24</v>
      </c>
      <c r="AD16" s="49">
        <v>1067</v>
      </c>
      <c r="AE16" s="49">
        <v>12</v>
      </c>
      <c r="AF16" s="49">
        <v>43</v>
      </c>
      <c r="AG16" s="49">
        <v>0</v>
      </c>
      <c r="AH16" s="49">
        <v>55</v>
      </c>
    </row>
    <row r="17" spans="1:34" s="30" customFormat="1" ht="22.5" customHeight="1">
      <c r="A17" s="113" t="s">
        <v>122</v>
      </c>
      <c r="B17" s="113"/>
      <c r="C17" s="113"/>
      <c r="D17" s="113"/>
      <c r="E17" s="113"/>
      <c r="F17" s="113"/>
      <c r="G17" s="113"/>
      <c r="H17" s="113"/>
      <c r="I17" s="51"/>
      <c r="J17" s="51"/>
      <c r="K17" s="51"/>
      <c r="L17" s="51"/>
      <c r="M17" s="51"/>
      <c r="N17" s="51"/>
      <c r="O17" s="51"/>
      <c r="P17" s="51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</row>
    <row r="18" s="39" customFormat="1" ht="103.5" customHeight="1">
      <c r="A18" s="39" t="s">
        <v>123</v>
      </c>
    </row>
    <row r="19" spans="1:34" s="39" customFormat="1" ht="11.25" customHeight="1">
      <c r="A19" s="72" t="s">
        <v>352</v>
      </c>
      <c r="B19" s="73"/>
      <c r="C19" s="73"/>
      <c r="D19" s="73"/>
      <c r="E19" s="73"/>
      <c r="F19" s="73"/>
      <c r="G19" s="73"/>
      <c r="H19" s="73"/>
      <c r="I19" s="73" t="s">
        <v>353</v>
      </c>
      <c r="J19" s="73"/>
      <c r="K19" s="73"/>
      <c r="L19" s="73"/>
      <c r="M19" s="73"/>
      <c r="N19" s="73"/>
      <c r="O19" s="73"/>
      <c r="P19" s="73" t="s">
        <v>354</v>
      </c>
      <c r="Q19" s="73"/>
      <c r="R19" s="73"/>
      <c r="S19" s="73"/>
      <c r="T19" s="73"/>
      <c r="U19" s="73"/>
      <c r="V19" s="73"/>
      <c r="W19" s="73"/>
      <c r="X19" s="73" t="s">
        <v>355</v>
      </c>
      <c r="Y19" s="73"/>
      <c r="Z19" s="73"/>
      <c r="AA19" s="73"/>
      <c r="AB19" s="73"/>
      <c r="AC19" s="73"/>
      <c r="AD19" s="73"/>
      <c r="AE19" s="73"/>
      <c r="AF19" s="73"/>
      <c r="AG19" s="73"/>
      <c r="AH19" s="73"/>
    </row>
  </sheetData>
  <mergeCells count="25">
    <mergeCell ref="A1:H1"/>
    <mergeCell ref="I1:O1"/>
    <mergeCell ref="P1:W1"/>
    <mergeCell ref="X1:AH1"/>
    <mergeCell ref="A2:H2"/>
    <mergeCell ref="P2:W2"/>
    <mergeCell ref="A3:A4"/>
    <mergeCell ref="B3:B4"/>
    <mergeCell ref="C3:C4"/>
    <mergeCell ref="D3:H3"/>
    <mergeCell ref="I3:O3"/>
    <mergeCell ref="P3:P4"/>
    <mergeCell ref="Q3:W3"/>
    <mergeCell ref="A19:H19"/>
    <mergeCell ref="I19:O19"/>
    <mergeCell ref="P19:W19"/>
    <mergeCell ref="X19:AH19"/>
    <mergeCell ref="AG3:AG4"/>
    <mergeCell ref="AF3:AF4"/>
    <mergeCell ref="AH3:AH4"/>
    <mergeCell ref="A17:H17"/>
    <mergeCell ref="X3:AB3"/>
    <mergeCell ref="AC3:AC4"/>
    <mergeCell ref="AD3:AD4"/>
    <mergeCell ref="AE3:AE4"/>
  </mergeCells>
  <dataValidations count="1">
    <dataValidation type="whole" allowBlank="1" showInputMessage="1" showErrorMessage="1" errorTitle="嘿嘿！你粉混喔" error="數字必須素整數而且不得小於 0 也應該不會大於 50000000 吧" sqref="E7:O16 Q7:AH16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行政院勞工委員會</dc:creator>
  <cp:keywords/>
  <dc:description/>
  <cp:lastModifiedBy>行政院勞工委員會</cp:lastModifiedBy>
  <cp:lastPrinted>2007-06-28T02:19:51Z</cp:lastPrinted>
  <dcterms:created xsi:type="dcterms:W3CDTF">2006-12-07T07:18:34Z</dcterms:created>
  <dcterms:modified xsi:type="dcterms:W3CDTF">2007-06-28T02:20:14Z</dcterms:modified>
  <cp:category/>
  <cp:version/>
  <cp:contentType/>
  <cp:contentStatus/>
</cp:coreProperties>
</file>