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8310" tabRatio="839" activeTab="0"/>
  </bookViews>
  <sheets>
    <sheet name="M024(3-1)" sheetId="1" r:id="rId1"/>
    <sheet name="M025(3-2)" sheetId="2" r:id="rId2"/>
    <sheet name="M026(3-3)" sheetId="3" r:id="rId3"/>
    <sheet name="M027(3-4)" sheetId="4" r:id="rId4"/>
    <sheet name="M028(3-5)" sheetId="5" r:id="rId5"/>
    <sheet name="M029(3-6)" sheetId="6" r:id="rId6"/>
    <sheet name="M030(3-7)" sheetId="7" r:id="rId7"/>
    <sheet name="M031(3-8)" sheetId="8" r:id="rId8"/>
    <sheet name="M032(3-9)" sheetId="9" r:id="rId9"/>
    <sheet name="M033(3-10)" sheetId="10" r:id="rId10"/>
  </sheets>
  <definedNames/>
  <calcPr fullCalcOnLoad="1"/>
</workbook>
</file>

<file path=xl/sharedStrings.xml><?xml version="1.0" encoding="utf-8"?>
<sst xmlns="http://schemas.openxmlformats.org/spreadsheetml/2006/main" count="914" uniqueCount="389">
  <si>
    <t>單位：座次</t>
  </si>
  <si>
    <t>種        類          別</t>
  </si>
  <si>
    <t>總    計</t>
  </si>
  <si>
    <t>計</t>
  </si>
  <si>
    <t>加    工
出口區</t>
  </si>
  <si>
    <t>科學工
業園區</t>
  </si>
  <si>
    <t>固定式起重機</t>
  </si>
  <si>
    <t>移動式起重機</t>
  </si>
  <si>
    <t>人字臂起重桿</t>
  </si>
  <si>
    <r>
      <t>表 3-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危險性機械定期檢查統計表</t>
    </r>
  </si>
  <si>
    <t>按合格、不合格與地區分</t>
  </si>
  <si>
    <t>表 3-3 危險性機械定期檢查統計表</t>
  </si>
  <si>
    <t>按合格、不合格與地區分(續)</t>
  </si>
  <si>
    <t>中華民國</t>
  </si>
  <si>
    <t>單位：座次</t>
  </si>
  <si>
    <t>項       目       別</t>
  </si>
  <si>
    <t>總      計</t>
  </si>
  <si>
    <t>台</t>
  </si>
  <si>
    <r>
      <t xml:space="preserve">         </t>
    </r>
    <r>
      <rPr>
        <sz val="8"/>
        <rFont val="新細明體"/>
        <family val="1"/>
      </rPr>
      <t>閩                                                        地                                                                       區</t>
    </r>
  </si>
  <si>
    <t>台                                        閩                                        地</t>
  </si>
  <si>
    <r>
      <t xml:space="preserve">           </t>
    </r>
    <r>
      <rPr>
        <sz val="8"/>
        <rFont val="新細明體"/>
        <family val="1"/>
      </rPr>
      <t>區</t>
    </r>
  </si>
  <si>
    <t>加        工
出  口  區</t>
  </si>
  <si>
    <t>科學工業
園        區</t>
  </si>
  <si>
    <t>南部科學
工業園區</t>
  </si>
  <si>
    <t>宜  蘭  縣</t>
  </si>
  <si>
    <t>桃  園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</si>
  <si>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</si>
  <si>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</si>
  <si>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</si>
  <si>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</si>
  <si>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</si>
  <si>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</si>
  <si>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</si>
  <si>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</si>
  <si>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</si>
  <si>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</si>
  <si>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</si>
  <si>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金  門  縣</t>
  </si>
  <si>
    <t>連  江  縣</t>
  </si>
  <si>
    <t>總                                        計</t>
  </si>
  <si>
    <r>
      <t>總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計</t>
    </r>
  </si>
  <si>
    <r>
      <t xml:space="preserve">                </t>
    </r>
    <r>
      <rPr>
        <sz val="8"/>
        <rFont val="新細明體"/>
        <family val="1"/>
      </rPr>
      <t>合       格        數</t>
    </r>
  </si>
  <si>
    <r>
      <t xml:space="preserve">            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</si>
  <si>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t xml:space="preserve">                不    合    格    數</t>
  </si>
  <si>
    <r>
      <t xml:space="preserve">                </t>
    </r>
    <r>
      <rPr>
        <sz val="8"/>
        <rFont val="新細明體"/>
        <family val="1"/>
      </rPr>
      <t>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</si>
  <si>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 xml:space="preserve">                百    分    率  (％)</t>
  </si>
  <si>
    <r>
      <t xml:space="preserve">              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</si>
  <si>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合  格  率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</si>
  <si>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</si>
  <si>
    <t>不合格率</t>
  </si>
  <si>
    <t>合  格  數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</si>
  <si>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</t>
    </r>
  </si>
  <si>
    <t>不合格數</t>
  </si>
  <si>
    <t>升      降      機</t>
  </si>
  <si>
    <r>
      <t>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機</t>
    </r>
  </si>
  <si>
    <t>營建用提升機</t>
  </si>
  <si>
    <t>吊                籠</t>
  </si>
  <si>
    <r>
      <t>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籠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</si>
  <si>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合格率＝合格座數</t>
    </r>
    <r>
      <rPr>
        <sz val="8"/>
        <rFont val="Times New Roman"/>
        <family val="1"/>
      </rPr>
      <t>÷(</t>
    </r>
    <r>
      <rPr>
        <sz val="8"/>
        <rFont val="新細明體"/>
        <family val="1"/>
      </rPr>
      <t>合格座數＋不合格座數</t>
    </r>
    <r>
      <rPr>
        <sz val="8"/>
        <rFont val="Times New Roman"/>
        <family val="1"/>
      </rPr>
      <t>)×100</t>
    </r>
    <r>
      <rPr>
        <sz val="8"/>
        <rFont val="新細明體"/>
        <family val="1"/>
      </rPr>
      <t>。
           2.不合格率＝不合格座數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(合格座數＋不合格座數)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</si>
  <si>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表 3-</t>
    </r>
    <r>
      <rPr>
        <sz val="12"/>
        <rFont val="新細明體"/>
        <family val="1"/>
      </rPr>
      <t xml:space="preserve">4 </t>
    </r>
    <r>
      <rPr>
        <sz val="12"/>
        <rFont val="新細明體"/>
        <family val="1"/>
      </rPr>
      <t>危險性機械設置數</t>
    </r>
  </si>
  <si>
    <t>統計表按型式與地區分</t>
  </si>
  <si>
    <t>統計表按型別與地區分(續)</t>
  </si>
  <si>
    <t>項        目        別</t>
  </si>
  <si>
    <t xml:space="preserve">總       計
</t>
  </si>
  <si>
    <t>型 別 比 率
(％)</t>
  </si>
  <si>
    <r>
      <t xml:space="preserve">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區</t>
    </r>
  </si>
  <si>
    <t>項        目         別</t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</si>
  <si>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</t>
    </r>
    <r>
      <rPr>
        <sz val="8"/>
        <rFont val="新細明體"/>
        <family val="1"/>
      </rPr>
      <t>地</t>
    </r>
  </si>
  <si>
    <r>
      <t xml:space="preserve">          </t>
    </r>
    <r>
      <rPr>
        <sz val="8"/>
        <rFont val="新細明體"/>
        <family val="1"/>
      </rPr>
      <t>區</t>
    </r>
  </si>
  <si>
    <t>加        工
出  口  區</t>
  </si>
  <si>
    <t>科  學  工
業  園  區</t>
  </si>
  <si>
    <t>南部科學
工業園區</t>
  </si>
  <si>
    <t>宜  蘭  縣</t>
  </si>
  <si>
    <t>桃  園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</si>
  <si>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</si>
  <si>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</si>
  <si>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</si>
  <si>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</si>
  <si>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</si>
  <si>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</si>
  <si>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</si>
  <si>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</si>
  <si>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</si>
  <si>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</si>
  <si>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</si>
  <si>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嘉  義  市</t>
  </si>
  <si>
    <t>金  門  縣</t>
  </si>
  <si>
    <t>連  江  縣</t>
  </si>
  <si>
    <r>
      <t>總</t>
    </r>
    <r>
      <rPr>
        <sz val="8"/>
        <rFont val="Times New Roman"/>
        <family val="1"/>
      </rPr>
      <t xml:space="preserve">    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</si>
  <si>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</si>
  <si>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r>
      <t>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</si>
  <si>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</si>
  <si>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桿</t>
    </r>
  </si>
  <si>
    <r>
      <t>升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機</t>
    </r>
  </si>
  <si>
    <r>
      <t>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</si>
  <si>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吊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籠</t>
    </r>
  </si>
  <si>
    <r>
      <t>說明：1.型式比率＝各型座次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2.地區比率＝各地區座次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</si>
  <si>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</t>
  </si>
  <si>
    <t>高壓氣體特定設備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</si>
  <si>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</si>
  <si>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r>
      <t xml:space="preserve">    </t>
    </r>
    <r>
      <rPr>
        <sz val="8"/>
        <rFont val="新細明體"/>
        <family val="1"/>
      </rPr>
      <t>台</t>
    </r>
  </si>
  <si>
    <r>
      <t xml:space="preserve">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</si>
  <si>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</t>
    </r>
  </si>
  <si>
    <r>
      <t>鍋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爐   </t>
    </r>
  </si>
  <si>
    <t>壓    力    容    器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</si>
  <si>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</si>
  <si>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表 3-</t>
    </r>
    <r>
      <rPr>
        <sz val="12"/>
        <rFont val="新細明體"/>
        <family val="1"/>
      </rPr>
      <t xml:space="preserve">7 </t>
    </r>
    <r>
      <rPr>
        <sz val="12"/>
        <rFont val="新細明體"/>
        <family val="1"/>
      </rPr>
      <t>鍋爐設置數統計表</t>
    </r>
  </si>
  <si>
    <t>按型式與地區分</t>
  </si>
  <si>
    <t>按型別與地區分(續)</t>
  </si>
  <si>
    <r>
      <t>台</t>
    </r>
    <r>
      <rPr>
        <sz val="8"/>
        <rFont val="Times New Roman"/>
        <family val="1"/>
      </rPr>
      <t xml:space="preserve">  </t>
    </r>
  </si>
  <si>
    <r>
      <t xml:space="preserve">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</si>
  <si>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</si>
  <si>
    <r>
      <t>總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</si>
  <si>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(％)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</si>
  <si>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橫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</si>
  <si>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</si>
  <si>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</si>
  <si>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車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型</t>
    </r>
  </si>
  <si>
    <r>
      <t>臥型爐筒</t>
    </r>
    <r>
      <rPr>
        <sz val="8"/>
        <rFont val="新細明體"/>
        <family val="1"/>
      </rPr>
      <t>煙</t>
    </r>
    <r>
      <rPr>
        <sz val="8"/>
        <rFont val="新細明體"/>
        <family val="1"/>
      </rPr>
      <t>管</t>
    </r>
    <r>
      <rPr>
        <sz val="8"/>
        <rFont val="新細明體"/>
        <family val="1"/>
      </rPr>
      <t>式</t>
    </r>
  </si>
  <si>
    <t>拔威兩式型水管式</t>
  </si>
  <si>
    <r>
      <t>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</si>
  <si>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t>雙鼓彎曲水管式</t>
  </si>
  <si>
    <t>其他各種水管式</t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</si>
  <si>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</si>
  <si>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</si>
  <si>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其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</si>
  <si>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8 壓力容器</t>
    </r>
    <r>
      <rPr>
        <sz val="12"/>
        <rFont val="新細明體"/>
        <family val="1"/>
      </rPr>
      <t>設置數統計表</t>
    </r>
  </si>
  <si>
    <r>
      <t xml:space="preserve">                                                          </t>
    </r>
    <r>
      <rPr>
        <sz val="8"/>
        <rFont val="新細明體"/>
        <family val="1"/>
      </rPr>
      <t>台</t>
    </r>
  </si>
  <si>
    <r>
      <t xml:space="preserve">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</si>
  <si>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</t>
    </r>
    <r>
      <rPr>
        <sz val="8"/>
        <rFont val="新細明體"/>
        <family val="1"/>
      </rPr>
      <t>地</t>
    </r>
  </si>
  <si>
    <r>
      <t xml:space="preserve">                             </t>
    </r>
    <r>
      <rPr>
        <sz val="8"/>
        <rFont val="新細明體"/>
        <family val="1"/>
      </rPr>
      <t>區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</si>
  <si>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器</t>
    </r>
  </si>
  <si>
    <r>
      <t>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</si>
  <si>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染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色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</si>
  <si>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</si>
  <si>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</si>
  <si>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反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</si>
  <si>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</si>
  <si>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</si>
  <si>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表 3-</t>
    </r>
    <r>
      <rPr>
        <sz val="12"/>
        <rFont val="新細明體"/>
        <family val="1"/>
      </rPr>
      <t xml:space="preserve">9 </t>
    </r>
    <r>
      <rPr>
        <sz val="12"/>
        <rFont val="新細明體"/>
        <family val="1"/>
      </rPr>
      <t>高壓氣體特定設備設置數</t>
    </r>
  </si>
  <si>
    <r>
      <t xml:space="preserve">                        </t>
    </r>
    <r>
      <rPr>
        <sz val="8"/>
        <rFont val="新細明體"/>
        <family val="1"/>
      </rPr>
      <t>台</t>
    </r>
  </si>
  <si>
    <r>
      <t xml:space="preserve">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</si>
  <si>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</si>
  <si>
    <r>
      <t xml:space="preserve">               </t>
    </r>
    <r>
      <rPr>
        <sz val="8"/>
        <rFont val="新細明體"/>
        <family val="1"/>
      </rPr>
      <t>區</t>
    </r>
  </si>
  <si>
    <r>
      <t xml:space="preserve">         </t>
    </r>
    <r>
      <rPr>
        <sz val="8"/>
        <rFont val="新細明體"/>
        <family val="1"/>
      </rPr>
      <t>塔</t>
    </r>
  </si>
  <si>
    <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器</t>
    </r>
  </si>
  <si>
    <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鍋</t>
    </r>
  </si>
  <si>
    <r>
      <t>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凝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器</t>
    </r>
  </si>
  <si>
    <r>
      <t>加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爐</t>
    </r>
  </si>
  <si>
    <r>
      <t xml:space="preserve">         </t>
    </r>
    <r>
      <rPr>
        <sz val="8"/>
        <rFont val="新細明體"/>
        <family val="1"/>
      </rPr>
      <t>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</si>
  <si>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 xml:space="preserve">         </t>
    </r>
    <r>
      <rPr>
        <sz val="8"/>
        <rFont val="新細明體"/>
        <family val="1"/>
      </rPr>
      <t>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</si>
  <si>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</si>
  <si>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</si>
  <si>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</si>
  <si>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10 高壓氣體容器</t>
    </r>
    <r>
      <rPr>
        <sz val="12"/>
        <rFont val="新細明體"/>
        <family val="1"/>
      </rPr>
      <t>設置數</t>
    </r>
  </si>
  <si>
    <r>
      <t xml:space="preserve">        </t>
    </r>
    <r>
      <rPr>
        <sz val="8"/>
        <rFont val="新細明體"/>
        <family val="1"/>
      </rPr>
      <t>台</t>
    </r>
  </si>
  <si>
    <r>
      <t xml:space="preserve">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</si>
  <si>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地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</si>
  <si>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車</t>
    </r>
  </si>
  <si>
    <r>
      <t xml:space="preserve">  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車</t>
    </r>
  </si>
  <si>
    <r>
      <t>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</si>
  <si>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</si>
  <si>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低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</si>
  <si>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</si>
  <si>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 xml:space="preserve">          </t>
    </r>
    <r>
      <rPr>
        <sz val="8"/>
        <rFont val="新細明體"/>
        <family val="1"/>
      </rPr>
      <t>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</si>
  <si>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</si>
  <si>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其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他</t>
    </r>
  </si>
  <si>
    <t>中部科學
工業園區</t>
  </si>
  <si>
    <t>中部科學
工業園區</t>
  </si>
  <si>
    <t>備檢查次數</t>
  </si>
  <si>
    <t>南部科學
工業園區</t>
  </si>
  <si>
    <r>
      <t xml:space="preserve">表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-1  危險性機械及設備</t>
    </r>
  </si>
  <si>
    <t>各行業設置數</t>
  </si>
  <si>
    <t>行     業     別</t>
  </si>
  <si>
    <r>
      <t>危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                        </t>
    </r>
    <r>
      <rPr>
        <sz val="8"/>
        <rFont val="新細明體"/>
        <family val="1"/>
      </rPr>
      <t xml:space="preserve">機                    </t>
    </r>
  </si>
  <si>
    <t>械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</si>
  <si>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                險                            性                              設                            備 </t>
    </r>
  </si>
  <si>
    <r>
      <t>總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計</t>
    </r>
  </si>
  <si>
    <t>固定式
起重機</t>
  </si>
  <si>
    <t>移動式
起重機</t>
  </si>
  <si>
    <t>人字臂
起重桿</t>
  </si>
  <si>
    <t>升降機</t>
  </si>
  <si>
    <t>營建用
提升機</t>
  </si>
  <si>
    <r>
      <t>吊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籠　　</t>
    </r>
  </si>
  <si>
    <r>
      <t>總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計</t>
    </r>
  </si>
  <si>
    <r>
      <t>鍋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</si>
  <si>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</si>
  <si>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高壓氣體
特定設備</t>
  </si>
  <si>
    <t>高壓氣
體容器</t>
  </si>
  <si>
    <t xml:space="preserve"> 總                                             計</t>
  </si>
  <si>
    <t>農、林、漁、牧業</t>
  </si>
  <si>
    <t>礦業及土石採取業</t>
  </si>
  <si>
    <t>製      造      業</t>
  </si>
  <si>
    <t>住宿及餐飲業</t>
  </si>
  <si>
    <t>金融及保險業</t>
  </si>
  <si>
    <t>表 3-2 起重升降</t>
  </si>
  <si>
    <t>機具檢查次數</t>
  </si>
  <si>
    <r>
      <t>機具檢查次數(續一</t>
    </r>
    <r>
      <rPr>
        <sz val="12"/>
        <rFont val="新細明體"/>
        <family val="1"/>
      </rPr>
      <t>)</t>
    </r>
  </si>
  <si>
    <t>機具檢查次數(續二完)</t>
  </si>
  <si>
    <t>中華民國</t>
  </si>
  <si>
    <t>中華民國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</si>
  <si>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式              檢                 查</t>
    </r>
  </si>
  <si>
    <t>使                      用                      檢                       查</t>
  </si>
  <si>
    <r>
      <t>竣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工           檢          查</t>
    </r>
  </si>
  <si>
    <t>既       有        檢          查</t>
  </si>
  <si>
    <t>重       新        檢          查</t>
  </si>
  <si>
    <t>定              期                檢                 查</t>
  </si>
  <si>
    <t>台閩地區</t>
  </si>
  <si>
    <t>中部科學
工業園區</t>
  </si>
  <si>
    <t>南部科學
工業園區</t>
  </si>
  <si>
    <t>台 閩 地 區</t>
  </si>
  <si>
    <t>中部科學
工業園區</t>
  </si>
  <si>
    <t>南部科學
工業園區</t>
  </si>
  <si>
    <t>計</t>
  </si>
  <si>
    <t>計</t>
  </si>
  <si>
    <t>台閩地區</t>
  </si>
  <si>
    <t>總                                   計</t>
  </si>
  <si>
    <t>初                           查</t>
  </si>
  <si>
    <t>升      降      機</t>
  </si>
  <si>
    <t>營建用提升機</t>
  </si>
  <si>
    <t>吊                 籠</t>
  </si>
  <si>
    <t>複                           查</t>
  </si>
  <si>
    <t>複  查  率 (％)</t>
  </si>
  <si>
    <t>表 3-5 危險性設備</t>
  </si>
  <si>
    <t>台閩地區</t>
  </si>
  <si>
    <t>重    新    檢     查</t>
  </si>
  <si>
    <t>變                更                                      檢                   查</t>
  </si>
  <si>
    <r>
      <t>備檢查次數(續一</t>
    </r>
    <r>
      <rPr>
        <sz val="12"/>
        <rFont val="新細明體"/>
        <family val="1"/>
      </rPr>
      <t>)</t>
    </r>
  </si>
  <si>
    <t>檢查次數(續二)</t>
  </si>
  <si>
    <t>變               更                檢                   查</t>
  </si>
  <si>
    <t xml:space="preserve"> -141-</t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</si>
  <si>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</t>
    </r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</si>
  <si>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危險性設備</t>
    </r>
  </si>
  <si>
    <t>檢查次數(續三完)</t>
  </si>
  <si>
    <t>中華民國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</si>
  <si>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  式               檢                  查</t>
    </r>
  </si>
  <si>
    <t>竣           工               檢                  查</t>
  </si>
  <si>
    <r>
      <t>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          檢             查</t>
    </r>
  </si>
  <si>
    <t xml:space="preserve">    重                新               檢               查</t>
  </si>
  <si>
    <t>定              期                檢                 查</t>
  </si>
  <si>
    <t>台閩地區</t>
  </si>
  <si>
    <t>中部科學
工業園區</t>
  </si>
  <si>
    <t>南部科學
工業園區</t>
  </si>
  <si>
    <t>台閩地區</t>
  </si>
  <si>
    <t>南部科學
工業園區</t>
  </si>
  <si>
    <t>計</t>
  </si>
  <si>
    <t>台 閩 地 區</t>
  </si>
  <si>
    <t>計</t>
  </si>
  <si>
    <t>總                                   計</t>
  </si>
  <si>
    <t>初                           查</t>
  </si>
  <si>
    <r>
      <t>鍋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</si>
  <si>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</si>
  <si>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t>高壓氣體特定設備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</si>
  <si>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</si>
  <si>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複                           查</t>
  </si>
  <si>
    <t>複  查  率 (％)</t>
  </si>
  <si>
    <r>
      <t>說明：複查率＝複查座次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</si>
  <si>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-135-</t>
  </si>
  <si>
    <t>熔                      接                      檢                       查</t>
  </si>
  <si>
    <r>
      <t>構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 xml:space="preserve">   造           檢             查</t>
    </r>
  </si>
  <si>
    <t xml:space="preserve"> -143-</t>
  </si>
  <si>
    <t xml:space="preserve"> -144-</t>
  </si>
  <si>
    <t xml:space="preserve"> -145-</t>
  </si>
  <si>
    <t xml:space="preserve"> -153-</t>
  </si>
  <si>
    <t xml:space="preserve"> -155-</t>
  </si>
  <si>
    <t xml:space="preserve"> -157-</t>
  </si>
  <si>
    <t xml:space="preserve"> -159-</t>
  </si>
  <si>
    <t xml:space="preserve"> -161-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</si>
  <si>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</si>
  <si>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t>說明：*係表示該行業僅部分適用勞工安全衛生法，詳如附錄3。</t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</si>
  <si>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</si>
  <si>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</si>
  <si>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</si>
  <si>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</si>
  <si>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</si>
  <si>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</si>
  <si>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</si>
  <si>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</si>
  <si>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</si>
  <si>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</si>
  <si>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</si>
  <si>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</si>
  <si>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</si>
  <si>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</si>
  <si>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</si>
  <si>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</si>
  <si>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</si>
  <si>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</si>
  <si>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</si>
  <si>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</si>
  <si>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</si>
  <si>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</si>
  <si>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</si>
  <si>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</si>
  <si>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</si>
  <si>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</si>
  <si>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</si>
  <si>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</si>
  <si>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</si>
  <si>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</si>
  <si>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</si>
  <si>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</si>
  <si>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批發及零售業*</t>
  </si>
  <si>
    <t>不動產業*</t>
  </si>
  <si>
    <t>專業、科學及技術服務業*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</si>
  <si>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</si>
  <si>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醫療保健及社會工作服務業*</t>
  </si>
  <si>
    <t>藝術、娛樂及休閒服務業*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</si>
  <si>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>*</t>
    </r>
  </si>
  <si>
    <t>公共行政及國防；強制性社會安全*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</si>
  <si>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</si>
  <si>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 xml:space="preserve"> -124-</t>
  </si>
  <si>
    <t xml:space="preserve"> -125-</t>
  </si>
  <si>
    <t xml:space="preserve"> -126-</t>
  </si>
  <si>
    <t xml:space="preserve"> -127-</t>
  </si>
  <si>
    <t xml:space="preserve"> -128-</t>
  </si>
  <si>
    <t>-129-</t>
  </si>
  <si>
    <t xml:space="preserve"> -130-</t>
  </si>
  <si>
    <t xml:space="preserve"> -131-</t>
  </si>
  <si>
    <r>
      <t xml:space="preserve"> </t>
    </r>
    <r>
      <rPr>
        <sz val="9"/>
        <rFont val="新細明體"/>
        <family val="1"/>
      </rPr>
      <t>-132-</t>
    </r>
  </si>
  <si>
    <t xml:space="preserve"> -133-</t>
  </si>
  <si>
    <t xml:space="preserve"> -134-</t>
  </si>
  <si>
    <r>
      <t xml:space="preserve"> </t>
    </r>
    <r>
      <rPr>
        <sz val="9"/>
        <rFont val="新細明體"/>
        <family val="1"/>
      </rPr>
      <t>-136-</t>
    </r>
  </si>
  <si>
    <t xml:space="preserve"> -137-</t>
  </si>
  <si>
    <t xml:space="preserve"> -138-</t>
  </si>
  <si>
    <t xml:space="preserve"> -139-</t>
  </si>
  <si>
    <t xml:space="preserve"> -140-</t>
  </si>
  <si>
    <t xml:space="preserve"> -142-</t>
  </si>
  <si>
    <t xml:space="preserve"> -146-</t>
  </si>
  <si>
    <t xml:space="preserve"> -147-</t>
  </si>
  <si>
    <r>
      <t xml:space="preserve"> </t>
    </r>
    <r>
      <rPr>
        <sz val="9"/>
        <rFont val="新細明體"/>
        <family val="1"/>
      </rPr>
      <t>-148-</t>
    </r>
  </si>
  <si>
    <t xml:space="preserve"> -149-</t>
  </si>
  <si>
    <t xml:space="preserve"> -150-</t>
  </si>
  <si>
    <t xml:space="preserve"> -151-</t>
  </si>
  <si>
    <r>
      <t xml:space="preserve"> </t>
    </r>
    <r>
      <rPr>
        <sz val="9"/>
        <rFont val="新細明體"/>
        <family val="1"/>
      </rPr>
      <t>-152-</t>
    </r>
  </si>
  <si>
    <t xml:space="preserve"> -154-</t>
  </si>
  <si>
    <r>
      <t xml:space="preserve"> </t>
    </r>
    <r>
      <rPr>
        <sz val="9"/>
        <rFont val="新細明體"/>
        <family val="1"/>
      </rPr>
      <t>-156-</t>
    </r>
  </si>
  <si>
    <t xml:space="preserve"> -158-</t>
  </si>
  <si>
    <r>
      <t xml:space="preserve"> </t>
    </r>
    <r>
      <rPr>
        <sz val="9"/>
        <rFont val="新細明體"/>
        <family val="1"/>
      </rPr>
      <t>-160-</t>
    </r>
  </si>
  <si>
    <t xml:space="preserve"> -162-</t>
  </si>
  <si>
    <t xml:space="preserve"> -163-</t>
  </si>
  <si>
    <r>
      <t xml:space="preserve"> </t>
    </r>
    <r>
      <rPr>
        <sz val="9"/>
        <rFont val="新細明體"/>
        <family val="1"/>
      </rPr>
      <t>-164-</t>
    </r>
  </si>
  <si>
    <t xml:space="preserve"> -165-</t>
  </si>
  <si>
    <t xml:space="preserve"> -166-</t>
  </si>
  <si>
    <t xml:space="preserve"> -167-</t>
  </si>
  <si>
    <t>新  北  市</t>
  </si>
  <si>
    <t>高雄市政
府勞檢處</t>
  </si>
  <si>
    <t>臺北市政
府勞檢處</t>
  </si>
  <si>
    <t>嘉  義  市</t>
  </si>
  <si>
    <t>高雄市政
府勞檢處</t>
  </si>
  <si>
    <t>臺北市政
府勞檢處</t>
  </si>
  <si>
    <t>連  江  縣</t>
  </si>
  <si>
    <t>金  門  縣</t>
  </si>
  <si>
    <t>雲  林  縣</t>
  </si>
  <si>
    <t>新  北  市</t>
  </si>
  <si>
    <t>高雄市政
府勞檢處</t>
  </si>
  <si>
    <t>臺北市政
府勞檢處</t>
  </si>
  <si>
    <t>連  江  縣</t>
  </si>
  <si>
    <t>金  門  縣</t>
  </si>
  <si>
    <t>雲  林  縣</t>
  </si>
  <si>
    <t>苗  栗  縣</t>
  </si>
  <si>
    <t>新  北  市</t>
  </si>
  <si>
    <t>臺  中  市</t>
  </si>
  <si>
    <t>臺  南  市</t>
  </si>
  <si>
    <t>臺  東  縣</t>
  </si>
  <si>
    <t>臺  中  市</t>
  </si>
  <si>
    <t>臺  南  市</t>
  </si>
  <si>
    <t>臺  東  縣</t>
  </si>
  <si>
    <t>新  北  市</t>
  </si>
  <si>
    <t>宜  蘭  縣</t>
  </si>
  <si>
    <t>嘉  義  市</t>
  </si>
  <si>
    <t>臺  中  市</t>
  </si>
  <si>
    <t>臺  南  市</t>
  </si>
  <si>
    <t>臺  東  縣</t>
  </si>
  <si>
    <t>臺  中  市</t>
  </si>
  <si>
    <t>臺  南  市</t>
  </si>
  <si>
    <t>臺  東  縣</t>
  </si>
  <si>
    <t>南  投  縣</t>
  </si>
  <si>
    <t>高雄市政
府勞檢處</t>
  </si>
  <si>
    <t>高雄市政
府勞檢處</t>
  </si>
  <si>
    <t>說明：1.型式比率＝各型座次÷總設置座次×100。
            2.地區比率＝各地區座次÷總設置座次×100。</t>
  </si>
  <si>
    <t>102年                                                                                                                                                                                  單位 : 座次</t>
  </si>
  <si>
    <t>102年</t>
  </si>
  <si>
    <t>102年</t>
  </si>
  <si>
    <t>102年</t>
  </si>
  <si>
    <t>高  雄  市</t>
  </si>
  <si>
    <t>臺 北 市
勞 檢 處</t>
  </si>
  <si>
    <t>高  雄  市</t>
  </si>
  <si>
    <t>臺 北 市
勞 檢 處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</si>
</sst>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###\ ##0_-;\-###\ ##0_-;\ &quot;-&quot;_-;@_-"/>
    <numFmt numFmtId="178" formatCode="#,##0.00_-;\-#,##0.00_-;\ &quot;-&quot;_-;@_-"/>
    <numFmt numFmtId="179" formatCode="[Red][&gt;100]0.00_-;[Black][=0]&quot;-&quot;_-;0.00_-;@_-"/>
    <numFmt numFmtId="180" formatCode="\ ##0.00_-;\-\ ##0.00_-;\ &quot;-&quot;_-;@_-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top"/>
    </xf>
    <xf numFmtId="178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79" fontId="6" fillId="0" borderId="0" xfId="0" applyNumberFormat="1" applyFont="1" applyFill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top"/>
    </xf>
    <xf numFmtId="177" fontId="1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3" fillId="0" borderId="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top"/>
    </xf>
    <xf numFmtId="0" fontId="3" fillId="0" borderId="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2" fontId="1" fillId="0" borderId="0" xfId="19" applyFont="1" applyFill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6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0" xfId="0" applyFont="1" applyFill="1" applyAlignment="1" quotePrefix="1">
      <alignment horizontal="center"/>
    </xf>
    <xf numFmtId="0" fontId="3" fillId="0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6.00390625" style="13" customWidth="1"/>
    <col min="2" max="3" width="9.25390625" style="13" customWidth="1"/>
    <col min="4" max="4" width="9.125" style="13" customWidth="1"/>
    <col min="5" max="5" width="9.00390625" style="13" customWidth="1"/>
    <col min="6" max="7" width="8.875" style="13" customWidth="1"/>
    <col min="8" max="13" width="13.375" style="13" customWidth="1"/>
    <col min="14" max="16384" width="8.875" style="13" customWidth="1"/>
  </cols>
  <sheetData>
    <row r="1" spans="1:13" ht="48" customHeight="1">
      <c r="A1" s="85" t="s">
        <v>171</v>
      </c>
      <c r="B1" s="85"/>
      <c r="C1" s="85"/>
      <c r="D1" s="85"/>
      <c r="E1" s="85"/>
      <c r="F1" s="85"/>
      <c r="G1" s="85"/>
      <c r="H1" s="86" t="s">
        <v>172</v>
      </c>
      <c r="I1" s="86"/>
      <c r="J1" s="86"/>
      <c r="K1" s="86"/>
      <c r="L1" s="86"/>
      <c r="M1" s="86"/>
    </row>
    <row r="2" spans="1:15" ht="12.75" customHeight="1" thickBot="1">
      <c r="A2" s="87" t="s">
        <v>13</v>
      </c>
      <c r="B2" s="87"/>
      <c r="C2" s="87"/>
      <c r="D2" s="87"/>
      <c r="E2" s="87"/>
      <c r="F2" s="87"/>
      <c r="G2" s="87"/>
      <c r="H2" s="88" t="s">
        <v>381</v>
      </c>
      <c r="I2" s="88"/>
      <c r="J2" s="88"/>
      <c r="K2" s="88"/>
      <c r="L2" s="88"/>
      <c r="M2" s="88"/>
      <c r="N2" s="45"/>
      <c r="O2" s="45"/>
    </row>
    <row r="3" spans="1:15" s="6" customFormat="1" ht="18" customHeight="1">
      <c r="A3" s="79" t="s">
        <v>173</v>
      </c>
      <c r="B3" s="81" t="s">
        <v>174</v>
      </c>
      <c r="C3" s="82"/>
      <c r="D3" s="82"/>
      <c r="E3" s="82"/>
      <c r="F3" s="82"/>
      <c r="G3" s="82"/>
      <c r="H3" s="43" t="s">
        <v>175</v>
      </c>
      <c r="I3" s="83" t="s">
        <v>176</v>
      </c>
      <c r="J3" s="82"/>
      <c r="K3" s="82"/>
      <c r="L3" s="82"/>
      <c r="M3" s="82"/>
      <c r="N3" s="46"/>
      <c r="O3" s="46"/>
    </row>
    <row r="4" spans="1:13" ht="36" customHeight="1" thickBot="1">
      <c r="A4" s="80"/>
      <c r="B4" s="47" t="s">
        <v>177</v>
      </c>
      <c r="C4" s="48" t="s">
        <v>178</v>
      </c>
      <c r="D4" s="44" t="s">
        <v>179</v>
      </c>
      <c r="E4" s="49" t="s">
        <v>180</v>
      </c>
      <c r="F4" s="44" t="s">
        <v>181</v>
      </c>
      <c r="G4" s="44" t="s">
        <v>182</v>
      </c>
      <c r="H4" s="49" t="s">
        <v>183</v>
      </c>
      <c r="I4" s="50" t="s">
        <v>184</v>
      </c>
      <c r="J4" s="51" t="s">
        <v>185</v>
      </c>
      <c r="K4" s="51" t="s">
        <v>186</v>
      </c>
      <c r="L4" s="48" t="s">
        <v>187</v>
      </c>
      <c r="M4" s="48" t="s">
        <v>188</v>
      </c>
    </row>
    <row r="5" spans="1:13" ht="15" customHeight="1">
      <c r="A5" s="33" t="s">
        <v>189</v>
      </c>
      <c r="B5" s="23">
        <f>SUM(B6+B7+B8,B36:B51)</f>
        <v>48945</v>
      </c>
      <c r="C5" s="23">
        <f>SUM(C6+C7+C8,C36:C51)</f>
        <v>27418</v>
      </c>
      <c r="D5" s="23">
        <f aca="true" t="shared" si="0" ref="D5:J5">SUM(D6+D7+D8,D36:D51)</f>
        <v>10320</v>
      </c>
      <c r="E5" s="23">
        <f t="shared" si="0"/>
        <v>0</v>
      </c>
      <c r="F5" s="23">
        <f t="shared" si="0"/>
        <v>10337</v>
      </c>
      <c r="G5" s="23">
        <f t="shared" si="0"/>
        <v>23</v>
      </c>
      <c r="H5" s="23">
        <f t="shared" si="0"/>
        <v>847</v>
      </c>
      <c r="I5" s="23">
        <f>SUM(I6+I7+I8,I36:I51)</f>
        <v>67466</v>
      </c>
      <c r="J5" s="23">
        <f t="shared" si="0"/>
        <v>6537</v>
      </c>
      <c r="K5" s="23">
        <f>SUM(K6+K7+K8,K36:K51)</f>
        <v>26744</v>
      </c>
      <c r="L5" s="23">
        <f>SUM(L6+L7+L8,L36:L51)</f>
        <v>27724</v>
      </c>
      <c r="M5" s="23">
        <f>SUM(M6+M7+M8,M36:M51)</f>
        <v>6461</v>
      </c>
    </row>
    <row r="6" spans="1:13" ht="12" customHeight="1">
      <c r="A6" s="33" t="s">
        <v>190</v>
      </c>
      <c r="B6" s="23">
        <f>SUM(C6:H6)</f>
        <v>21</v>
      </c>
      <c r="C6" s="23">
        <v>3</v>
      </c>
      <c r="D6" s="23">
        <v>7</v>
      </c>
      <c r="E6" s="23">
        <v>0</v>
      </c>
      <c r="F6" s="23">
        <v>11</v>
      </c>
      <c r="G6" s="23">
        <v>0</v>
      </c>
      <c r="H6" s="23">
        <v>0</v>
      </c>
      <c r="I6" s="23">
        <f>SUM(J6:M6)</f>
        <v>194</v>
      </c>
      <c r="J6" s="23">
        <v>50</v>
      </c>
      <c r="K6" s="23">
        <v>134</v>
      </c>
      <c r="L6" s="23">
        <v>10</v>
      </c>
      <c r="M6" s="23">
        <v>0</v>
      </c>
    </row>
    <row r="7" spans="1:13" ht="12" customHeight="1">
      <c r="A7" s="33" t="s">
        <v>191</v>
      </c>
      <c r="B7" s="23">
        <f>SUM(C7:H7)</f>
        <v>63</v>
      </c>
      <c r="C7" s="23">
        <v>37</v>
      </c>
      <c r="D7" s="23">
        <v>17</v>
      </c>
      <c r="E7" s="23">
        <v>0</v>
      </c>
      <c r="F7" s="23">
        <v>9</v>
      </c>
      <c r="G7" s="23">
        <v>0</v>
      </c>
      <c r="H7" s="23">
        <v>0</v>
      </c>
      <c r="I7" s="23">
        <f>SUM(J7:M7)</f>
        <v>173</v>
      </c>
      <c r="J7" s="23">
        <v>10</v>
      </c>
      <c r="K7" s="23">
        <v>62</v>
      </c>
      <c r="L7" s="23">
        <v>67</v>
      </c>
      <c r="M7" s="23">
        <v>34</v>
      </c>
    </row>
    <row r="8" spans="1:13" ht="14.25" customHeight="1">
      <c r="A8" s="33" t="s">
        <v>192</v>
      </c>
      <c r="B8" s="23">
        <f aca="true" t="shared" si="1" ref="B8:J8">SUM(B9:B35)</f>
        <v>31884</v>
      </c>
      <c r="C8" s="23">
        <f>SUM(C9:C35)</f>
        <v>22399</v>
      </c>
      <c r="D8" s="23">
        <f t="shared" si="1"/>
        <v>793</v>
      </c>
      <c r="E8" s="23">
        <f t="shared" si="1"/>
        <v>0</v>
      </c>
      <c r="F8" s="23">
        <f t="shared" si="1"/>
        <v>8473</v>
      </c>
      <c r="G8" s="23">
        <f t="shared" si="1"/>
        <v>0</v>
      </c>
      <c r="H8" s="23">
        <f t="shared" si="1"/>
        <v>219</v>
      </c>
      <c r="I8" s="23">
        <f>SUM(I9:I35)</f>
        <v>57658</v>
      </c>
      <c r="J8" s="23">
        <f t="shared" si="1"/>
        <v>5521</v>
      </c>
      <c r="K8" s="23">
        <f>SUM(K9:K35)</f>
        <v>22895</v>
      </c>
      <c r="L8" s="23">
        <f>SUM(L9:L35)</f>
        <v>24399</v>
      </c>
      <c r="M8" s="23">
        <f>SUM(M9:M35)</f>
        <v>4843</v>
      </c>
    </row>
    <row r="9" spans="1:15" ht="11.25" customHeight="1">
      <c r="A9" s="31" t="s">
        <v>270</v>
      </c>
      <c r="B9" s="23">
        <f aca="true" t="shared" si="2" ref="B9:B51">SUM(C9:H9)</f>
        <v>588</v>
      </c>
      <c r="C9" s="23">
        <v>49</v>
      </c>
      <c r="D9" s="23">
        <v>6</v>
      </c>
      <c r="E9" s="23">
        <v>0</v>
      </c>
      <c r="F9" s="23">
        <v>533</v>
      </c>
      <c r="G9" s="23">
        <v>0</v>
      </c>
      <c r="H9" s="23">
        <v>0</v>
      </c>
      <c r="I9" s="23">
        <f aca="true" t="shared" si="3" ref="I9:I51">SUM(J9:M9)</f>
        <v>1912</v>
      </c>
      <c r="J9" s="23">
        <v>660</v>
      </c>
      <c r="K9" s="23">
        <v>1029</v>
      </c>
      <c r="L9" s="23">
        <v>223</v>
      </c>
      <c r="M9" s="23">
        <v>0</v>
      </c>
      <c r="N9" s="21"/>
      <c r="O9" s="21"/>
    </row>
    <row r="10" spans="1:15" ht="11.25" customHeight="1">
      <c r="A10" s="31" t="s">
        <v>271</v>
      </c>
      <c r="B10" s="23">
        <f t="shared" si="2"/>
        <v>179</v>
      </c>
      <c r="C10" s="23">
        <v>1</v>
      </c>
      <c r="D10" s="23">
        <v>0</v>
      </c>
      <c r="E10" s="23">
        <v>0</v>
      </c>
      <c r="F10" s="23">
        <v>178</v>
      </c>
      <c r="G10" s="23">
        <v>0</v>
      </c>
      <c r="H10" s="23">
        <v>0</v>
      </c>
      <c r="I10" s="23">
        <f t="shared" si="3"/>
        <v>482</v>
      </c>
      <c r="J10" s="23">
        <v>77</v>
      </c>
      <c r="K10" s="23">
        <v>320</v>
      </c>
      <c r="L10" s="23">
        <v>85</v>
      </c>
      <c r="M10" s="23">
        <v>0</v>
      </c>
      <c r="N10" s="21"/>
      <c r="O10" s="21"/>
    </row>
    <row r="11" spans="1:15" ht="11.25" customHeight="1">
      <c r="A11" s="31" t="s">
        <v>272</v>
      </c>
      <c r="B11" s="23">
        <f t="shared" si="2"/>
        <v>71</v>
      </c>
      <c r="C11" s="23">
        <v>0</v>
      </c>
      <c r="D11" s="23">
        <v>0</v>
      </c>
      <c r="E11" s="23">
        <v>0</v>
      </c>
      <c r="F11" s="23">
        <v>71</v>
      </c>
      <c r="G11" s="23">
        <v>0</v>
      </c>
      <c r="H11" s="23">
        <v>0</v>
      </c>
      <c r="I11" s="23">
        <f t="shared" si="3"/>
        <v>51</v>
      </c>
      <c r="J11" s="23">
        <v>13</v>
      </c>
      <c r="K11" s="23">
        <v>10</v>
      </c>
      <c r="L11" s="23">
        <v>28</v>
      </c>
      <c r="M11" s="23">
        <v>0</v>
      </c>
      <c r="N11" s="21"/>
      <c r="O11" s="21"/>
    </row>
    <row r="12" spans="1:15" ht="11.25" customHeight="1">
      <c r="A12" s="31" t="s">
        <v>273</v>
      </c>
      <c r="B12" s="23">
        <f t="shared" si="2"/>
        <v>772</v>
      </c>
      <c r="C12" s="23">
        <v>90</v>
      </c>
      <c r="D12" s="23">
        <v>1</v>
      </c>
      <c r="E12" s="23">
        <v>0</v>
      </c>
      <c r="F12" s="23">
        <v>681</v>
      </c>
      <c r="G12" s="23">
        <v>0</v>
      </c>
      <c r="H12" s="23">
        <v>0</v>
      </c>
      <c r="I12" s="23">
        <f t="shared" si="3"/>
        <v>7756</v>
      </c>
      <c r="J12" s="23">
        <v>1314</v>
      </c>
      <c r="K12" s="23">
        <v>6086</v>
      </c>
      <c r="L12" s="23">
        <v>356</v>
      </c>
      <c r="M12" s="23">
        <v>0</v>
      </c>
      <c r="N12" s="21"/>
      <c r="O12" s="21"/>
    </row>
    <row r="13" spans="1:15" ht="11.25" customHeight="1">
      <c r="A13" s="31" t="s">
        <v>274</v>
      </c>
      <c r="B13" s="23">
        <f t="shared" si="2"/>
        <v>35</v>
      </c>
      <c r="C13" s="23">
        <v>0</v>
      </c>
      <c r="D13" s="23">
        <v>0</v>
      </c>
      <c r="E13" s="23">
        <v>0</v>
      </c>
      <c r="F13" s="23">
        <v>35</v>
      </c>
      <c r="G13" s="23">
        <v>0</v>
      </c>
      <c r="H13" s="23">
        <v>0</v>
      </c>
      <c r="I13" s="23">
        <f t="shared" si="3"/>
        <v>59</v>
      </c>
      <c r="J13" s="23">
        <v>16</v>
      </c>
      <c r="K13" s="23">
        <v>40</v>
      </c>
      <c r="L13" s="23">
        <v>3</v>
      </c>
      <c r="M13" s="23">
        <v>0</v>
      </c>
      <c r="N13" s="21"/>
      <c r="O13" s="21"/>
    </row>
    <row r="14" spans="1:15" ht="11.25" customHeight="1">
      <c r="A14" s="31" t="s">
        <v>275</v>
      </c>
      <c r="B14" s="23">
        <f t="shared" si="2"/>
        <v>28</v>
      </c>
      <c r="C14" s="23">
        <v>9</v>
      </c>
      <c r="D14" s="23">
        <v>0</v>
      </c>
      <c r="E14" s="23">
        <v>0</v>
      </c>
      <c r="F14" s="23">
        <v>19</v>
      </c>
      <c r="G14" s="23">
        <v>0</v>
      </c>
      <c r="H14" s="23">
        <v>0</v>
      </c>
      <c r="I14" s="23">
        <f t="shared" si="3"/>
        <v>66</v>
      </c>
      <c r="J14" s="23">
        <v>55</v>
      </c>
      <c r="K14" s="23">
        <v>11</v>
      </c>
      <c r="L14" s="23">
        <v>0</v>
      </c>
      <c r="M14" s="23">
        <v>0</v>
      </c>
      <c r="N14" s="21"/>
      <c r="O14" s="21"/>
    </row>
    <row r="15" spans="1:15" ht="11.25" customHeight="1">
      <c r="A15" s="31" t="s">
        <v>276</v>
      </c>
      <c r="B15" s="23">
        <f t="shared" si="2"/>
        <v>58</v>
      </c>
      <c r="C15" s="23">
        <v>46</v>
      </c>
      <c r="D15" s="23">
        <v>3</v>
      </c>
      <c r="E15" s="23">
        <v>0</v>
      </c>
      <c r="F15" s="23">
        <v>9</v>
      </c>
      <c r="G15" s="23">
        <v>0</v>
      </c>
      <c r="H15" s="23">
        <v>0</v>
      </c>
      <c r="I15" s="23">
        <f t="shared" si="3"/>
        <v>70</v>
      </c>
      <c r="J15" s="23">
        <v>55</v>
      </c>
      <c r="K15" s="23">
        <v>13</v>
      </c>
      <c r="L15" s="23">
        <v>2</v>
      </c>
      <c r="M15" s="23">
        <v>0</v>
      </c>
      <c r="N15" s="21"/>
      <c r="O15" s="21"/>
    </row>
    <row r="16" spans="1:15" ht="11.25" customHeight="1">
      <c r="A16" s="31" t="s">
        <v>277</v>
      </c>
      <c r="B16" s="23">
        <f t="shared" si="2"/>
        <v>454</v>
      </c>
      <c r="C16" s="23">
        <v>346</v>
      </c>
      <c r="D16" s="23">
        <v>0</v>
      </c>
      <c r="E16" s="23">
        <v>0</v>
      </c>
      <c r="F16" s="23">
        <v>108</v>
      </c>
      <c r="G16" s="23">
        <v>0</v>
      </c>
      <c r="H16" s="23">
        <v>0</v>
      </c>
      <c r="I16" s="23">
        <f t="shared" si="3"/>
        <v>857</v>
      </c>
      <c r="J16" s="23">
        <v>272</v>
      </c>
      <c r="K16" s="23">
        <v>268</v>
      </c>
      <c r="L16" s="23">
        <v>59</v>
      </c>
      <c r="M16" s="23">
        <v>258</v>
      </c>
      <c r="N16" s="21"/>
      <c r="O16" s="21"/>
    </row>
    <row r="17" spans="1:15" ht="11.25" customHeight="1">
      <c r="A17" s="31" t="s">
        <v>278</v>
      </c>
      <c r="B17" s="23">
        <f t="shared" si="2"/>
        <v>84</v>
      </c>
      <c r="C17" s="23">
        <v>7</v>
      </c>
      <c r="D17" s="23">
        <v>0</v>
      </c>
      <c r="E17" s="23">
        <v>0</v>
      </c>
      <c r="F17" s="23">
        <v>76</v>
      </c>
      <c r="G17" s="23">
        <v>0</v>
      </c>
      <c r="H17" s="23">
        <v>1</v>
      </c>
      <c r="I17" s="23">
        <f t="shared" si="3"/>
        <v>29</v>
      </c>
      <c r="J17" s="23">
        <v>16</v>
      </c>
      <c r="K17" s="23">
        <v>4</v>
      </c>
      <c r="L17" s="23">
        <v>9</v>
      </c>
      <c r="M17" s="23">
        <v>0</v>
      </c>
      <c r="N17" s="21"/>
      <c r="O17" s="21"/>
    </row>
    <row r="18" spans="1:15" ht="11.25" customHeight="1">
      <c r="A18" s="31" t="s">
        <v>279</v>
      </c>
      <c r="B18" s="23">
        <f t="shared" si="2"/>
        <v>447</v>
      </c>
      <c r="C18" s="23">
        <v>386</v>
      </c>
      <c r="D18" s="23">
        <v>10</v>
      </c>
      <c r="E18" s="23">
        <v>0</v>
      </c>
      <c r="F18" s="23">
        <v>50</v>
      </c>
      <c r="G18" s="23">
        <v>0</v>
      </c>
      <c r="H18" s="23">
        <v>1</v>
      </c>
      <c r="I18" s="23">
        <f t="shared" si="3"/>
        <v>13280</v>
      </c>
      <c r="J18" s="23">
        <v>238</v>
      </c>
      <c r="K18" s="23">
        <v>5506</v>
      </c>
      <c r="L18" s="23">
        <v>7294</v>
      </c>
      <c r="M18" s="23">
        <v>242</v>
      </c>
      <c r="N18" s="21"/>
      <c r="O18" s="21"/>
    </row>
    <row r="19" spans="1:15" ht="11.25" customHeight="1">
      <c r="A19" s="31" t="s">
        <v>280</v>
      </c>
      <c r="B19" s="23">
        <f t="shared" si="2"/>
        <v>709</v>
      </c>
      <c r="C19" s="23">
        <v>398</v>
      </c>
      <c r="D19" s="23">
        <v>5</v>
      </c>
      <c r="E19" s="23">
        <v>0</v>
      </c>
      <c r="F19" s="23">
        <v>306</v>
      </c>
      <c r="G19" s="23">
        <v>0</v>
      </c>
      <c r="H19" s="23">
        <v>0</v>
      </c>
      <c r="I19" s="23">
        <f t="shared" si="3"/>
        <v>15437</v>
      </c>
      <c r="J19" s="23">
        <v>756</v>
      </c>
      <c r="K19" s="23">
        <v>5761</v>
      </c>
      <c r="L19" s="23">
        <v>6989</v>
      </c>
      <c r="M19" s="23">
        <v>1931</v>
      </c>
      <c r="N19" s="21"/>
      <c r="O19" s="21"/>
    </row>
    <row r="20" spans="1:15" ht="11.25" customHeight="1">
      <c r="A20" s="31" t="s">
        <v>281</v>
      </c>
      <c r="B20" s="23">
        <f t="shared" si="2"/>
        <v>459</v>
      </c>
      <c r="C20" s="23">
        <v>143</v>
      </c>
      <c r="D20" s="23">
        <v>15</v>
      </c>
      <c r="E20" s="23">
        <v>0</v>
      </c>
      <c r="F20" s="23">
        <v>301</v>
      </c>
      <c r="G20" s="23">
        <v>0</v>
      </c>
      <c r="H20" s="23">
        <v>0</v>
      </c>
      <c r="I20" s="23">
        <f t="shared" si="3"/>
        <v>7687</v>
      </c>
      <c r="J20" s="23">
        <v>518</v>
      </c>
      <c r="K20" s="23">
        <v>1607</v>
      </c>
      <c r="L20" s="23">
        <v>3367</v>
      </c>
      <c r="M20" s="23">
        <v>2195</v>
      </c>
      <c r="N20" s="21"/>
      <c r="O20" s="21"/>
    </row>
    <row r="21" spans="1:15" ht="11.25" customHeight="1">
      <c r="A21" s="31" t="s">
        <v>282</v>
      </c>
      <c r="B21" s="23">
        <f t="shared" si="2"/>
        <v>104</v>
      </c>
      <c r="C21" s="23">
        <v>3</v>
      </c>
      <c r="D21" s="23">
        <v>0</v>
      </c>
      <c r="E21" s="23">
        <v>0</v>
      </c>
      <c r="F21" s="23">
        <v>101</v>
      </c>
      <c r="G21" s="23">
        <v>0</v>
      </c>
      <c r="H21" s="23">
        <v>0</v>
      </c>
      <c r="I21" s="23">
        <f t="shared" si="3"/>
        <v>627</v>
      </c>
      <c r="J21" s="23">
        <v>94</v>
      </c>
      <c r="K21" s="23">
        <v>387</v>
      </c>
      <c r="L21" s="23">
        <v>146</v>
      </c>
      <c r="M21" s="23">
        <v>0</v>
      </c>
      <c r="N21" s="21"/>
      <c r="O21" s="21"/>
    </row>
    <row r="22" spans="1:15" ht="14.25" customHeight="1">
      <c r="A22" s="31" t="s">
        <v>283</v>
      </c>
      <c r="B22" s="23">
        <f t="shared" si="2"/>
        <v>334</v>
      </c>
      <c r="C22" s="23">
        <v>198</v>
      </c>
      <c r="D22" s="23">
        <v>7</v>
      </c>
      <c r="E22" s="23">
        <v>0</v>
      </c>
      <c r="F22" s="23">
        <v>129</v>
      </c>
      <c r="G22" s="23">
        <v>0</v>
      </c>
      <c r="H22" s="23">
        <v>0</v>
      </c>
      <c r="I22" s="23">
        <f t="shared" si="3"/>
        <v>642</v>
      </c>
      <c r="J22" s="23">
        <v>162</v>
      </c>
      <c r="K22" s="23">
        <v>332</v>
      </c>
      <c r="L22" s="23">
        <v>148</v>
      </c>
      <c r="M22" s="23">
        <v>0</v>
      </c>
      <c r="N22" s="21"/>
      <c r="O22" s="21"/>
    </row>
    <row r="23" spans="1:15" ht="11.25" customHeight="1">
      <c r="A23" s="31" t="s">
        <v>284</v>
      </c>
      <c r="B23" s="23">
        <f t="shared" si="2"/>
        <v>1032</v>
      </c>
      <c r="C23" s="23">
        <v>605</v>
      </c>
      <c r="D23" s="23">
        <v>3</v>
      </c>
      <c r="E23" s="23">
        <v>0</v>
      </c>
      <c r="F23" s="23">
        <v>424</v>
      </c>
      <c r="G23" s="23">
        <v>0</v>
      </c>
      <c r="H23" s="23">
        <v>0</v>
      </c>
      <c r="I23" s="23">
        <f t="shared" si="3"/>
        <v>769</v>
      </c>
      <c r="J23" s="23">
        <v>276</v>
      </c>
      <c r="K23" s="23">
        <v>289</v>
      </c>
      <c r="L23" s="23">
        <v>204</v>
      </c>
      <c r="M23" s="23">
        <v>0</v>
      </c>
      <c r="N23" s="21"/>
      <c r="O23" s="21"/>
    </row>
    <row r="24" spans="1:15" ht="11.25" customHeight="1">
      <c r="A24" s="31" t="s">
        <v>285</v>
      </c>
      <c r="B24" s="23">
        <f t="shared" si="2"/>
        <v>1171</v>
      </c>
      <c r="C24" s="23">
        <v>1018</v>
      </c>
      <c r="D24" s="23">
        <v>26</v>
      </c>
      <c r="E24" s="23">
        <v>0</v>
      </c>
      <c r="F24" s="23">
        <v>127</v>
      </c>
      <c r="G24" s="23">
        <v>0</v>
      </c>
      <c r="H24" s="23">
        <v>0</v>
      </c>
      <c r="I24" s="23">
        <f t="shared" si="3"/>
        <v>363</v>
      </c>
      <c r="J24" s="23">
        <v>112</v>
      </c>
      <c r="K24" s="23">
        <v>77</v>
      </c>
      <c r="L24" s="23">
        <v>172</v>
      </c>
      <c r="M24" s="23">
        <v>2</v>
      </c>
      <c r="N24" s="21"/>
      <c r="O24" s="21"/>
    </row>
    <row r="25" spans="1:15" ht="11.25" customHeight="1">
      <c r="A25" s="31" t="s">
        <v>286</v>
      </c>
      <c r="B25" s="23">
        <f t="shared" si="2"/>
        <v>4761</v>
      </c>
      <c r="C25" s="23">
        <v>4526</v>
      </c>
      <c r="D25" s="23">
        <v>44</v>
      </c>
      <c r="E25" s="23">
        <v>0</v>
      </c>
      <c r="F25" s="23">
        <v>172</v>
      </c>
      <c r="G25" s="23">
        <v>0</v>
      </c>
      <c r="H25" s="23">
        <v>19</v>
      </c>
      <c r="I25" s="23">
        <f t="shared" si="3"/>
        <v>1427</v>
      </c>
      <c r="J25" s="23">
        <v>92</v>
      </c>
      <c r="K25" s="23">
        <v>220</v>
      </c>
      <c r="L25" s="23">
        <v>1111</v>
      </c>
      <c r="M25" s="23">
        <v>4</v>
      </c>
      <c r="N25" s="21"/>
      <c r="O25" s="21"/>
    </row>
    <row r="26" spans="1:15" ht="11.25" customHeight="1">
      <c r="A26" s="31" t="s">
        <v>287</v>
      </c>
      <c r="B26" s="23">
        <f t="shared" si="2"/>
        <v>6234</v>
      </c>
      <c r="C26" s="23">
        <v>5841</v>
      </c>
      <c r="D26" s="23">
        <v>76</v>
      </c>
      <c r="E26" s="23">
        <v>0</v>
      </c>
      <c r="F26" s="23">
        <v>316</v>
      </c>
      <c r="G26" s="23">
        <v>0</v>
      </c>
      <c r="H26" s="23">
        <v>1</v>
      </c>
      <c r="I26" s="23">
        <f t="shared" si="3"/>
        <v>1031</v>
      </c>
      <c r="J26" s="23">
        <v>66</v>
      </c>
      <c r="K26" s="23">
        <v>34</v>
      </c>
      <c r="L26" s="23">
        <v>918</v>
      </c>
      <c r="M26" s="23">
        <v>13</v>
      </c>
      <c r="N26" s="21"/>
      <c r="O26" s="21"/>
    </row>
    <row r="27" spans="1:15" ht="11.25" customHeight="1">
      <c r="A27" s="31" t="s">
        <v>288</v>
      </c>
      <c r="B27" s="23">
        <f t="shared" si="2"/>
        <v>2808</v>
      </c>
      <c r="C27" s="23">
        <v>343</v>
      </c>
      <c r="D27" s="23">
        <v>14</v>
      </c>
      <c r="E27" s="23">
        <v>0</v>
      </c>
      <c r="F27" s="23">
        <v>2448</v>
      </c>
      <c r="G27" s="23">
        <v>0</v>
      </c>
      <c r="H27" s="23">
        <v>3</v>
      </c>
      <c r="I27" s="23">
        <f t="shared" si="3"/>
        <v>2354</v>
      </c>
      <c r="J27" s="23">
        <v>363</v>
      </c>
      <c r="K27" s="23">
        <v>410</v>
      </c>
      <c r="L27" s="23">
        <v>1578</v>
      </c>
      <c r="M27" s="23">
        <v>3</v>
      </c>
      <c r="N27" s="21"/>
      <c r="O27" s="21"/>
    </row>
    <row r="28" spans="1:15" ht="11.25" customHeight="1">
      <c r="A28" s="31" t="s">
        <v>289</v>
      </c>
      <c r="B28" s="23">
        <f t="shared" si="2"/>
        <v>933</v>
      </c>
      <c r="C28" s="23">
        <v>307</v>
      </c>
      <c r="D28" s="23">
        <v>5</v>
      </c>
      <c r="E28" s="23">
        <v>0</v>
      </c>
      <c r="F28" s="23">
        <v>621</v>
      </c>
      <c r="G28" s="23">
        <v>0</v>
      </c>
      <c r="H28" s="23">
        <v>0</v>
      </c>
      <c r="I28" s="23">
        <f t="shared" si="3"/>
        <v>376</v>
      </c>
      <c r="J28" s="23">
        <v>56</v>
      </c>
      <c r="K28" s="23">
        <v>74</v>
      </c>
      <c r="L28" s="23">
        <v>246</v>
      </c>
      <c r="M28" s="23">
        <v>0</v>
      </c>
      <c r="N28" s="21"/>
      <c r="O28" s="21"/>
    </row>
    <row r="29" spans="1:15" ht="11.25" customHeight="1">
      <c r="A29" s="32" t="s">
        <v>290</v>
      </c>
      <c r="B29" s="23">
        <f t="shared" si="2"/>
        <v>943</v>
      </c>
      <c r="C29" s="23">
        <v>386</v>
      </c>
      <c r="D29" s="23">
        <v>129</v>
      </c>
      <c r="E29" s="23">
        <v>0</v>
      </c>
      <c r="F29" s="23">
        <v>428</v>
      </c>
      <c r="G29" s="23">
        <v>0</v>
      </c>
      <c r="H29" s="23">
        <v>0</v>
      </c>
      <c r="I29" s="23">
        <f t="shared" si="3"/>
        <v>292</v>
      </c>
      <c r="J29" s="23">
        <v>61</v>
      </c>
      <c r="K29" s="23">
        <v>10</v>
      </c>
      <c r="L29" s="23">
        <v>217</v>
      </c>
      <c r="M29" s="23">
        <v>4</v>
      </c>
      <c r="N29" s="21"/>
      <c r="O29" s="21"/>
    </row>
    <row r="30" spans="1:15" ht="11.25" customHeight="1">
      <c r="A30" s="32" t="s">
        <v>291</v>
      </c>
      <c r="B30" s="23">
        <f t="shared" si="2"/>
        <v>6350</v>
      </c>
      <c r="C30" s="23">
        <v>5413</v>
      </c>
      <c r="D30" s="23">
        <v>238</v>
      </c>
      <c r="E30" s="23">
        <v>0</v>
      </c>
      <c r="F30" s="23">
        <v>514</v>
      </c>
      <c r="G30" s="23">
        <v>0</v>
      </c>
      <c r="H30" s="23">
        <v>185</v>
      </c>
      <c r="I30" s="23">
        <f t="shared" si="3"/>
        <v>922</v>
      </c>
      <c r="J30" s="23">
        <v>53</v>
      </c>
      <c r="K30" s="23">
        <v>71</v>
      </c>
      <c r="L30" s="23">
        <v>653</v>
      </c>
      <c r="M30" s="23">
        <v>145</v>
      </c>
      <c r="N30" s="21"/>
      <c r="O30" s="21"/>
    </row>
    <row r="31" spans="1:15" ht="11.25" customHeight="1">
      <c r="A31" s="32" t="s">
        <v>292</v>
      </c>
      <c r="B31" s="23">
        <f t="shared" si="2"/>
        <v>639</v>
      </c>
      <c r="C31" s="23">
        <v>439</v>
      </c>
      <c r="D31" s="23">
        <v>40</v>
      </c>
      <c r="E31" s="23">
        <v>0</v>
      </c>
      <c r="F31" s="23">
        <v>159</v>
      </c>
      <c r="G31" s="23">
        <v>0</v>
      </c>
      <c r="H31" s="23">
        <v>1</v>
      </c>
      <c r="I31" s="23">
        <f t="shared" si="3"/>
        <v>105</v>
      </c>
      <c r="J31" s="23">
        <v>30</v>
      </c>
      <c r="K31" s="23">
        <v>3</v>
      </c>
      <c r="L31" s="23">
        <v>64</v>
      </c>
      <c r="M31" s="23">
        <v>8</v>
      </c>
      <c r="N31" s="21"/>
      <c r="O31" s="21"/>
    </row>
    <row r="32" spans="1:15" ht="11.25" customHeight="1">
      <c r="A32" s="31" t="s">
        <v>293</v>
      </c>
      <c r="B32" s="23">
        <f t="shared" si="2"/>
        <v>936</v>
      </c>
      <c r="C32" s="23">
        <v>730</v>
      </c>
      <c r="D32" s="23">
        <v>66</v>
      </c>
      <c r="E32" s="23">
        <v>0</v>
      </c>
      <c r="F32" s="23">
        <v>136</v>
      </c>
      <c r="G32" s="23">
        <v>0</v>
      </c>
      <c r="H32" s="23">
        <v>4</v>
      </c>
      <c r="I32" s="23">
        <f t="shared" si="3"/>
        <v>139</v>
      </c>
      <c r="J32" s="23">
        <v>4</v>
      </c>
      <c r="K32" s="23">
        <v>4</v>
      </c>
      <c r="L32" s="23">
        <v>113</v>
      </c>
      <c r="M32" s="23">
        <v>18</v>
      </c>
      <c r="N32" s="21"/>
      <c r="O32" s="21"/>
    </row>
    <row r="33" spans="1:15" ht="11.25" customHeight="1">
      <c r="A33" s="31" t="s">
        <v>294</v>
      </c>
      <c r="B33" s="23">
        <f t="shared" si="2"/>
        <v>123</v>
      </c>
      <c r="C33" s="23">
        <v>78</v>
      </c>
      <c r="D33" s="23">
        <v>3</v>
      </c>
      <c r="E33" s="23">
        <v>0</v>
      </c>
      <c r="F33" s="23">
        <v>42</v>
      </c>
      <c r="G33" s="23">
        <v>0</v>
      </c>
      <c r="H33" s="23">
        <v>0</v>
      </c>
      <c r="I33" s="23">
        <f t="shared" si="3"/>
        <v>53</v>
      </c>
      <c r="J33" s="23">
        <v>5</v>
      </c>
      <c r="K33" s="23">
        <v>0</v>
      </c>
      <c r="L33" s="23">
        <v>48</v>
      </c>
      <c r="M33" s="23">
        <v>0</v>
      </c>
      <c r="N33" s="21"/>
      <c r="O33" s="21"/>
    </row>
    <row r="34" spans="1:15" ht="11.25" customHeight="1">
      <c r="A34" s="31" t="s">
        <v>295</v>
      </c>
      <c r="B34" s="23">
        <f t="shared" si="2"/>
        <v>1632</v>
      </c>
      <c r="C34" s="23">
        <v>1037</v>
      </c>
      <c r="D34" s="23">
        <v>102</v>
      </c>
      <c r="E34" s="23">
        <v>0</v>
      </c>
      <c r="F34" s="23">
        <v>489</v>
      </c>
      <c r="G34" s="23">
        <v>0</v>
      </c>
      <c r="H34" s="23">
        <v>4</v>
      </c>
      <c r="I34" s="23">
        <f t="shared" si="3"/>
        <v>872</v>
      </c>
      <c r="J34" s="23">
        <v>157</v>
      </c>
      <c r="K34" s="23">
        <v>329</v>
      </c>
      <c r="L34" s="23">
        <v>366</v>
      </c>
      <c r="M34" s="23">
        <v>20</v>
      </c>
      <c r="N34" s="21"/>
      <c r="O34" s="21"/>
    </row>
    <row r="35" spans="1:15" ht="11.25" customHeight="1">
      <c r="A35" s="31" t="s">
        <v>296</v>
      </c>
      <c r="B35" s="23">
        <f t="shared" si="2"/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f t="shared" si="3"/>
        <v>0</v>
      </c>
      <c r="J35" s="23">
        <v>0</v>
      </c>
      <c r="K35" s="23">
        <v>0</v>
      </c>
      <c r="L35" s="23">
        <v>0</v>
      </c>
      <c r="M35" s="23">
        <v>0</v>
      </c>
      <c r="N35" s="21"/>
      <c r="O35" s="21"/>
    </row>
    <row r="36" spans="1:15" ht="14.25" customHeight="1">
      <c r="A36" s="33" t="s">
        <v>297</v>
      </c>
      <c r="B36" s="23">
        <f t="shared" si="2"/>
        <v>1804</v>
      </c>
      <c r="C36" s="23">
        <v>1108</v>
      </c>
      <c r="D36" s="23">
        <v>322</v>
      </c>
      <c r="E36" s="23">
        <v>0</v>
      </c>
      <c r="F36" s="23">
        <v>370</v>
      </c>
      <c r="G36" s="23">
        <v>0</v>
      </c>
      <c r="H36" s="23">
        <v>4</v>
      </c>
      <c r="I36" s="23">
        <f t="shared" si="3"/>
        <v>3677</v>
      </c>
      <c r="J36" s="23">
        <v>214</v>
      </c>
      <c r="K36" s="23">
        <v>765</v>
      </c>
      <c r="L36" s="23">
        <v>2122</v>
      </c>
      <c r="M36" s="23">
        <v>576</v>
      </c>
      <c r="N36" s="21"/>
      <c r="O36" s="21"/>
    </row>
    <row r="37" spans="1:15" ht="11.25" customHeight="1">
      <c r="A37" s="33" t="s">
        <v>298</v>
      </c>
      <c r="B37" s="23">
        <f t="shared" si="2"/>
        <v>374</v>
      </c>
      <c r="C37" s="23">
        <v>220</v>
      </c>
      <c r="D37" s="23">
        <v>45</v>
      </c>
      <c r="E37" s="23">
        <v>0</v>
      </c>
      <c r="F37" s="23">
        <v>27</v>
      </c>
      <c r="G37" s="23">
        <v>0</v>
      </c>
      <c r="H37" s="23">
        <v>82</v>
      </c>
      <c r="I37" s="23">
        <f t="shared" si="3"/>
        <v>177</v>
      </c>
      <c r="J37" s="23">
        <v>40</v>
      </c>
      <c r="K37" s="23">
        <v>119</v>
      </c>
      <c r="L37" s="23">
        <v>18</v>
      </c>
      <c r="M37" s="23">
        <v>0</v>
      </c>
      <c r="N37" s="21"/>
      <c r="O37" s="21"/>
    </row>
    <row r="38" spans="1:15" ht="11.25" customHeight="1">
      <c r="A38" s="33" t="s">
        <v>299</v>
      </c>
      <c r="B38" s="23">
        <f t="shared" si="2"/>
        <v>3509</v>
      </c>
      <c r="C38" s="23">
        <v>390</v>
      </c>
      <c r="D38" s="23">
        <v>2887</v>
      </c>
      <c r="E38" s="23">
        <v>0</v>
      </c>
      <c r="F38" s="23">
        <v>181</v>
      </c>
      <c r="G38" s="23">
        <v>13</v>
      </c>
      <c r="H38" s="23">
        <v>38</v>
      </c>
      <c r="I38" s="23">
        <f t="shared" si="3"/>
        <v>80</v>
      </c>
      <c r="J38" s="23">
        <v>8</v>
      </c>
      <c r="K38" s="23">
        <v>3</v>
      </c>
      <c r="L38" s="23">
        <v>24</v>
      </c>
      <c r="M38" s="23">
        <v>45</v>
      </c>
      <c r="N38" s="21"/>
      <c r="O38" s="21"/>
    </row>
    <row r="39" spans="1:15" ht="11.25" customHeight="1">
      <c r="A39" s="33" t="s">
        <v>302</v>
      </c>
      <c r="B39" s="23">
        <f t="shared" si="2"/>
        <v>2043</v>
      </c>
      <c r="C39" s="23">
        <v>911</v>
      </c>
      <c r="D39" s="23">
        <v>699</v>
      </c>
      <c r="E39" s="23">
        <v>0</v>
      </c>
      <c r="F39" s="23">
        <v>387</v>
      </c>
      <c r="G39" s="23">
        <v>0</v>
      </c>
      <c r="H39" s="23">
        <v>46</v>
      </c>
      <c r="I39" s="23">
        <f t="shared" si="3"/>
        <v>1124</v>
      </c>
      <c r="J39" s="23">
        <v>86</v>
      </c>
      <c r="K39" s="23">
        <v>318</v>
      </c>
      <c r="L39" s="23">
        <v>364</v>
      </c>
      <c r="M39" s="23">
        <v>356</v>
      </c>
      <c r="N39" s="21"/>
      <c r="O39" s="21"/>
    </row>
    <row r="40" spans="1:15" ht="11.25" customHeight="1">
      <c r="A40" s="33" t="s">
        <v>300</v>
      </c>
      <c r="B40" s="23">
        <f t="shared" si="2"/>
        <v>3652</v>
      </c>
      <c r="C40" s="23">
        <v>759</v>
      </c>
      <c r="D40" s="23">
        <v>2662</v>
      </c>
      <c r="E40" s="23">
        <v>0</v>
      </c>
      <c r="F40" s="23">
        <v>227</v>
      </c>
      <c r="G40" s="23">
        <v>0</v>
      </c>
      <c r="H40" s="23">
        <v>4</v>
      </c>
      <c r="I40" s="23">
        <f t="shared" si="3"/>
        <v>657</v>
      </c>
      <c r="J40" s="23">
        <v>14</v>
      </c>
      <c r="K40" s="23">
        <v>4</v>
      </c>
      <c r="L40" s="23">
        <v>79</v>
      </c>
      <c r="M40" s="23">
        <v>560</v>
      </c>
      <c r="N40" s="21"/>
      <c r="O40" s="21"/>
    </row>
    <row r="41" spans="1:15" ht="11.25" customHeight="1">
      <c r="A41" s="33" t="s">
        <v>193</v>
      </c>
      <c r="B41" s="23">
        <f t="shared" si="2"/>
        <v>21</v>
      </c>
      <c r="C41" s="23">
        <v>1</v>
      </c>
      <c r="D41" s="23">
        <v>1</v>
      </c>
      <c r="E41" s="23">
        <v>0</v>
      </c>
      <c r="F41" s="23">
        <v>3</v>
      </c>
      <c r="G41" s="23">
        <v>0</v>
      </c>
      <c r="H41" s="23">
        <v>16</v>
      </c>
      <c r="I41" s="23">
        <f t="shared" si="3"/>
        <v>230</v>
      </c>
      <c r="J41" s="23">
        <v>84</v>
      </c>
      <c r="K41" s="23">
        <v>123</v>
      </c>
      <c r="L41" s="23">
        <v>23</v>
      </c>
      <c r="M41" s="23">
        <v>0</v>
      </c>
      <c r="N41" s="21"/>
      <c r="O41" s="21"/>
    </row>
    <row r="42" spans="1:15" ht="11.25" customHeight="1">
      <c r="A42" s="33" t="s">
        <v>301</v>
      </c>
      <c r="B42" s="23">
        <f t="shared" si="2"/>
        <v>92</v>
      </c>
      <c r="C42" s="23">
        <v>1</v>
      </c>
      <c r="D42" s="23">
        <v>47</v>
      </c>
      <c r="E42" s="23">
        <v>0</v>
      </c>
      <c r="F42" s="23">
        <v>43</v>
      </c>
      <c r="G42" s="23">
        <v>0</v>
      </c>
      <c r="H42" s="23">
        <v>1</v>
      </c>
      <c r="I42" s="23">
        <f t="shared" si="3"/>
        <v>6</v>
      </c>
      <c r="J42" s="23">
        <v>2</v>
      </c>
      <c r="K42" s="23">
        <v>1</v>
      </c>
      <c r="L42" s="23">
        <v>3</v>
      </c>
      <c r="M42" s="23">
        <v>0</v>
      </c>
      <c r="N42" s="21"/>
      <c r="O42" s="21"/>
    </row>
    <row r="43" spans="1:15" ht="11.25" customHeight="1">
      <c r="A43" s="33" t="s">
        <v>194</v>
      </c>
      <c r="B43" s="23">
        <f t="shared" si="2"/>
        <v>54</v>
      </c>
      <c r="C43" s="23">
        <v>1</v>
      </c>
      <c r="D43" s="23">
        <v>0</v>
      </c>
      <c r="E43" s="23">
        <v>0</v>
      </c>
      <c r="F43" s="23">
        <v>22</v>
      </c>
      <c r="G43" s="23">
        <v>0</v>
      </c>
      <c r="H43" s="23">
        <v>31</v>
      </c>
      <c r="I43" s="23">
        <f t="shared" si="3"/>
        <v>0</v>
      </c>
      <c r="J43" s="23">
        <v>0</v>
      </c>
      <c r="K43" s="23">
        <v>0</v>
      </c>
      <c r="L43" s="23">
        <v>0</v>
      </c>
      <c r="M43" s="23">
        <v>0</v>
      </c>
      <c r="N43" s="21"/>
      <c r="O43" s="21"/>
    </row>
    <row r="44" spans="1:15" ht="11.25" customHeight="1">
      <c r="A44" s="34" t="s">
        <v>303</v>
      </c>
      <c r="B44" s="23">
        <f t="shared" si="2"/>
        <v>63</v>
      </c>
      <c r="C44" s="23">
        <v>7</v>
      </c>
      <c r="D44" s="23">
        <v>12</v>
      </c>
      <c r="E44" s="23">
        <v>0</v>
      </c>
      <c r="F44" s="23">
        <v>14</v>
      </c>
      <c r="G44" s="23">
        <v>0</v>
      </c>
      <c r="H44" s="23">
        <v>30</v>
      </c>
      <c r="I44" s="23">
        <f t="shared" si="3"/>
        <v>0</v>
      </c>
      <c r="J44" s="23">
        <v>0</v>
      </c>
      <c r="K44" s="23">
        <v>0</v>
      </c>
      <c r="L44" s="23">
        <v>0</v>
      </c>
      <c r="M44" s="23">
        <v>0</v>
      </c>
      <c r="N44" s="21"/>
      <c r="O44" s="21"/>
    </row>
    <row r="45" spans="1:15" ht="11.25" customHeight="1">
      <c r="A45" s="34" t="s">
        <v>304</v>
      </c>
      <c r="B45" s="23">
        <f t="shared" si="2"/>
        <v>350</v>
      </c>
      <c r="C45" s="23">
        <v>147</v>
      </c>
      <c r="D45" s="23">
        <v>74</v>
      </c>
      <c r="E45" s="23">
        <v>0</v>
      </c>
      <c r="F45" s="23">
        <v>74</v>
      </c>
      <c r="G45" s="23">
        <v>0</v>
      </c>
      <c r="H45" s="23">
        <v>55</v>
      </c>
      <c r="I45" s="23">
        <f t="shared" si="3"/>
        <v>327</v>
      </c>
      <c r="J45" s="23">
        <v>42</v>
      </c>
      <c r="K45" s="23">
        <v>181</v>
      </c>
      <c r="L45" s="23">
        <v>104</v>
      </c>
      <c r="M45" s="23">
        <v>0</v>
      </c>
      <c r="N45" s="21"/>
      <c r="O45" s="21"/>
    </row>
    <row r="46" spans="1:15" ht="11.25" customHeight="1">
      <c r="A46" s="34" t="s">
        <v>310</v>
      </c>
      <c r="B46" s="23">
        <f t="shared" si="2"/>
        <v>3024</v>
      </c>
      <c r="C46" s="23">
        <v>144</v>
      </c>
      <c r="D46" s="23">
        <v>2522</v>
      </c>
      <c r="E46" s="23">
        <v>0</v>
      </c>
      <c r="F46" s="23">
        <v>114</v>
      </c>
      <c r="G46" s="23">
        <v>10</v>
      </c>
      <c r="H46" s="23">
        <v>234</v>
      </c>
      <c r="I46" s="23">
        <f t="shared" si="3"/>
        <v>60</v>
      </c>
      <c r="J46" s="23">
        <v>4</v>
      </c>
      <c r="K46" s="23">
        <v>2</v>
      </c>
      <c r="L46" s="23">
        <v>12</v>
      </c>
      <c r="M46" s="23">
        <v>42</v>
      </c>
      <c r="N46" s="21"/>
      <c r="O46" s="21"/>
    </row>
    <row r="47" spans="1:15" ht="11.25" customHeight="1">
      <c r="A47" s="34" t="s">
        <v>309</v>
      </c>
      <c r="B47" s="23">
        <f t="shared" si="2"/>
        <v>1443</v>
      </c>
      <c r="C47" s="23">
        <v>1057</v>
      </c>
      <c r="D47" s="23">
        <v>126</v>
      </c>
      <c r="E47" s="23">
        <v>0</v>
      </c>
      <c r="F47" s="23">
        <v>233</v>
      </c>
      <c r="G47" s="23">
        <v>0</v>
      </c>
      <c r="H47" s="23">
        <v>27</v>
      </c>
      <c r="I47" s="23">
        <f t="shared" si="3"/>
        <v>570</v>
      </c>
      <c r="J47" s="23">
        <v>156</v>
      </c>
      <c r="K47" s="23">
        <v>290</v>
      </c>
      <c r="L47" s="23">
        <v>123</v>
      </c>
      <c r="M47" s="23">
        <v>1</v>
      </c>
      <c r="N47" s="21"/>
      <c r="O47" s="21"/>
    </row>
    <row r="48" spans="1:15" ht="11.25" customHeight="1">
      <c r="A48" s="34" t="s">
        <v>305</v>
      </c>
      <c r="B48" s="23">
        <f t="shared" si="2"/>
        <v>76</v>
      </c>
      <c r="C48" s="23">
        <v>40</v>
      </c>
      <c r="D48" s="23">
        <v>1</v>
      </c>
      <c r="E48" s="23">
        <v>0</v>
      </c>
      <c r="F48" s="23">
        <v>35</v>
      </c>
      <c r="G48" s="23">
        <v>0</v>
      </c>
      <c r="H48" s="23">
        <v>0</v>
      </c>
      <c r="I48" s="23">
        <f t="shared" si="3"/>
        <v>246</v>
      </c>
      <c r="J48" s="23">
        <v>39</v>
      </c>
      <c r="K48" s="23">
        <v>174</v>
      </c>
      <c r="L48" s="23">
        <v>33</v>
      </c>
      <c r="M48" s="23">
        <v>0</v>
      </c>
      <c r="N48" s="21"/>
      <c r="O48" s="21"/>
    </row>
    <row r="49" spans="1:15" ht="11.25" customHeight="1">
      <c r="A49" s="34" t="s">
        <v>306</v>
      </c>
      <c r="B49" s="23">
        <f t="shared" si="2"/>
        <v>58</v>
      </c>
      <c r="C49" s="23">
        <v>6</v>
      </c>
      <c r="D49" s="23">
        <v>4</v>
      </c>
      <c r="E49" s="23">
        <v>0</v>
      </c>
      <c r="F49" s="23">
        <v>38</v>
      </c>
      <c r="G49" s="23">
        <v>0</v>
      </c>
      <c r="H49" s="23">
        <v>10</v>
      </c>
      <c r="I49" s="23">
        <f t="shared" si="3"/>
        <v>2147</v>
      </c>
      <c r="J49" s="23">
        <v>192</v>
      </c>
      <c r="K49" s="23">
        <v>1637</v>
      </c>
      <c r="L49" s="23">
        <v>318</v>
      </c>
      <c r="M49" s="23">
        <v>0</v>
      </c>
      <c r="N49" s="21"/>
      <c r="O49" s="21"/>
    </row>
    <row r="50" spans="1:15" ht="11.25" customHeight="1">
      <c r="A50" s="34" t="s">
        <v>307</v>
      </c>
      <c r="B50" s="23">
        <f t="shared" si="2"/>
        <v>4</v>
      </c>
      <c r="C50" s="23">
        <v>1</v>
      </c>
      <c r="D50" s="23">
        <v>3</v>
      </c>
      <c r="E50" s="23">
        <v>0</v>
      </c>
      <c r="F50" s="23">
        <v>0</v>
      </c>
      <c r="G50" s="23">
        <v>0</v>
      </c>
      <c r="H50" s="23">
        <v>0</v>
      </c>
      <c r="I50" s="23">
        <f t="shared" si="3"/>
        <v>16</v>
      </c>
      <c r="J50" s="23">
        <v>7</v>
      </c>
      <c r="K50" s="23">
        <v>2</v>
      </c>
      <c r="L50" s="23">
        <v>7</v>
      </c>
      <c r="M50" s="23">
        <v>0</v>
      </c>
      <c r="N50" s="21"/>
      <c r="O50" s="21"/>
    </row>
    <row r="51" spans="1:15" ht="12.75" customHeight="1" thickBot="1">
      <c r="A51" s="33" t="s">
        <v>308</v>
      </c>
      <c r="B51" s="23">
        <f t="shared" si="2"/>
        <v>410</v>
      </c>
      <c r="C51" s="23">
        <v>186</v>
      </c>
      <c r="D51" s="23">
        <v>98</v>
      </c>
      <c r="E51" s="23">
        <v>0</v>
      </c>
      <c r="F51" s="23">
        <v>76</v>
      </c>
      <c r="G51" s="23">
        <v>0</v>
      </c>
      <c r="H51" s="23">
        <v>50</v>
      </c>
      <c r="I51" s="23">
        <f t="shared" si="3"/>
        <v>124</v>
      </c>
      <c r="J51" s="23">
        <v>68</v>
      </c>
      <c r="K51" s="23">
        <v>34</v>
      </c>
      <c r="L51" s="23">
        <v>18</v>
      </c>
      <c r="M51" s="23">
        <v>4</v>
      </c>
      <c r="N51" s="21"/>
      <c r="O51" s="21"/>
    </row>
    <row r="52" spans="1:15" ht="12" customHeight="1">
      <c r="A52" s="18" t="s">
        <v>269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1"/>
      <c r="O52" s="21"/>
    </row>
    <row r="53" spans="1:15" ht="23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21"/>
      <c r="O53" s="21"/>
    </row>
    <row r="54" spans="1:15" ht="10.5" customHeight="1">
      <c r="A54" s="84" t="s">
        <v>311</v>
      </c>
      <c r="B54" s="84"/>
      <c r="C54" s="84"/>
      <c r="D54" s="84"/>
      <c r="E54" s="84"/>
      <c r="F54" s="84"/>
      <c r="G54" s="84"/>
      <c r="H54" s="84" t="s">
        <v>312</v>
      </c>
      <c r="I54" s="84"/>
      <c r="J54" s="84"/>
      <c r="K54" s="84"/>
      <c r="L54" s="84"/>
      <c r="M54" s="84"/>
      <c r="N54" s="21"/>
      <c r="O54" s="21"/>
    </row>
  </sheetData>
  <mergeCells count="9">
    <mergeCell ref="A1:G1"/>
    <mergeCell ref="H1:M1"/>
    <mergeCell ref="A2:G2"/>
    <mergeCell ref="H2:M2"/>
    <mergeCell ref="A3:A4"/>
    <mergeCell ref="B3:G3"/>
    <mergeCell ref="I3:M3"/>
    <mergeCell ref="A54:G54"/>
    <mergeCell ref="H54:M54"/>
  </mergeCells>
  <dataValidations count="1">
    <dataValidation type="whole" allowBlank="1" showInputMessage="1" showErrorMessage="1" errorTitle="嘿嘿！你粉混喔" error="數字必須素整數而且不得小於 0 也應該不會大於 50000000 吧" sqref="J51:M51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selection activeCell="A1" sqref="A1:G1"/>
    </sheetView>
  </sheetViews>
  <sheetFormatPr defaultColWidth="9.00390625" defaultRowHeight="16.5"/>
  <cols>
    <col min="1" max="1" width="18.625" style="21" customWidth="1"/>
    <col min="2" max="2" width="9.25390625" style="21" customWidth="1"/>
    <col min="3" max="3" width="8.75390625" style="21" customWidth="1"/>
    <col min="4" max="4" width="8.875" style="21" customWidth="1"/>
    <col min="5" max="7" width="11.125" style="21" customWidth="1"/>
    <col min="8" max="14" width="11.50390625" style="21" customWidth="1"/>
    <col min="15" max="15" width="18.625" style="21" customWidth="1"/>
    <col min="16" max="16" width="7.625" style="21" customWidth="1"/>
    <col min="17" max="23" width="7.375" style="21" customWidth="1"/>
    <col min="24" max="31" width="9.625" style="21" customWidth="1"/>
    <col min="32" max="16384" width="9.00390625" style="21" customWidth="1"/>
  </cols>
  <sheetData>
    <row r="1" spans="1:31" s="3" customFormat="1" ht="48" customHeight="1">
      <c r="A1" s="85" t="s">
        <v>154</v>
      </c>
      <c r="B1" s="85"/>
      <c r="C1" s="85"/>
      <c r="D1" s="85"/>
      <c r="E1" s="85"/>
      <c r="F1" s="85"/>
      <c r="G1" s="85"/>
      <c r="H1" s="1" t="s">
        <v>60</v>
      </c>
      <c r="I1" s="1"/>
      <c r="J1" s="1"/>
      <c r="K1" s="1"/>
      <c r="L1" s="1"/>
      <c r="M1" s="1"/>
      <c r="N1" s="1"/>
      <c r="O1" s="85" t="s">
        <v>154</v>
      </c>
      <c r="P1" s="85"/>
      <c r="Q1" s="85"/>
      <c r="R1" s="85"/>
      <c r="S1" s="85"/>
      <c r="T1" s="85"/>
      <c r="U1" s="85"/>
      <c r="V1" s="85"/>
      <c r="W1" s="85"/>
      <c r="X1" s="1" t="s">
        <v>61</v>
      </c>
      <c r="Y1" s="1"/>
      <c r="Z1" s="1"/>
      <c r="AA1" s="1"/>
      <c r="AB1" s="1"/>
      <c r="AC1" s="1"/>
      <c r="AD1" s="1"/>
      <c r="AE1" s="1"/>
    </row>
    <row r="2" spans="1:31" s="6" customFormat="1" ht="12.75" customHeight="1" thickBot="1">
      <c r="A2" s="90" t="s">
        <v>13</v>
      </c>
      <c r="B2" s="90"/>
      <c r="C2" s="90"/>
      <c r="D2" s="90"/>
      <c r="E2" s="90"/>
      <c r="F2" s="90"/>
      <c r="G2" s="90"/>
      <c r="H2" s="101" t="s">
        <v>382</v>
      </c>
      <c r="I2" s="101"/>
      <c r="J2" s="22"/>
      <c r="K2" s="22"/>
      <c r="L2" s="22"/>
      <c r="M2" s="22"/>
      <c r="N2" s="4" t="s">
        <v>0</v>
      </c>
      <c r="O2" s="90" t="s">
        <v>13</v>
      </c>
      <c r="P2" s="90"/>
      <c r="Q2" s="90"/>
      <c r="R2" s="90"/>
      <c r="S2" s="90"/>
      <c r="T2" s="90"/>
      <c r="U2" s="90"/>
      <c r="V2" s="90"/>
      <c r="W2" s="90"/>
      <c r="X2" s="22" t="s">
        <v>382</v>
      </c>
      <c r="Y2" s="22"/>
      <c r="Z2" s="22"/>
      <c r="AA2" s="22"/>
      <c r="AB2" s="22"/>
      <c r="AC2" s="22"/>
      <c r="AD2" s="22"/>
      <c r="AE2" s="4" t="s">
        <v>0</v>
      </c>
    </row>
    <row r="3" spans="1:31" s="7" customFormat="1" ht="24" customHeight="1">
      <c r="A3" s="79" t="s">
        <v>62</v>
      </c>
      <c r="B3" s="73" t="s">
        <v>63</v>
      </c>
      <c r="C3" s="105" t="s">
        <v>64</v>
      </c>
      <c r="D3" s="109" t="s">
        <v>155</v>
      </c>
      <c r="E3" s="66"/>
      <c r="F3" s="66"/>
      <c r="G3" s="66"/>
      <c r="H3" s="68" t="s">
        <v>156</v>
      </c>
      <c r="I3" s="68"/>
      <c r="J3" s="68"/>
      <c r="K3" s="68"/>
      <c r="L3" s="68"/>
      <c r="M3" s="68"/>
      <c r="N3" s="68"/>
      <c r="O3" s="79" t="s">
        <v>66</v>
      </c>
      <c r="P3" s="81" t="s">
        <v>157</v>
      </c>
      <c r="Q3" s="82"/>
      <c r="R3" s="82"/>
      <c r="S3" s="82"/>
      <c r="T3" s="82"/>
      <c r="U3" s="82"/>
      <c r="V3" s="82"/>
      <c r="W3" s="82"/>
      <c r="X3" s="66" t="s">
        <v>20</v>
      </c>
      <c r="Y3" s="67"/>
      <c r="Z3" s="77" t="s">
        <v>388</v>
      </c>
      <c r="AA3" s="77" t="s">
        <v>355</v>
      </c>
      <c r="AB3" s="105" t="s">
        <v>69</v>
      </c>
      <c r="AC3" s="105" t="s">
        <v>70</v>
      </c>
      <c r="AD3" s="77" t="s">
        <v>167</v>
      </c>
      <c r="AE3" s="107" t="s">
        <v>71</v>
      </c>
    </row>
    <row r="4" spans="1:31" s="7" customFormat="1" ht="48" customHeight="1" thickBot="1">
      <c r="A4" s="80"/>
      <c r="B4" s="92"/>
      <c r="C4" s="72"/>
      <c r="D4" s="8" t="s">
        <v>3</v>
      </c>
      <c r="E4" s="9" t="s">
        <v>354</v>
      </c>
      <c r="F4" s="9" t="s">
        <v>365</v>
      </c>
      <c r="G4" s="9" t="s">
        <v>366</v>
      </c>
      <c r="H4" s="9" t="s">
        <v>72</v>
      </c>
      <c r="I4" s="9" t="s">
        <v>73</v>
      </c>
      <c r="J4" s="9" t="s">
        <v>74</v>
      </c>
      <c r="K4" s="8" t="s">
        <v>75</v>
      </c>
      <c r="L4" s="9" t="s">
        <v>76</v>
      </c>
      <c r="M4" s="9" t="s">
        <v>377</v>
      </c>
      <c r="N4" s="8" t="s">
        <v>353</v>
      </c>
      <c r="O4" s="80"/>
      <c r="P4" s="9" t="s">
        <v>79</v>
      </c>
      <c r="Q4" s="9" t="s">
        <v>80</v>
      </c>
      <c r="R4" s="9" t="s">
        <v>373</v>
      </c>
      <c r="S4" s="9" t="s">
        <v>81</v>
      </c>
      <c r="T4" s="9" t="s">
        <v>82</v>
      </c>
      <c r="U4" s="9" t="s">
        <v>83</v>
      </c>
      <c r="V4" s="9" t="s">
        <v>84</v>
      </c>
      <c r="W4" s="10" t="s">
        <v>85</v>
      </c>
      <c r="X4" s="10" t="s">
        <v>86</v>
      </c>
      <c r="Y4" s="10" t="s">
        <v>87</v>
      </c>
      <c r="Z4" s="78"/>
      <c r="AA4" s="78"/>
      <c r="AB4" s="72"/>
      <c r="AC4" s="72"/>
      <c r="AD4" s="78"/>
      <c r="AE4" s="108"/>
    </row>
    <row r="5" spans="1:31" s="13" customFormat="1" ht="48" customHeight="1">
      <c r="A5" s="11" t="s">
        <v>112</v>
      </c>
      <c r="B5" s="23">
        <f>SUM(B7:B15)</f>
        <v>6461</v>
      </c>
      <c r="C5" s="30"/>
      <c r="D5" s="23">
        <f aca="true" t="shared" si="0" ref="D5:N5">SUM(D7:D15)</f>
        <v>3677</v>
      </c>
      <c r="E5" s="23">
        <f t="shared" si="0"/>
        <v>100</v>
      </c>
      <c r="F5" s="23">
        <f t="shared" si="0"/>
        <v>302</v>
      </c>
      <c r="G5" s="23">
        <f t="shared" si="0"/>
        <v>1144</v>
      </c>
      <c r="H5" s="23">
        <f>SUM(H7:H15)</f>
        <v>8</v>
      </c>
      <c r="I5" s="23">
        <f>SUM(I7:I15)</f>
        <v>1240</v>
      </c>
      <c r="J5" s="23">
        <f t="shared" si="0"/>
        <v>81</v>
      </c>
      <c r="K5" s="23">
        <f t="shared" si="0"/>
        <v>75</v>
      </c>
      <c r="L5" s="23">
        <f t="shared" si="0"/>
        <v>429</v>
      </c>
      <c r="M5" s="23">
        <f t="shared" si="0"/>
        <v>10</v>
      </c>
      <c r="N5" s="23">
        <f t="shared" si="0"/>
        <v>70</v>
      </c>
      <c r="O5" s="11" t="s">
        <v>112</v>
      </c>
      <c r="P5" s="23">
        <f>SUM(P7:P15)</f>
        <v>48</v>
      </c>
      <c r="Q5" s="23">
        <f>SUM(Q7:Q15)</f>
        <v>17</v>
      </c>
      <c r="R5" s="23">
        <f aca="true" t="shared" si="1" ref="R5:AE5">SUM(R7:R15)</f>
        <v>7</v>
      </c>
      <c r="S5" s="23">
        <f t="shared" si="1"/>
        <v>7</v>
      </c>
      <c r="T5" s="23">
        <f t="shared" si="1"/>
        <v>22</v>
      </c>
      <c r="U5" s="23">
        <f t="shared" si="1"/>
        <v>5</v>
      </c>
      <c r="V5" s="23">
        <f t="shared" si="1"/>
        <v>34</v>
      </c>
      <c r="W5" s="23">
        <f t="shared" si="1"/>
        <v>37</v>
      </c>
      <c r="X5" s="23">
        <f t="shared" si="1"/>
        <v>14</v>
      </c>
      <c r="Y5" s="23">
        <f t="shared" si="1"/>
        <v>27</v>
      </c>
      <c r="Z5" s="23">
        <f t="shared" si="1"/>
        <v>131</v>
      </c>
      <c r="AA5" s="23">
        <f t="shared" si="1"/>
        <v>2405</v>
      </c>
      <c r="AB5" s="23">
        <f t="shared" si="1"/>
        <v>242</v>
      </c>
      <c r="AC5" s="23">
        <f t="shared" si="1"/>
        <v>6</v>
      </c>
      <c r="AD5" s="23">
        <f>SUM(AD7:AD15)</f>
        <v>0</v>
      </c>
      <c r="AE5" s="23">
        <f t="shared" si="1"/>
        <v>0</v>
      </c>
    </row>
    <row r="6" spans="1:31" s="13" customFormat="1" ht="38.25" customHeight="1">
      <c r="A6" s="11" t="s">
        <v>113</v>
      </c>
      <c r="B6" s="28"/>
      <c r="C6" s="2">
        <f>SUM(C7:C15)</f>
        <v>99.99999999999999</v>
      </c>
      <c r="D6" s="2">
        <f aca="true" t="shared" si="2" ref="D6:N6">IF(D5&gt;$B$5,999,IF($B$5=0,0,D5/$B$5*100))</f>
        <v>56.91069493886395</v>
      </c>
      <c r="E6" s="2">
        <f t="shared" si="2"/>
        <v>1.5477480266212662</v>
      </c>
      <c r="F6" s="2">
        <f t="shared" si="2"/>
        <v>4.674199040396224</v>
      </c>
      <c r="G6" s="2">
        <f t="shared" si="2"/>
        <v>17.706237424547282</v>
      </c>
      <c r="H6" s="2">
        <f t="shared" si="2"/>
        <v>0.12381984212970129</v>
      </c>
      <c r="I6" s="2">
        <f t="shared" si="2"/>
        <v>19.1920755301037</v>
      </c>
      <c r="J6" s="2">
        <f t="shared" si="2"/>
        <v>1.2536759015632255</v>
      </c>
      <c r="K6" s="2">
        <f t="shared" si="2"/>
        <v>1.1608110199659496</v>
      </c>
      <c r="L6" s="2">
        <f t="shared" si="2"/>
        <v>6.639839034205232</v>
      </c>
      <c r="M6" s="2">
        <f t="shared" si="2"/>
        <v>0.1547748026621266</v>
      </c>
      <c r="N6" s="2">
        <f t="shared" si="2"/>
        <v>1.0834236186348862</v>
      </c>
      <c r="O6" s="11" t="s">
        <v>113</v>
      </c>
      <c r="P6" s="2">
        <f aca="true" t="shared" si="3" ref="P6:AE6">IF(P5&gt;$B$5,999,IF($B$5=0,0,P5/$B$5*100))</f>
        <v>0.7429190527782077</v>
      </c>
      <c r="Q6" s="2">
        <f t="shared" si="3"/>
        <v>0.26311716452561523</v>
      </c>
      <c r="R6" s="2">
        <f t="shared" si="3"/>
        <v>0.10834236186348861</v>
      </c>
      <c r="S6" s="2">
        <f t="shared" si="3"/>
        <v>0.10834236186348861</v>
      </c>
      <c r="T6" s="2">
        <f t="shared" si="3"/>
        <v>0.34050456585667854</v>
      </c>
      <c r="U6" s="2">
        <f t="shared" si="3"/>
        <v>0.0773874013310633</v>
      </c>
      <c r="V6" s="2">
        <f t="shared" si="3"/>
        <v>0.5262343290512305</v>
      </c>
      <c r="W6" s="2">
        <f t="shared" si="3"/>
        <v>0.5726667698498684</v>
      </c>
      <c r="X6" s="2">
        <f t="shared" si="3"/>
        <v>0.21668472372697722</v>
      </c>
      <c r="Y6" s="2">
        <f t="shared" si="3"/>
        <v>0.4178919671877418</v>
      </c>
      <c r="Z6" s="2">
        <f t="shared" si="3"/>
        <v>2.0275499148738585</v>
      </c>
      <c r="AA6" s="2">
        <f t="shared" si="3"/>
        <v>37.223340040241446</v>
      </c>
      <c r="AB6" s="2">
        <f t="shared" si="3"/>
        <v>3.745550224423464</v>
      </c>
      <c r="AC6" s="2">
        <f t="shared" si="3"/>
        <v>0.09286488159727596</v>
      </c>
      <c r="AD6" s="2">
        <f t="shared" si="3"/>
        <v>0</v>
      </c>
      <c r="AE6" s="2">
        <f t="shared" si="3"/>
        <v>0</v>
      </c>
    </row>
    <row r="7" spans="1:31" s="13" customFormat="1" ht="45" customHeight="1">
      <c r="A7" s="11" t="s">
        <v>158</v>
      </c>
      <c r="B7" s="23">
        <f aca="true" t="shared" si="4" ref="B7:B15">SUM(D7,Z7:AE7)</f>
        <v>317</v>
      </c>
      <c r="C7" s="2">
        <f aca="true" t="shared" si="5" ref="C7:C15">B7/$B$5*100</f>
        <v>4.906361244389414</v>
      </c>
      <c r="D7" s="23">
        <f aca="true" t="shared" si="6" ref="D7:D15">SUM(E7:N7,P7:Y7)</f>
        <v>191</v>
      </c>
      <c r="E7" s="23">
        <v>25</v>
      </c>
      <c r="F7" s="23">
        <v>56</v>
      </c>
      <c r="G7" s="23">
        <v>22</v>
      </c>
      <c r="H7" s="23">
        <v>0</v>
      </c>
      <c r="I7" s="23">
        <v>65</v>
      </c>
      <c r="J7" s="23">
        <v>3</v>
      </c>
      <c r="K7" s="23">
        <v>2</v>
      </c>
      <c r="L7" s="23">
        <v>5</v>
      </c>
      <c r="M7" s="23">
        <v>0</v>
      </c>
      <c r="N7" s="23">
        <v>10</v>
      </c>
      <c r="O7" s="11" t="s">
        <v>158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2</v>
      </c>
      <c r="W7" s="23">
        <v>1</v>
      </c>
      <c r="X7" s="23">
        <v>0</v>
      </c>
      <c r="Y7" s="23">
        <v>0</v>
      </c>
      <c r="Z7" s="23">
        <v>1</v>
      </c>
      <c r="AA7" s="23">
        <v>93</v>
      </c>
      <c r="AB7" s="23">
        <v>28</v>
      </c>
      <c r="AC7" s="23">
        <v>4</v>
      </c>
      <c r="AD7" s="23">
        <v>0</v>
      </c>
      <c r="AE7" s="23">
        <v>0</v>
      </c>
    </row>
    <row r="8" spans="1:31" s="13" customFormat="1" ht="42" customHeight="1">
      <c r="A8" s="14" t="s">
        <v>159</v>
      </c>
      <c r="B8" s="23">
        <f t="shared" si="4"/>
        <v>1059</v>
      </c>
      <c r="C8" s="2">
        <f t="shared" si="5"/>
        <v>16.390651601919206</v>
      </c>
      <c r="D8" s="23">
        <f t="shared" si="6"/>
        <v>683</v>
      </c>
      <c r="E8" s="23">
        <v>47</v>
      </c>
      <c r="F8" s="23">
        <v>98</v>
      </c>
      <c r="G8" s="23">
        <v>67</v>
      </c>
      <c r="H8" s="23">
        <v>5</v>
      </c>
      <c r="I8" s="23">
        <v>124</v>
      </c>
      <c r="J8" s="23">
        <v>47</v>
      </c>
      <c r="K8" s="23">
        <v>71</v>
      </c>
      <c r="L8" s="23">
        <v>37</v>
      </c>
      <c r="M8" s="23">
        <v>10</v>
      </c>
      <c r="N8" s="23">
        <v>45</v>
      </c>
      <c r="O8" s="14" t="s">
        <v>159</v>
      </c>
      <c r="P8" s="23">
        <v>47</v>
      </c>
      <c r="Q8" s="23">
        <v>9</v>
      </c>
      <c r="R8" s="23">
        <v>7</v>
      </c>
      <c r="S8" s="23">
        <v>6</v>
      </c>
      <c r="T8" s="23">
        <v>4</v>
      </c>
      <c r="U8" s="23">
        <v>5</v>
      </c>
      <c r="V8" s="23">
        <v>8</v>
      </c>
      <c r="W8" s="23">
        <v>34</v>
      </c>
      <c r="X8" s="23">
        <v>12</v>
      </c>
      <c r="Y8" s="23">
        <v>0</v>
      </c>
      <c r="Z8" s="23">
        <v>23</v>
      </c>
      <c r="AA8" s="23">
        <v>305</v>
      </c>
      <c r="AB8" s="23">
        <v>48</v>
      </c>
      <c r="AC8" s="23">
        <v>0</v>
      </c>
      <c r="AD8" s="23">
        <v>0</v>
      </c>
      <c r="AE8" s="23">
        <v>0</v>
      </c>
    </row>
    <row r="9" spans="1:31" s="13" customFormat="1" ht="37.5" customHeight="1">
      <c r="A9" s="11" t="s">
        <v>160</v>
      </c>
      <c r="B9" s="23">
        <f t="shared" si="4"/>
        <v>756</v>
      </c>
      <c r="C9" s="2">
        <f t="shared" si="5"/>
        <v>11.700975081256772</v>
      </c>
      <c r="D9" s="23">
        <f t="shared" si="6"/>
        <v>629</v>
      </c>
      <c r="E9" s="23">
        <v>0</v>
      </c>
      <c r="F9" s="23">
        <v>5</v>
      </c>
      <c r="G9" s="23">
        <v>487</v>
      </c>
      <c r="H9" s="23">
        <v>0</v>
      </c>
      <c r="I9" s="23">
        <v>104</v>
      </c>
      <c r="J9" s="23">
        <v>22</v>
      </c>
      <c r="K9" s="23">
        <v>0</v>
      </c>
      <c r="L9" s="23">
        <v>3</v>
      </c>
      <c r="M9" s="23">
        <v>0</v>
      </c>
      <c r="N9" s="23">
        <v>8</v>
      </c>
      <c r="O9" s="11" t="s">
        <v>160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6</v>
      </c>
      <c r="AA9" s="23">
        <v>87</v>
      </c>
      <c r="AB9" s="23">
        <v>34</v>
      </c>
      <c r="AC9" s="23">
        <v>0</v>
      </c>
      <c r="AD9" s="23">
        <v>0</v>
      </c>
      <c r="AE9" s="23">
        <v>0</v>
      </c>
    </row>
    <row r="10" spans="1:31" s="13" customFormat="1" ht="37.5" customHeight="1">
      <c r="A10" s="11" t="s">
        <v>161</v>
      </c>
      <c r="B10" s="23">
        <f t="shared" si="4"/>
        <v>68</v>
      </c>
      <c r="C10" s="2">
        <f t="shared" si="5"/>
        <v>1.052468658102461</v>
      </c>
      <c r="D10" s="23">
        <f t="shared" si="6"/>
        <v>19</v>
      </c>
      <c r="E10" s="23">
        <v>4</v>
      </c>
      <c r="F10" s="23">
        <v>3</v>
      </c>
      <c r="G10" s="23">
        <v>2</v>
      </c>
      <c r="H10" s="23">
        <v>0</v>
      </c>
      <c r="I10" s="23">
        <v>4</v>
      </c>
      <c r="J10" s="23">
        <v>2</v>
      </c>
      <c r="K10" s="23">
        <v>0</v>
      </c>
      <c r="L10" s="23">
        <v>1</v>
      </c>
      <c r="M10" s="23">
        <v>0</v>
      </c>
      <c r="N10" s="23">
        <v>1</v>
      </c>
      <c r="O10" s="11" t="s">
        <v>161</v>
      </c>
      <c r="P10" s="23">
        <v>0</v>
      </c>
      <c r="Q10" s="23">
        <v>0</v>
      </c>
      <c r="R10" s="23">
        <v>0</v>
      </c>
      <c r="S10" s="23">
        <v>1</v>
      </c>
      <c r="T10" s="23">
        <v>0</v>
      </c>
      <c r="U10" s="23">
        <v>0</v>
      </c>
      <c r="V10" s="23">
        <v>0</v>
      </c>
      <c r="W10" s="23">
        <v>1</v>
      </c>
      <c r="X10" s="23">
        <v>0</v>
      </c>
      <c r="Y10" s="23">
        <v>0</v>
      </c>
      <c r="Z10" s="23">
        <v>0</v>
      </c>
      <c r="AA10" s="23">
        <v>45</v>
      </c>
      <c r="AB10" s="23">
        <v>3</v>
      </c>
      <c r="AC10" s="23">
        <v>1</v>
      </c>
      <c r="AD10" s="23">
        <v>0</v>
      </c>
      <c r="AE10" s="23">
        <v>0</v>
      </c>
    </row>
    <row r="11" spans="1:31" s="13" customFormat="1" ht="37.5" customHeight="1">
      <c r="A11" s="11" t="s">
        <v>162</v>
      </c>
      <c r="B11" s="23">
        <f t="shared" si="4"/>
        <v>120</v>
      </c>
      <c r="C11" s="2">
        <f t="shared" si="5"/>
        <v>1.8572976319455192</v>
      </c>
      <c r="D11" s="23">
        <f t="shared" si="6"/>
        <v>21</v>
      </c>
      <c r="E11" s="23">
        <v>1</v>
      </c>
      <c r="F11" s="23">
        <v>0</v>
      </c>
      <c r="G11" s="23">
        <v>3</v>
      </c>
      <c r="H11" s="23">
        <v>0</v>
      </c>
      <c r="I11" s="23">
        <v>8</v>
      </c>
      <c r="J11" s="23">
        <v>0</v>
      </c>
      <c r="K11" s="23">
        <v>1</v>
      </c>
      <c r="L11" s="23">
        <v>5</v>
      </c>
      <c r="M11" s="23">
        <v>0</v>
      </c>
      <c r="N11" s="23">
        <v>1</v>
      </c>
      <c r="O11" s="11" t="s">
        <v>162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1</v>
      </c>
      <c r="W11" s="23">
        <v>1</v>
      </c>
      <c r="X11" s="23">
        <v>0</v>
      </c>
      <c r="Y11" s="23">
        <v>0</v>
      </c>
      <c r="Z11" s="23">
        <v>0</v>
      </c>
      <c r="AA11" s="23">
        <v>86</v>
      </c>
      <c r="AB11" s="23">
        <v>12</v>
      </c>
      <c r="AC11" s="23">
        <v>1</v>
      </c>
      <c r="AD11" s="23">
        <v>0</v>
      </c>
      <c r="AE11" s="23">
        <v>0</v>
      </c>
    </row>
    <row r="12" spans="1:31" s="13" customFormat="1" ht="37.5" customHeight="1">
      <c r="A12" s="11" t="s">
        <v>163</v>
      </c>
      <c r="B12" s="23">
        <f t="shared" si="4"/>
        <v>727</v>
      </c>
      <c r="C12" s="2">
        <f t="shared" si="5"/>
        <v>11.252128153536605</v>
      </c>
      <c r="D12" s="23">
        <f t="shared" si="6"/>
        <v>50</v>
      </c>
      <c r="E12" s="23">
        <v>0</v>
      </c>
      <c r="F12" s="23">
        <v>0</v>
      </c>
      <c r="G12" s="23">
        <v>2</v>
      </c>
      <c r="H12" s="23">
        <v>0</v>
      </c>
      <c r="I12" s="23">
        <v>48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11" t="s">
        <v>163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54</v>
      </c>
      <c r="AA12" s="23">
        <v>623</v>
      </c>
      <c r="AB12" s="23">
        <v>0</v>
      </c>
      <c r="AC12" s="23">
        <v>0</v>
      </c>
      <c r="AD12" s="23">
        <v>0</v>
      </c>
      <c r="AE12" s="23">
        <v>0</v>
      </c>
    </row>
    <row r="13" spans="1:31" s="13" customFormat="1" ht="37.5" customHeight="1">
      <c r="A13" s="14" t="s">
        <v>164</v>
      </c>
      <c r="B13" s="23">
        <f t="shared" si="4"/>
        <v>59</v>
      </c>
      <c r="C13" s="2">
        <f t="shared" si="5"/>
        <v>0.9131713357065471</v>
      </c>
      <c r="D13" s="23">
        <f t="shared" si="6"/>
        <v>56</v>
      </c>
      <c r="E13" s="23">
        <v>0</v>
      </c>
      <c r="F13" s="23">
        <v>0</v>
      </c>
      <c r="G13" s="23">
        <v>47</v>
      </c>
      <c r="H13" s="23">
        <v>0</v>
      </c>
      <c r="I13" s="23">
        <v>2</v>
      </c>
      <c r="J13" s="23">
        <v>0</v>
      </c>
      <c r="K13" s="23">
        <v>0</v>
      </c>
      <c r="L13" s="23">
        <v>7</v>
      </c>
      <c r="M13" s="23">
        <v>0</v>
      </c>
      <c r="N13" s="23">
        <v>0</v>
      </c>
      <c r="O13" s="14" t="s">
        <v>164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3</v>
      </c>
      <c r="AC13" s="23">
        <v>0</v>
      </c>
      <c r="AD13" s="23">
        <v>0</v>
      </c>
      <c r="AE13" s="23">
        <v>0</v>
      </c>
    </row>
    <row r="14" spans="1:31" s="13" customFormat="1" ht="37.5" customHeight="1">
      <c r="A14" s="11" t="s">
        <v>165</v>
      </c>
      <c r="B14" s="23">
        <f t="shared" si="4"/>
        <v>9</v>
      </c>
      <c r="C14" s="2">
        <f t="shared" si="5"/>
        <v>0.13929732239591394</v>
      </c>
      <c r="D14" s="23">
        <f t="shared" si="6"/>
        <v>7</v>
      </c>
      <c r="E14" s="23">
        <v>0</v>
      </c>
      <c r="F14" s="23">
        <v>0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  <c r="L14" s="23">
        <v>1</v>
      </c>
      <c r="M14" s="23">
        <v>0</v>
      </c>
      <c r="N14" s="23">
        <v>5</v>
      </c>
      <c r="O14" s="11" t="s">
        <v>165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2</v>
      </c>
      <c r="AB14" s="23">
        <v>0</v>
      </c>
      <c r="AC14" s="23">
        <v>0</v>
      </c>
      <c r="AD14" s="23">
        <v>0</v>
      </c>
      <c r="AE14" s="23">
        <v>0</v>
      </c>
    </row>
    <row r="15" spans="1:31" s="13" customFormat="1" ht="37.5" customHeight="1" thickBot="1">
      <c r="A15" s="11" t="s">
        <v>166</v>
      </c>
      <c r="B15" s="23">
        <f t="shared" si="4"/>
        <v>3346</v>
      </c>
      <c r="C15" s="2">
        <f t="shared" si="5"/>
        <v>51.787648970747554</v>
      </c>
      <c r="D15" s="23">
        <f t="shared" si="6"/>
        <v>2021</v>
      </c>
      <c r="E15" s="23">
        <v>23</v>
      </c>
      <c r="F15" s="23">
        <v>140</v>
      </c>
      <c r="G15" s="23">
        <v>513</v>
      </c>
      <c r="H15" s="23">
        <v>3</v>
      </c>
      <c r="I15" s="23">
        <v>885</v>
      </c>
      <c r="J15" s="23">
        <v>7</v>
      </c>
      <c r="K15" s="23">
        <v>1</v>
      </c>
      <c r="L15" s="23">
        <v>370</v>
      </c>
      <c r="M15" s="23">
        <v>0</v>
      </c>
      <c r="N15" s="23">
        <v>0</v>
      </c>
      <c r="O15" s="11" t="s">
        <v>166</v>
      </c>
      <c r="P15" s="23">
        <v>1</v>
      </c>
      <c r="Q15" s="23">
        <v>8</v>
      </c>
      <c r="R15" s="23">
        <v>0</v>
      </c>
      <c r="S15" s="23">
        <v>0</v>
      </c>
      <c r="T15" s="23">
        <v>18</v>
      </c>
      <c r="U15" s="23">
        <v>0</v>
      </c>
      <c r="V15" s="23">
        <v>23</v>
      </c>
      <c r="W15" s="23">
        <v>0</v>
      </c>
      <c r="X15" s="23">
        <v>2</v>
      </c>
      <c r="Y15" s="23">
        <v>27</v>
      </c>
      <c r="Z15" s="23">
        <v>47</v>
      </c>
      <c r="AA15" s="23">
        <v>1164</v>
      </c>
      <c r="AB15" s="23">
        <v>114</v>
      </c>
      <c r="AC15" s="23">
        <v>0</v>
      </c>
      <c r="AD15" s="23">
        <v>0</v>
      </c>
      <c r="AE15" s="23">
        <v>0</v>
      </c>
    </row>
    <row r="16" spans="1:31" s="6" customFormat="1" ht="22.5" customHeight="1">
      <c r="A16" s="70" t="s">
        <v>380</v>
      </c>
      <c r="B16" s="70"/>
      <c r="C16" s="70"/>
      <c r="D16" s="70"/>
      <c r="E16" s="70"/>
      <c r="F16" s="70"/>
      <c r="G16" s="70"/>
      <c r="H16" s="25"/>
      <c r="I16" s="25"/>
      <c r="J16" s="25"/>
      <c r="K16" s="25"/>
      <c r="L16" s="25"/>
      <c r="M16" s="25"/>
      <c r="N16" s="25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="13" customFormat="1" ht="95.25" customHeight="1">
      <c r="A17" s="13" t="s">
        <v>97</v>
      </c>
    </row>
    <row r="18" spans="1:31" s="13" customFormat="1" ht="11.25" customHeight="1">
      <c r="A18" s="103" t="s">
        <v>341</v>
      </c>
      <c r="B18" s="84"/>
      <c r="C18" s="84"/>
      <c r="D18" s="84"/>
      <c r="E18" s="84"/>
      <c r="F18" s="84"/>
      <c r="G18" s="84"/>
      <c r="H18" s="84" t="s">
        <v>342</v>
      </c>
      <c r="I18" s="84"/>
      <c r="J18" s="84"/>
      <c r="K18" s="84"/>
      <c r="L18" s="84"/>
      <c r="M18" s="84"/>
      <c r="N18" s="84"/>
      <c r="O18" s="84" t="s">
        <v>343</v>
      </c>
      <c r="P18" s="84"/>
      <c r="Q18" s="84"/>
      <c r="R18" s="84"/>
      <c r="S18" s="84"/>
      <c r="T18" s="84"/>
      <c r="U18" s="84"/>
      <c r="V18" s="84"/>
      <c r="W18" s="84"/>
      <c r="X18" s="84" t="s">
        <v>344</v>
      </c>
      <c r="Y18" s="84"/>
      <c r="Z18" s="84"/>
      <c r="AA18" s="84"/>
      <c r="AB18" s="84"/>
      <c r="AC18" s="84"/>
      <c r="AD18" s="84"/>
      <c r="AE18" s="84"/>
    </row>
  </sheetData>
  <mergeCells count="24">
    <mergeCell ref="O1:W1"/>
    <mergeCell ref="H3:N3"/>
    <mergeCell ref="A2:G2"/>
    <mergeCell ref="O2:W2"/>
    <mergeCell ref="A3:A4"/>
    <mergeCell ref="B3:B4"/>
    <mergeCell ref="C3:C4"/>
    <mergeCell ref="A1:G1"/>
    <mergeCell ref="H2:I2"/>
    <mergeCell ref="X3:Y3"/>
    <mergeCell ref="O3:O4"/>
    <mergeCell ref="P3:W3"/>
    <mergeCell ref="A18:G18"/>
    <mergeCell ref="H18:N18"/>
    <mergeCell ref="O18:W18"/>
    <mergeCell ref="A16:G16"/>
    <mergeCell ref="D3:G3"/>
    <mergeCell ref="X18:AE18"/>
    <mergeCell ref="AD3:AD4"/>
    <mergeCell ref="AC3:AC4"/>
    <mergeCell ref="AE3:AE4"/>
    <mergeCell ref="Z3:Z4"/>
    <mergeCell ref="AA3:AA4"/>
    <mergeCell ref="AB3:AB4"/>
  </mergeCells>
  <dataValidations count="1">
    <dataValidation type="whole" allowBlank="1" showInputMessage="1" showErrorMessage="1" errorTitle="嘿嘿！你粉混喔" error="數字必須素整數而且不得小於 0 也應該不會大於 50000000 吧" sqref="E7:N15 P7:AE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3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59" customWidth="1"/>
    <col min="2" max="2" width="9.625" style="60" customWidth="1"/>
    <col min="3" max="3" width="10.125" style="60" customWidth="1"/>
    <col min="4" max="4" width="8.875" style="60" customWidth="1"/>
    <col min="5" max="5" width="8.375" style="60" customWidth="1"/>
    <col min="6" max="6" width="9.00390625" style="60" customWidth="1"/>
    <col min="7" max="7" width="9.125" style="60" customWidth="1"/>
    <col min="8" max="8" width="8.375" style="60" customWidth="1"/>
    <col min="9" max="10" width="8.125" style="60" customWidth="1"/>
    <col min="11" max="11" width="8.25390625" style="60" customWidth="1"/>
    <col min="12" max="15" width="8.125" style="60" customWidth="1"/>
    <col min="16" max="16" width="8.375" style="60" customWidth="1"/>
    <col min="17" max="17" width="8.125" style="60" customWidth="1"/>
    <col min="18" max="18" width="8.25390625" style="60" customWidth="1"/>
    <col min="19" max="19" width="18.625" style="60" customWidth="1"/>
    <col min="20" max="20" width="8.50390625" style="60" customWidth="1"/>
    <col min="21" max="27" width="7.625" style="60" customWidth="1"/>
    <col min="28" max="28" width="7.00390625" style="60" customWidth="1"/>
    <col min="29" max="29" width="6.75390625" style="60" customWidth="1"/>
    <col min="30" max="30" width="6.625" style="60" customWidth="1"/>
    <col min="31" max="31" width="6.50390625" style="60" customWidth="1"/>
    <col min="32" max="35" width="6.75390625" style="60" customWidth="1"/>
    <col min="36" max="36" width="6.625" style="60" customWidth="1"/>
    <col min="37" max="38" width="6.75390625" style="60" customWidth="1"/>
    <col min="39" max="39" width="6.375" style="60" customWidth="1"/>
    <col min="40" max="40" width="18.625" style="60" customWidth="1"/>
    <col min="41" max="41" width="8.125" style="60" customWidth="1"/>
    <col min="42" max="42" width="7.625" style="60" customWidth="1"/>
    <col min="43" max="44" width="7.50390625" style="60" customWidth="1"/>
    <col min="45" max="45" width="8.25390625" style="60" customWidth="1"/>
    <col min="46" max="46" width="7.75390625" style="60" customWidth="1"/>
    <col min="47" max="47" width="7.375" style="60" customWidth="1"/>
    <col min="48" max="48" width="7.50390625" style="60" customWidth="1"/>
    <col min="49" max="60" width="6.75390625" style="60" customWidth="1"/>
    <col min="61" max="16384" width="9.00390625" style="60" customWidth="1"/>
  </cols>
  <sheetData>
    <row r="1" spans="1:60" s="3" customFormat="1" ht="45" customHeight="1">
      <c r="A1" s="85" t="s">
        <v>195</v>
      </c>
      <c r="B1" s="85"/>
      <c r="C1" s="85"/>
      <c r="D1" s="85"/>
      <c r="E1" s="85"/>
      <c r="F1" s="85"/>
      <c r="G1" s="85"/>
      <c r="H1" s="85"/>
      <c r="I1" s="1" t="s">
        <v>196</v>
      </c>
      <c r="J1" s="27"/>
      <c r="L1" s="1"/>
      <c r="M1" s="1"/>
      <c r="N1" s="1"/>
      <c r="O1" s="1"/>
      <c r="P1" s="1"/>
      <c r="Q1" s="1"/>
      <c r="R1" s="1"/>
      <c r="S1" s="85" t="s">
        <v>195</v>
      </c>
      <c r="T1" s="85"/>
      <c r="U1" s="85"/>
      <c r="V1" s="85"/>
      <c r="W1" s="85"/>
      <c r="X1" s="85"/>
      <c r="Y1" s="85"/>
      <c r="Z1" s="85"/>
      <c r="AA1" s="85"/>
      <c r="AB1" s="97" t="s">
        <v>197</v>
      </c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85" t="s">
        <v>195</v>
      </c>
      <c r="AO1" s="85"/>
      <c r="AP1" s="85"/>
      <c r="AQ1" s="85"/>
      <c r="AR1" s="85"/>
      <c r="AS1" s="85"/>
      <c r="AT1" s="85"/>
      <c r="AU1" s="85"/>
      <c r="AV1" s="85"/>
      <c r="AW1" s="97" t="s">
        <v>198</v>
      </c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</row>
    <row r="2" spans="2:60" s="6" customFormat="1" ht="13.5" customHeight="1" thickBot="1">
      <c r="B2" s="53"/>
      <c r="C2" s="53"/>
      <c r="D2" s="53"/>
      <c r="E2" s="53"/>
      <c r="F2" s="53"/>
      <c r="G2" s="53"/>
      <c r="H2" s="53" t="s">
        <v>199</v>
      </c>
      <c r="I2" s="57" t="s">
        <v>383</v>
      </c>
      <c r="J2" s="53"/>
      <c r="L2" s="22"/>
      <c r="M2" s="22"/>
      <c r="N2" s="22"/>
      <c r="O2" s="22"/>
      <c r="P2" s="22"/>
      <c r="Q2" s="22"/>
      <c r="R2" s="22" t="s">
        <v>0</v>
      </c>
      <c r="U2" s="55"/>
      <c r="V2" s="55"/>
      <c r="W2" s="55"/>
      <c r="X2" s="55"/>
      <c r="Y2" s="55"/>
      <c r="Z2" s="55"/>
      <c r="AA2" s="55" t="s">
        <v>200</v>
      </c>
      <c r="AB2" s="58" t="s">
        <v>384</v>
      </c>
      <c r="AC2" s="55"/>
      <c r="AD2" s="55"/>
      <c r="AF2" s="42"/>
      <c r="AG2" s="57"/>
      <c r="AH2" s="57"/>
      <c r="AM2" s="54" t="s">
        <v>0</v>
      </c>
      <c r="AN2" s="90" t="s">
        <v>199</v>
      </c>
      <c r="AO2" s="90"/>
      <c r="AP2" s="90"/>
      <c r="AQ2" s="90"/>
      <c r="AR2" s="90"/>
      <c r="AS2" s="90"/>
      <c r="AT2" s="90"/>
      <c r="AU2" s="90"/>
      <c r="AV2" s="90"/>
      <c r="AW2" s="22" t="s">
        <v>384</v>
      </c>
      <c r="AX2" s="55"/>
      <c r="BB2" s="22"/>
      <c r="BC2" s="22"/>
      <c r="BD2" s="22"/>
      <c r="BE2" s="22"/>
      <c r="BF2" s="22"/>
      <c r="BG2" s="22"/>
      <c r="BH2" s="4" t="s">
        <v>0</v>
      </c>
    </row>
    <row r="3" spans="1:60" s="7" customFormat="1" ht="24" customHeight="1">
      <c r="A3" s="79" t="s">
        <v>1</v>
      </c>
      <c r="B3" s="89" t="s">
        <v>2</v>
      </c>
      <c r="C3" s="83" t="s">
        <v>201</v>
      </c>
      <c r="D3" s="82"/>
      <c r="E3" s="82"/>
      <c r="F3" s="82"/>
      <c r="G3" s="82"/>
      <c r="H3" s="82"/>
      <c r="I3" s="82"/>
      <c r="J3" s="89"/>
      <c r="K3" s="82" t="s">
        <v>202</v>
      </c>
      <c r="L3" s="93"/>
      <c r="M3" s="93"/>
      <c r="N3" s="93"/>
      <c r="O3" s="93"/>
      <c r="P3" s="93"/>
      <c r="Q3" s="93"/>
      <c r="R3" s="94"/>
      <c r="S3" s="79" t="s">
        <v>1</v>
      </c>
      <c r="T3" s="81" t="s">
        <v>203</v>
      </c>
      <c r="U3" s="95"/>
      <c r="V3" s="95"/>
      <c r="W3" s="95"/>
      <c r="X3" s="95"/>
      <c r="Y3" s="95"/>
      <c r="Z3" s="95"/>
      <c r="AA3" s="96"/>
      <c r="AB3" s="82" t="s">
        <v>204</v>
      </c>
      <c r="AC3" s="82"/>
      <c r="AD3" s="82"/>
      <c r="AE3" s="82"/>
      <c r="AF3" s="82"/>
      <c r="AG3" s="82"/>
      <c r="AH3" s="82"/>
      <c r="AI3" s="89"/>
      <c r="AJ3" s="98" t="s">
        <v>225</v>
      </c>
      <c r="AK3" s="99"/>
      <c r="AL3" s="99"/>
      <c r="AM3" s="99"/>
      <c r="AN3" s="79" t="s">
        <v>1</v>
      </c>
      <c r="AO3" s="81" t="s">
        <v>205</v>
      </c>
      <c r="AP3" s="82"/>
      <c r="AQ3" s="82"/>
      <c r="AR3" s="89"/>
      <c r="AS3" s="82" t="s">
        <v>226</v>
      </c>
      <c r="AT3" s="82"/>
      <c r="AU3" s="82"/>
      <c r="AV3" s="82"/>
      <c r="AW3" s="82"/>
      <c r="AX3" s="82"/>
      <c r="AY3" s="82"/>
      <c r="AZ3" s="89"/>
      <c r="BA3" s="83" t="s">
        <v>206</v>
      </c>
      <c r="BB3" s="82"/>
      <c r="BC3" s="82"/>
      <c r="BD3" s="82"/>
      <c r="BE3" s="82"/>
      <c r="BF3" s="82"/>
      <c r="BG3" s="82"/>
      <c r="BH3" s="82"/>
    </row>
    <row r="4" spans="1:60" s="7" customFormat="1" ht="48" customHeight="1" thickBot="1">
      <c r="A4" s="80"/>
      <c r="B4" s="92"/>
      <c r="C4" s="9" t="s">
        <v>3</v>
      </c>
      <c r="D4" s="9" t="s">
        <v>207</v>
      </c>
      <c r="E4" s="44" t="s">
        <v>386</v>
      </c>
      <c r="F4" s="44" t="s">
        <v>378</v>
      </c>
      <c r="G4" s="44" t="s">
        <v>4</v>
      </c>
      <c r="H4" s="49" t="s">
        <v>5</v>
      </c>
      <c r="I4" s="49" t="s">
        <v>208</v>
      </c>
      <c r="J4" s="44" t="s">
        <v>209</v>
      </c>
      <c r="K4" s="8" t="s">
        <v>3</v>
      </c>
      <c r="L4" s="10" t="s">
        <v>210</v>
      </c>
      <c r="M4" s="44" t="s">
        <v>386</v>
      </c>
      <c r="N4" s="44" t="s">
        <v>378</v>
      </c>
      <c r="O4" s="56" t="s">
        <v>4</v>
      </c>
      <c r="P4" s="56" t="s">
        <v>5</v>
      </c>
      <c r="Q4" s="44" t="s">
        <v>211</v>
      </c>
      <c r="R4" s="44" t="s">
        <v>212</v>
      </c>
      <c r="S4" s="80"/>
      <c r="T4" s="44" t="s">
        <v>213</v>
      </c>
      <c r="U4" s="9" t="s">
        <v>210</v>
      </c>
      <c r="V4" s="44" t="s">
        <v>386</v>
      </c>
      <c r="W4" s="44" t="s">
        <v>378</v>
      </c>
      <c r="X4" s="44" t="s">
        <v>4</v>
      </c>
      <c r="Y4" s="44" t="s">
        <v>5</v>
      </c>
      <c r="Z4" s="44" t="s">
        <v>211</v>
      </c>
      <c r="AA4" s="44" t="s">
        <v>212</v>
      </c>
      <c r="AB4" s="8" t="s">
        <v>3</v>
      </c>
      <c r="AC4" s="9" t="s">
        <v>224</v>
      </c>
      <c r="AD4" s="44" t="s">
        <v>386</v>
      </c>
      <c r="AE4" s="44" t="s">
        <v>378</v>
      </c>
      <c r="AF4" s="44" t="s">
        <v>4</v>
      </c>
      <c r="AG4" s="44" t="s">
        <v>5</v>
      </c>
      <c r="AH4" s="44" t="s">
        <v>211</v>
      </c>
      <c r="AI4" s="44" t="s">
        <v>212</v>
      </c>
      <c r="AJ4" s="8" t="s">
        <v>3</v>
      </c>
      <c r="AK4" s="9" t="s">
        <v>224</v>
      </c>
      <c r="AL4" s="44" t="s">
        <v>386</v>
      </c>
      <c r="AM4" s="44" t="s">
        <v>378</v>
      </c>
      <c r="AN4" s="80"/>
      <c r="AO4" s="44" t="s">
        <v>4</v>
      </c>
      <c r="AP4" s="44" t="s">
        <v>5</v>
      </c>
      <c r="AQ4" s="44" t="s">
        <v>211</v>
      </c>
      <c r="AR4" s="44" t="s">
        <v>212</v>
      </c>
      <c r="AS4" s="8" t="s">
        <v>214</v>
      </c>
      <c r="AT4" s="9" t="s">
        <v>215</v>
      </c>
      <c r="AU4" s="44" t="s">
        <v>386</v>
      </c>
      <c r="AV4" s="44" t="s">
        <v>378</v>
      </c>
      <c r="AW4" s="49" t="s">
        <v>4</v>
      </c>
      <c r="AX4" s="44" t="s">
        <v>5</v>
      </c>
      <c r="AY4" s="44" t="s">
        <v>211</v>
      </c>
      <c r="AZ4" s="44" t="s">
        <v>212</v>
      </c>
      <c r="BA4" s="8" t="s">
        <v>3</v>
      </c>
      <c r="BB4" s="9" t="s">
        <v>215</v>
      </c>
      <c r="BC4" s="44" t="s">
        <v>386</v>
      </c>
      <c r="BD4" s="44" t="s">
        <v>378</v>
      </c>
      <c r="BE4" s="44" t="s">
        <v>4</v>
      </c>
      <c r="BF4" s="44" t="s">
        <v>5</v>
      </c>
      <c r="BG4" s="44" t="s">
        <v>211</v>
      </c>
      <c r="BH4" s="48" t="s">
        <v>212</v>
      </c>
    </row>
    <row r="5" spans="1:60" s="13" customFormat="1" ht="24" customHeight="1">
      <c r="A5" s="11" t="s">
        <v>216</v>
      </c>
      <c r="B5" s="23">
        <f>SUM(B6+B13)</f>
        <v>38237</v>
      </c>
      <c r="C5" s="23">
        <f aca="true" t="shared" si="0" ref="C5:R5">SUM(C6+C13)</f>
        <v>43</v>
      </c>
      <c r="D5" s="23">
        <f t="shared" si="0"/>
        <v>40</v>
      </c>
      <c r="E5" s="23">
        <f t="shared" si="0"/>
        <v>0</v>
      </c>
      <c r="F5" s="23">
        <f t="shared" si="0"/>
        <v>3</v>
      </c>
      <c r="G5" s="23">
        <f>SUM(G6+G13)</f>
        <v>0</v>
      </c>
      <c r="H5" s="23">
        <f>SUM(H6+H13)</f>
        <v>0</v>
      </c>
      <c r="I5" s="23">
        <f>SUM(I6+I13)</f>
        <v>0</v>
      </c>
      <c r="J5" s="23">
        <f t="shared" si="0"/>
        <v>0</v>
      </c>
      <c r="K5" s="23">
        <f>SUM(K6+K13)</f>
        <v>667</v>
      </c>
      <c r="L5" s="23">
        <f t="shared" si="0"/>
        <v>545</v>
      </c>
      <c r="M5" s="23">
        <f t="shared" si="0"/>
        <v>43</v>
      </c>
      <c r="N5" s="23">
        <f t="shared" si="0"/>
        <v>77</v>
      </c>
      <c r="O5" s="23">
        <f t="shared" si="0"/>
        <v>1</v>
      </c>
      <c r="P5" s="23">
        <f t="shared" si="0"/>
        <v>0</v>
      </c>
      <c r="Q5" s="23">
        <f t="shared" si="0"/>
        <v>1</v>
      </c>
      <c r="R5" s="23">
        <f t="shared" si="0"/>
        <v>0</v>
      </c>
      <c r="S5" s="11" t="s">
        <v>216</v>
      </c>
      <c r="T5" s="23">
        <f>SUM(T6+T13)</f>
        <v>2124</v>
      </c>
      <c r="U5" s="23">
        <f aca="true" t="shared" si="1" ref="U5:AI5">SUM(U6+U13)</f>
        <v>1536</v>
      </c>
      <c r="V5" s="23">
        <f t="shared" si="1"/>
        <v>166</v>
      </c>
      <c r="W5" s="23">
        <f t="shared" si="1"/>
        <v>258</v>
      </c>
      <c r="X5" s="23">
        <f t="shared" si="1"/>
        <v>43</v>
      </c>
      <c r="Y5" s="23">
        <f t="shared" si="1"/>
        <v>12</v>
      </c>
      <c r="Z5" s="23">
        <f t="shared" si="1"/>
        <v>77</v>
      </c>
      <c r="AA5" s="23">
        <f t="shared" si="1"/>
        <v>32</v>
      </c>
      <c r="AB5" s="23">
        <f t="shared" si="1"/>
        <v>459</v>
      </c>
      <c r="AC5" s="23">
        <f t="shared" si="1"/>
        <v>404</v>
      </c>
      <c r="AD5" s="23">
        <f t="shared" si="1"/>
        <v>4</v>
      </c>
      <c r="AE5" s="23">
        <f t="shared" si="1"/>
        <v>50</v>
      </c>
      <c r="AF5" s="23">
        <f t="shared" si="1"/>
        <v>0</v>
      </c>
      <c r="AG5" s="23">
        <f t="shared" si="1"/>
        <v>1</v>
      </c>
      <c r="AH5" s="23">
        <f t="shared" si="1"/>
        <v>0</v>
      </c>
      <c r="AI5" s="23">
        <f t="shared" si="1"/>
        <v>0</v>
      </c>
      <c r="AJ5" s="23">
        <f>SUM(AJ6+AJ13)</f>
        <v>204</v>
      </c>
      <c r="AK5" s="23">
        <f>SUM(AK6+AK13)</f>
        <v>145</v>
      </c>
      <c r="AL5" s="23">
        <f>SUM(AL6+AL13)</f>
        <v>7</v>
      </c>
      <c r="AM5" s="23">
        <f>SUM(AM6+AM13)</f>
        <v>49</v>
      </c>
      <c r="AN5" s="11" t="s">
        <v>216</v>
      </c>
      <c r="AO5" s="23">
        <f>SUM(AO6+AO13)</f>
        <v>0</v>
      </c>
      <c r="AP5" s="23">
        <f>SUM(AP6+AP13)</f>
        <v>2</v>
      </c>
      <c r="AQ5" s="23">
        <f>SUM(AQ6+AQ13)</f>
        <v>0</v>
      </c>
      <c r="AR5" s="23">
        <f>SUM(AR6+AR13)</f>
        <v>1</v>
      </c>
      <c r="AS5" s="23">
        <f>SUM(AS6+AS13)</f>
        <v>262</v>
      </c>
      <c r="AT5" s="23">
        <f aca="true" t="shared" si="2" ref="AT5:BH5">SUM(AT6+AT13)</f>
        <v>165</v>
      </c>
      <c r="AU5" s="23">
        <f t="shared" si="2"/>
        <v>41</v>
      </c>
      <c r="AV5" s="23">
        <f t="shared" si="2"/>
        <v>55</v>
      </c>
      <c r="AW5" s="23">
        <f t="shared" si="2"/>
        <v>0</v>
      </c>
      <c r="AX5" s="23">
        <f t="shared" si="2"/>
        <v>0</v>
      </c>
      <c r="AY5" s="23">
        <f t="shared" si="2"/>
        <v>0</v>
      </c>
      <c r="AZ5" s="23">
        <f t="shared" si="2"/>
        <v>1</v>
      </c>
      <c r="BA5" s="23">
        <f t="shared" si="2"/>
        <v>34478</v>
      </c>
      <c r="BB5" s="23">
        <f t="shared" si="2"/>
        <v>24747</v>
      </c>
      <c r="BC5" s="23">
        <f t="shared" si="2"/>
        <v>1387</v>
      </c>
      <c r="BD5" s="23">
        <f t="shared" si="2"/>
        <v>6538</v>
      </c>
      <c r="BE5" s="23">
        <f t="shared" si="2"/>
        <v>422</v>
      </c>
      <c r="BF5" s="23">
        <f t="shared" si="2"/>
        <v>516</v>
      </c>
      <c r="BG5" s="23">
        <f t="shared" si="2"/>
        <v>386</v>
      </c>
      <c r="BH5" s="23">
        <f t="shared" si="2"/>
        <v>482</v>
      </c>
    </row>
    <row r="6" spans="1:60" s="13" customFormat="1" ht="36" customHeight="1">
      <c r="A6" s="11" t="s">
        <v>217</v>
      </c>
      <c r="B6" s="23">
        <f>SUM(B7:B12)</f>
        <v>36959</v>
      </c>
      <c r="C6" s="23">
        <f aca="true" t="shared" si="3" ref="C6:R6">SUM(C7:C12)</f>
        <v>37</v>
      </c>
      <c r="D6" s="23">
        <f t="shared" si="3"/>
        <v>34</v>
      </c>
      <c r="E6" s="23">
        <f t="shared" si="3"/>
        <v>0</v>
      </c>
      <c r="F6" s="23">
        <f t="shared" si="3"/>
        <v>3</v>
      </c>
      <c r="G6" s="23">
        <f>SUM(G7:G12)</f>
        <v>0</v>
      </c>
      <c r="H6" s="23">
        <f>SUM(H7:H12)</f>
        <v>0</v>
      </c>
      <c r="I6" s="23">
        <f>SUM(I7:I12)</f>
        <v>0</v>
      </c>
      <c r="J6" s="23">
        <f t="shared" si="3"/>
        <v>0</v>
      </c>
      <c r="K6" s="23">
        <f>SUM(K7:K12)</f>
        <v>626</v>
      </c>
      <c r="L6" s="23">
        <f t="shared" si="3"/>
        <v>510</v>
      </c>
      <c r="M6" s="23">
        <f t="shared" si="3"/>
        <v>43</v>
      </c>
      <c r="N6" s="23">
        <f t="shared" si="3"/>
        <v>71</v>
      </c>
      <c r="O6" s="23">
        <f t="shared" si="3"/>
        <v>1</v>
      </c>
      <c r="P6" s="23">
        <f t="shared" si="3"/>
        <v>0</v>
      </c>
      <c r="Q6" s="23">
        <f t="shared" si="3"/>
        <v>1</v>
      </c>
      <c r="R6" s="23">
        <f t="shared" si="3"/>
        <v>0</v>
      </c>
      <c r="S6" s="11" t="s">
        <v>217</v>
      </c>
      <c r="T6" s="23">
        <f>SUM(T7:T12)</f>
        <v>1932</v>
      </c>
      <c r="U6" s="23">
        <f aca="true" t="shared" si="4" ref="U6:AI6">SUM(U7:U12)</f>
        <v>1392</v>
      </c>
      <c r="V6" s="23">
        <f t="shared" si="4"/>
        <v>166</v>
      </c>
      <c r="W6" s="23">
        <f t="shared" si="4"/>
        <v>226</v>
      </c>
      <c r="X6" s="23">
        <f t="shared" si="4"/>
        <v>42</v>
      </c>
      <c r="Y6" s="23">
        <f t="shared" si="4"/>
        <v>4</v>
      </c>
      <c r="Z6" s="23">
        <f t="shared" si="4"/>
        <v>72</v>
      </c>
      <c r="AA6" s="23">
        <f t="shared" si="4"/>
        <v>30</v>
      </c>
      <c r="AB6" s="23">
        <f t="shared" si="4"/>
        <v>424</v>
      </c>
      <c r="AC6" s="23">
        <f t="shared" si="4"/>
        <v>376</v>
      </c>
      <c r="AD6" s="23">
        <f t="shared" si="4"/>
        <v>4</v>
      </c>
      <c r="AE6" s="23">
        <f t="shared" si="4"/>
        <v>44</v>
      </c>
      <c r="AF6" s="23">
        <f t="shared" si="4"/>
        <v>0</v>
      </c>
      <c r="AG6" s="23">
        <f t="shared" si="4"/>
        <v>0</v>
      </c>
      <c r="AH6" s="23">
        <f t="shared" si="4"/>
        <v>0</v>
      </c>
      <c r="AI6" s="23">
        <f t="shared" si="4"/>
        <v>0</v>
      </c>
      <c r="AJ6" s="23">
        <f>SUM(AJ7:AJ12)</f>
        <v>173</v>
      </c>
      <c r="AK6" s="23">
        <f>SUM(AK7:AK12)</f>
        <v>120</v>
      </c>
      <c r="AL6" s="23">
        <f>SUM(AL7:AL12)</f>
        <v>6</v>
      </c>
      <c r="AM6" s="23">
        <f>SUM(AM7:AM12)</f>
        <v>44</v>
      </c>
      <c r="AN6" s="11" t="s">
        <v>217</v>
      </c>
      <c r="AO6" s="23">
        <f>SUM(AO7:AO12)</f>
        <v>0</v>
      </c>
      <c r="AP6" s="23">
        <f>SUM(AP7:AP12)</f>
        <v>2</v>
      </c>
      <c r="AQ6" s="23">
        <f>SUM(AQ7:AQ12)</f>
        <v>0</v>
      </c>
      <c r="AR6" s="23">
        <f>SUM(AR7:AR12)</f>
        <v>1</v>
      </c>
      <c r="AS6" s="23">
        <f>SUM(AS7:AS12)</f>
        <v>248</v>
      </c>
      <c r="AT6" s="23">
        <f aca="true" t="shared" si="5" ref="AT6:BH6">SUM(AT7:AT12)</f>
        <v>156</v>
      </c>
      <c r="AU6" s="23">
        <f t="shared" si="5"/>
        <v>39</v>
      </c>
      <c r="AV6" s="23">
        <f t="shared" si="5"/>
        <v>52</v>
      </c>
      <c r="AW6" s="23">
        <f t="shared" si="5"/>
        <v>0</v>
      </c>
      <c r="AX6" s="23">
        <f t="shared" si="5"/>
        <v>0</v>
      </c>
      <c r="AY6" s="23">
        <f t="shared" si="5"/>
        <v>0</v>
      </c>
      <c r="AZ6" s="23">
        <f t="shared" si="5"/>
        <v>1</v>
      </c>
      <c r="BA6" s="23">
        <f t="shared" si="5"/>
        <v>33519</v>
      </c>
      <c r="BB6" s="23">
        <f t="shared" si="5"/>
        <v>24055</v>
      </c>
      <c r="BC6" s="23">
        <f t="shared" si="5"/>
        <v>1326</v>
      </c>
      <c r="BD6" s="23">
        <f t="shared" si="5"/>
        <v>6368</v>
      </c>
      <c r="BE6" s="23">
        <f t="shared" si="5"/>
        <v>410</v>
      </c>
      <c r="BF6" s="23">
        <f t="shared" si="5"/>
        <v>510</v>
      </c>
      <c r="BG6" s="23">
        <f t="shared" si="5"/>
        <v>378</v>
      </c>
      <c r="BH6" s="23">
        <f t="shared" si="5"/>
        <v>472</v>
      </c>
    </row>
    <row r="7" spans="1:60" s="13" customFormat="1" ht="36" customHeight="1">
      <c r="A7" s="11" t="s">
        <v>6</v>
      </c>
      <c r="B7" s="23">
        <f aca="true" t="shared" si="6" ref="B7:B12">SUM(C7+K7+T7+AB7+AJ7+AS7+BA7)</f>
        <v>19169</v>
      </c>
      <c r="C7" s="23">
        <f aca="true" t="shared" si="7" ref="C7:C12">SUM(D7:J7)</f>
        <v>18</v>
      </c>
      <c r="D7" s="23">
        <v>18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f aca="true" t="shared" si="8" ref="K7:K12">SUM(L7:R7)</f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11" t="s">
        <v>6</v>
      </c>
      <c r="T7" s="23">
        <f aca="true" t="shared" si="9" ref="T7:T12">SUM(U7:AA7)</f>
        <v>1208</v>
      </c>
      <c r="U7" s="23">
        <v>927</v>
      </c>
      <c r="V7" s="23">
        <v>49</v>
      </c>
      <c r="W7" s="23">
        <v>186</v>
      </c>
      <c r="X7" s="23">
        <v>19</v>
      </c>
      <c r="Y7" s="23">
        <v>0</v>
      </c>
      <c r="Z7" s="23">
        <v>24</v>
      </c>
      <c r="AA7" s="23">
        <v>3</v>
      </c>
      <c r="AB7" s="23">
        <f aca="true" t="shared" si="10" ref="AB7:AB12">SUM(AC7:AI7)</f>
        <v>367</v>
      </c>
      <c r="AC7" s="23">
        <v>334</v>
      </c>
      <c r="AD7" s="23">
        <v>0</v>
      </c>
      <c r="AE7" s="23">
        <v>33</v>
      </c>
      <c r="AF7" s="23">
        <v>0</v>
      </c>
      <c r="AG7" s="23">
        <v>0</v>
      </c>
      <c r="AH7" s="23">
        <v>0</v>
      </c>
      <c r="AI7" s="23">
        <v>0</v>
      </c>
      <c r="AJ7" s="23">
        <f aca="true" t="shared" si="11" ref="AJ7:AJ12">SUM(AK7:AM7,AO7:AR7)</f>
        <v>59</v>
      </c>
      <c r="AK7" s="23">
        <v>42</v>
      </c>
      <c r="AL7" s="23">
        <v>3</v>
      </c>
      <c r="AM7" s="23">
        <v>14</v>
      </c>
      <c r="AN7" s="11" t="s">
        <v>6</v>
      </c>
      <c r="AO7" s="23">
        <v>0</v>
      </c>
      <c r="AP7" s="23">
        <v>0</v>
      </c>
      <c r="AQ7" s="23">
        <v>0</v>
      </c>
      <c r="AR7" s="23">
        <v>0</v>
      </c>
      <c r="AS7" s="23">
        <f aca="true" t="shared" si="12" ref="AS7:AS12">SUM(AT7:AZ7)</f>
        <v>55</v>
      </c>
      <c r="AT7" s="23">
        <v>35</v>
      </c>
      <c r="AU7" s="23">
        <v>0</v>
      </c>
      <c r="AV7" s="23">
        <v>19</v>
      </c>
      <c r="AW7" s="23">
        <v>0</v>
      </c>
      <c r="AX7" s="23">
        <v>0</v>
      </c>
      <c r="AY7" s="23">
        <v>0</v>
      </c>
      <c r="AZ7" s="23">
        <v>1</v>
      </c>
      <c r="BA7" s="23">
        <f aca="true" t="shared" si="13" ref="BA7:BA12">SUM(BB7:BH7)</f>
        <v>17462</v>
      </c>
      <c r="BB7" s="23">
        <v>12603</v>
      </c>
      <c r="BC7" s="23">
        <v>170</v>
      </c>
      <c r="BD7" s="23">
        <v>4385</v>
      </c>
      <c r="BE7" s="23">
        <v>90</v>
      </c>
      <c r="BF7" s="23">
        <v>27</v>
      </c>
      <c r="BG7" s="23">
        <v>120</v>
      </c>
      <c r="BH7" s="23">
        <v>67</v>
      </c>
    </row>
    <row r="8" spans="1:60" s="13" customFormat="1" ht="24" customHeight="1">
      <c r="A8" s="11" t="s">
        <v>7</v>
      </c>
      <c r="B8" s="23">
        <f t="shared" si="6"/>
        <v>6523</v>
      </c>
      <c r="C8" s="23">
        <f t="shared" si="7"/>
        <v>3</v>
      </c>
      <c r="D8" s="23">
        <v>3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f t="shared" si="8"/>
        <v>536</v>
      </c>
      <c r="L8" s="23">
        <v>433</v>
      </c>
      <c r="M8" s="23">
        <v>31</v>
      </c>
      <c r="N8" s="23">
        <v>71</v>
      </c>
      <c r="O8" s="23">
        <v>1</v>
      </c>
      <c r="P8" s="23">
        <v>0</v>
      </c>
      <c r="Q8" s="23">
        <v>0</v>
      </c>
      <c r="R8" s="23">
        <v>0</v>
      </c>
      <c r="S8" s="11" t="s">
        <v>7</v>
      </c>
      <c r="T8" s="23">
        <f t="shared" si="9"/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f t="shared" si="10"/>
        <v>43</v>
      </c>
      <c r="AC8" s="23">
        <v>28</v>
      </c>
      <c r="AD8" s="23">
        <v>4</v>
      </c>
      <c r="AE8" s="23">
        <v>11</v>
      </c>
      <c r="AF8" s="23">
        <v>0</v>
      </c>
      <c r="AG8" s="23">
        <v>0</v>
      </c>
      <c r="AH8" s="23">
        <v>0</v>
      </c>
      <c r="AI8" s="23">
        <v>0</v>
      </c>
      <c r="AJ8" s="23">
        <f t="shared" si="11"/>
        <v>72</v>
      </c>
      <c r="AK8" s="23">
        <v>47</v>
      </c>
      <c r="AL8" s="23">
        <v>3</v>
      </c>
      <c r="AM8" s="23">
        <v>22</v>
      </c>
      <c r="AN8" s="11" t="s">
        <v>7</v>
      </c>
      <c r="AO8" s="23">
        <v>0</v>
      </c>
      <c r="AP8" s="23">
        <v>0</v>
      </c>
      <c r="AQ8" s="23">
        <v>0</v>
      </c>
      <c r="AR8" s="23">
        <v>0</v>
      </c>
      <c r="AS8" s="23">
        <f t="shared" si="12"/>
        <v>113</v>
      </c>
      <c r="AT8" s="23">
        <v>73</v>
      </c>
      <c r="AU8" s="23">
        <v>9</v>
      </c>
      <c r="AV8" s="23">
        <v>31</v>
      </c>
      <c r="AW8" s="23">
        <v>0</v>
      </c>
      <c r="AX8" s="23">
        <v>0</v>
      </c>
      <c r="AY8" s="23">
        <v>0</v>
      </c>
      <c r="AZ8" s="23">
        <v>0</v>
      </c>
      <c r="BA8" s="23">
        <f t="shared" si="13"/>
        <v>5756</v>
      </c>
      <c r="BB8" s="23">
        <v>3782</v>
      </c>
      <c r="BC8" s="23">
        <v>690</v>
      </c>
      <c r="BD8" s="23">
        <v>1280</v>
      </c>
      <c r="BE8" s="23">
        <v>3</v>
      </c>
      <c r="BF8" s="23">
        <v>0</v>
      </c>
      <c r="BG8" s="23">
        <v>0</v>
      </c>
      <c r="BH8" s="23">
        <v>1</v>
      </c>
    </row>
    <row r="9" spans="1:60" s="13" customFormat="1" ht="24" customHeight="1">
      <c r="A9" s="11" t="s">
        <v>8</v>
      </c>
      <c r="B9" s="23">
        <f t="shared" si="6"/>
        <v>22</v>
      </c>
      <c r="C9" s="23">
        <f t="shared" si="7"/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 t="shared" si="8"/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1" t="s">
        <v>8</v>
      </c>
      <c r="T9" s="23">
        <f t="shared" si="9"/>
        <v>22</v>
      </c>
      <c r="U9" s="23">
        <v>9</v>
      </c>
      <c r="V9" s="23">
        <v>11</v>
      </c>
      <c r="W9" s="23">
        <v>2</v>
      </c>
      <c r="X9" s="23">
        <v>0</v>
      </c>
      <c r="Y9" s="23">
        <v>0</v>
      </c>
      <c r="Z9" s="23">
        <v>0</v>
      </c>
      <c r="AA9" s="23">
        <v>0</v>
      </c>
      <c r="AB9" s="23">
        <f t="shared" si="10"/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f t="shared" si="11"/>
        <v>0</v>
      </c>
      <c r="AK9" s="23">
        <v>0</v>
      </c>
      <c r="AL9" s="23">
        <v>0</v>
      </c>
      <c r="AM9" s="23">
        <v>0</v>
      </c>
      <c r="AN9" s="11" t="s">
        <v>8</v>
      </c>
      <c r="AO9" s="23">
        <v>0</v>
      </c>
      <c r="AP9" s="23">
        <v>0</v>
      </c>
      <c r="AQ9" s="23">
        <v>0</v>
      </c>
      <c r="AR9" s="23">
        <v>0</v>
      </c>
      <c r="AS9" s="23">
        <f t="shared" si="12"/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f t="shared" si="13"/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13" customFormat="1" ht="24" customHeight="1">
      <c r="A10" s="11" t="s">
        <v>218</v>
      </c>
      <c r="B10" s="23">
        <f t="shared" si="6"/>
        <v>10379</v>
      </c>
      <c r="C10" s="23">
        <f t="shared" si="7"/>
        <v>9</v>
      </c>
      <c r="D10" s="23">
        <v>6</v>
      </c>
      <c r="E10" s="23">
        <v>0</v>
      </c>
      <c r="F10" s="23">
        <v>3</v>
      </c>
      <c r="G10" s="23">
        <v>0</v>
      </c>
      <c r="H10" s="23">
        <v>0</v>
      </c>
      <c r="I10" s="23">
        <v>0</v>
      </c>
      <c r="J10" s="23">
        <v>0</v>
      </c>
      <c r="K10" s="23">
        <f t="shared" si="8"/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1" t="s">
        <v>218</v>
      </c>
      <c r="T10" s="23">
        <f t="shared" si="9"/>
        <v>689</v>
      </c>
      <c r="U10" s="23">
        <v>456</v>
      </c>
      <c r="V10" s="23">
        <v>93</v>
      </c>
      <c r="W10" s="23">
        <v>38</v>
      </c>
      <c r="X10" s="23">
        <v>23</v>
      </c>
      <c r="Y10" s="23">
        <v>4</v>
      </c>
      <c r="Z10" s="23">
        <v>48</v>
      </c>
      <c r="AA10" s="23">
        <v>27</v>
      </c>
      <c r="AB10" s="23">
        <f t="shared" si="10"/>
        <v>14</v>
      </c>
      <c r="AC10" s="23">
        <v>14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f t="shared" si="11"/>
        <v>29</v>
      </c>
      <c r="AK10" s="23">
        <v>26</v>
      </c>
      <c r="AL10" s="23">
        <v>0</v>
      </c>
      <c r="AM10" s="23">
        <v>0</v>
      </c>
      <c r="AN10" s="11" t="s">
        <v>218</v>
      </c>
      <c r="AO10" s="23">
        <v>0</v>
      </c>
      <c r="AP10" s="23">
        <v>2</v>
      </c>
      <c r="AQ10" s="23">
        <v>0</v>
      </c>
      <c r="AR10" s="23">
        <v>1</v>
      </c>
      <c r="AS10" s="23">
        <f t="shared" si="12"/>
        <v>28</v>
      </c>
      <c r="AT10" s="23">
        <v>28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f t="shared" si="13"/>
        <v>9610</v>
      </c>
      <c r="BB10" s="23">
        <v>7340</v>
      </c>
      <c r="BC10" s="23">
        <v>207</v>
      </c>
      <c r="BD10" s="23">
        <v>601</v>
      </c>
      <c r="BE10" s="23">
        <v>317</v>
      </c>
      <c r="BF10" s="23">
        <v>483</v>
      </c>
      <c r="BG10" s="23">
        <v>258</v>
      </c>
      <c r="BH10" s="23">
        <v>404</v>
      </c>
    </row>
    <row r="11" spans="1:60" s="13" customFormat="1" ht="24" customHeight="1">
      <c r="A11" s="11" t="s">
        <v>219</v>
      </c>
      <c r="B11" s="23">
        <f t="shared" si="6"/>
        <v>14</v>
      </c>
      <c r="C11" s="23">
        <f t="shared" si="7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 t="shared" si="8"/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1" t="s">
        <v>219</v>
      </c>
      <c r="T11" s="23">
        <f t="shared" si="9"/>
        <v>13</v>
      </c>
      <c r="U11" s="23">
        <v>0</v>
      </c>
      <c r="V11" s="23">
        <v>13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f t="shared" si="10"/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f t="shared" si="11"/>
        <v>0</v>
      </c>
      <c r="AK11" s="23">
        <v>0</v>
      </c>
      <c r="AL11" s="23">
        <v>0</v>
      </c>
      <c r="AM11" s="23">
        <v>0</v>
      </c>
      <c r="AN11" s="11" t="s">
        <v>219</v>
      </c>
      <c r="AO11" s="23">
        <v>0</v>
      </c>
      <c r="AP11" s="23">
        <v>0</v>
      </c>
      <c r="AQ11" s="23">
        <v>0</v>
      </c>
      <c r="AR11" s="23">
        <v>0</v>
      </c>
      <c r="AS11" s="23">
        <f t="shared" si="12"/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f t="shared" si="13"/>
        <v>1</v>
      </c>
      <c r="BB11" s="23">
        <v>0</v>
      </c>
      <c r="BC11" s="23">
        <v>1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13" customFormat="1" ht="24" customHeight="1">
      <c r="A12" s="11" t="s">
        <v>220</v>
      </c>
      <c r="B12" s="23">
        <f t="shared" si="6"/>
        <v>852</v>
      </c>
      <c r="C12" s="23">
        <f t="shared" si="7"/>
        <v>7</v>
      </c>
      <c r="D12" s="23">
        <v>7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 t="shared" si="8"/>
        <v>90</v>
      </c>
      <c r="L12" s="23">
        <v>77</v>
      </c>
      <c r="M12" s="23">
        <v>12</v>
      </c>
      <c r="N12" s="23">
        <v>0</v>
      </c>
      <c r="O12" s="23">
        <v>0</v>
      </c>
      <c r="P12" s="23">
        <v>0</v>
      </c>
      <c r="Q12" s="23">
        <v>1</v>
      </c>
      <c r="R12" s="23">
        <v>0</v>
      </c>
      <c r="S12" s="11" t="s">
        <v>220</v>
      </c>
      <c r="T12" s="23">
        <f t="shared" si="9"/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f t="shared" si="10"/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f t="shared" si="11"/>
        <v>13</v>
      </c>
      <c r="AK12" s="23">
        <v>5</v>
      </c>
      <c r="AL12" s="23">
        <v>0</v>
      </c>
      <c r="AM12" s="23">
        <v>8</v>
      </c>
      <c r="AN12" s="11" t="s">
        <v>220</v>
      </c>
      <c r="AO12" s="23">
        <v>0</v>
      </c>
      <c r="AP12" s="23">
        <v>0</v>
      </c>
      <c r="AQ12" s="23">
        <v>0</v>
      </c>
      <c r="AR12" s="23">
        <v>0</v>
      </c>
      <c r="AS12" s="23">
        <f t="shared" si="12"/>
        <v>52</v>
      </c>
      <c r="AT12" s="23">
        <v>20</v>
      </c>
      <c r="AU12" s="23">
        <v>30</v>
      </c>
      <c r="AV12" s="23">
        <v>2</v>
      </c>
      <c r="AW12" s="23">
        <v>0</v>
      </c>
      <c r="AX12" s="23">
        <v>0</v>
      </c>
      <c r="AY12" s="23">
        <v>0</v>
      </c>
      <c r="AZ12" s="23">
        <v>0</v>
      </c>
      <c r="BA12" s="23">
        <f t="shared" si="13"/>
        <v>690</v>
      </c>
      <c r="BB12" s="23">
        <v>330</v>
      </c>
      <c r="BC12" s="23">
        <v>258</v>
      </c>
      <c r="BD12" s="23">
        <v>102</v>
      </c>
      <c r="BE12" s="23">
        <v>0</v>
      </c>
      <c r="BF12" s="23">
        <v>0</v>
      </c>
      <c r="BG12" s="23">
        <v>0</v>
      </c>
      <c r="BH12" s="23">
        <v>0</v>
      </c>
    </row>
    <row r="13" spans="1:61" s="13" customFormat="1" ht="48" customHeight="1">
      <c r="A13" s="11" t="s">
        <v>221</v>
      </c>
      <c r="B13" s="23">
        <f>SUM(B15:B20)</f>
        <v>1278</v>
      </c>
      <c r="C13" s="23">
        <f aca="true" t="shared" si="14" ref="C13:BH13">SUM(C15:C20)</f>
        <v>6</v>
      </c>
      <c r="D13" s="23">
        <f t="shared" si="14"/>
        <v>6</v>
      </c>
      <c r="E13" s="23">
        <f t="shared" si="14"/>
        <v>0</v>
      </c>
      <c r="F13" s="23">
        <f t="shared" si="14"/>
        <v>0</v>
      </c>
      <c r="G13" s="23">
        <f>SUM(G15:G20)</f>
        <v>0</v>
      </c>
      <c r="H13" s="23">
        <f>SUM(H15:H20)</f>
        <v>0</v>
      </c>
      <c r="I13" s="23">
        <f>SUM(I15:I20)</f>
        <v>0</v>
      </c>
      <c r="J13" s="23">
        <f t="shared" si="14"/>
        <v>0</v>
      </c>
      <c r="K13" s="23">
        <f>SUM(K15:K20)</f>
        <v>41</v>
      </c>
      <c r="L13" s="23">
        <f t="shared" si="14"/>
        <v>35</v>
      </c>
      <c r="M13" s="23">
        <f t="shared" si="14"/>
        <v>0</v>
      </c>
      <c r="N13" s="23">
        <f t="shared" si="14"/>
        <v>6</v>
      </c>
      <c r="O13" s="23">
        <f t="shared" si="14"/>
        <v>0</v>
      </c>
      <c r="P13" s="23">
        <f t="shared" si="14"/>
        <v>0</v>
      </c>
      <c r="Q13" s="23">
        <f t="shared" si="14"/>
        <v>0</v>
      </c>
      <c r="R13" s="23">
        <f t="shared" si="14"/>
        <v>0</v>
      </c>
      <c r="S13" s="11" t="s">
        <v>221</v>
      </c>
      <c r="T13" s="23">
        <f>SUM(T15:T20)</f>
        <v>192</v>
      </c>
      <c r="U13" s="23">
        <f t="shared" si="14"/>
        <v>144</v>
      </c>
      <c r="V13" s="23">
        <f t="shared" si="14"/>
        <v>0</v>
      </c>
      <c r="W13" s="23">
        <f t="shared" si="14"/>
        <v>32</v>
      </c>
      <c r="X13" s="23">
        <f t="shared" si="14"/>
        <v>1</v>
      </c>
      <c r="Y13" s="23">
        <f t="shared" si="14"/>
        <v>8</v>
      </c>
      <c r="Z13" s="23">
        <f t="shared" si="14"/>
        <v>5</v>
      </c>
      <c r="AA13" s="23">
        <f t="shared" si="14"/>
        <v>2</v>
      </c>
      <c r="AB13" s="23">
        <f>SUM(AB15:AB20)</f>
        <v>35</v>
      </c>
      <c r="AC13" s="23">
        <f t="shared" si="14"/>
        <v>28</v>
      </c>
      <c r="AD13" s="23">
        <f t="shared" si="14"/>
        <v>0</v>
      </c>
      <c r="AE13" s="23">
        <f t="shared" si="14"/>
        <v>6</v>
      </c>
      <c r="AF13" s="23">
        <f t="shared" si="14"/>
        <v>0</v>
      </c>
      <c r="AG13" s="23">
        <f t="shared" si="14"/>
        <v>1</v>
      </c>
      <c r="AH13" s="23">
        <f t="shared" si="14"/>
        <v>0</v>
      </c>
      <c r="AI13" s="23">
        <f t="shared" si="14"/>
        <v>0</v>
      </c>
      <c r="AJ13" s="23">
        <f>SUM(AJ15:AJ20)</f>
        <v>31</v>
      </c>
      <c r="AK13" s="23">
        <f>SUM(AK15:AK20)</f>
        <v>25</v>
      </c>
      <c r="AL13" s="23">
        <f>SUM(AL15:AL20)</f>
        <v>1</v>
      </c>
      <c r="AM13" s="23">
        <f>SUM(AM15:AM20)</f>
        <v>5</v>
      </c>
      <c r="AN13" s="11" t="s">
        <v>221</v>
      </c>
      <c r="AO13" s="23">
        <f>SUM(AO15:AO20)</f>
        <v>0</v>
      </c>
      <c r="AP13" s="23">
        <f>SUM(AP15:AP20)</f>
        <v>0</v>
      </c>
      <c r="AQ13" s="23">
        <f>SUM(AQ15:AQ20)</f>
        <v>0</v>
      </c>
      <c r="AR13" s="23">
        <f>SUM(AR15:AR20)</f>
        <v>0</v>
      </c>
      <c r="AS13" s="23">
        <f>SUM(AS15:AS20)</f>
        <v>14</v>
      </c>
      <c r="AT13" s="23">
        <f t="shared" si="14"/>
        <v>9</v>
      </c>
      <c r="AU13" s="23">
        <f t="shared" si="14"/>
        <v>2</v>
      </c>
      <c r="AV13" s="23">
        <f t="shared" si="14"/>
        <v>3</v>
      </c>
      <c r="AW13" s="23">
        <f t="shared" si="14"/>
        <v>0</v>
      </c>
      <c r="AX13" s="23">
        <f t="shared" si="14"/>
        <v>0</v>
      </c>
      <c r="AY13" s="23">
        <f t="shared" si="14"/>
        <v>0</v>
      </c>
      <c r="AZ13" s="23">
        <f t="shared" si="14"/>
        <v>0</v>
      </c>
      <c r="BA13" s="23">
        <f>SUM(BA15:BA20)</f>
        <v>959</v>
      </c>
      <c r="BB13" s="23">
        <f t="shared" si="14"/>
        <v>692</v>
      </c>
      <c r="BC13" s="23">
        <f t="shared" si="14"/>
        <v>61</v>
      </c>
      <c r="BD13" s="23">
        <f t="shared" si="14"/>
        <v>170</v>
      </c>
      <c r="BE13" s="23">
        <f t="shared" si="14"/>
        <v>12</v>
      </c>
      <c r="BF13" s="23">
        <f t="shared" si="14"/>
        <v>6</v>
      </c>
      <c r="BG13" s="23">
        <f t="shared" si="14"/>
        <v>8</v>
      </c>
      <c r="BH13" s="23">
        <f t="shared" si="14"/>
        <v>10</v>
      </c>
      <c r="BI13" s="12"/>
    </row>
    <row r="14" spans="1:60" s="13" customFormat="1" ht="36" customHeight="1">
      <c r="A14" s="11" t="s">
        <v>222</v>
      </c>
      <c r="B14" s="2">
        <f aca="true" t="shared" si="15" ref="B14:AI14">IF(B6=0,0,B13/B6*100)</f>
        <v>3.457885765307503</v>
      </c>
      <c r="C14" s="2">
        <f t="shared" si="15"/>
        <v>16.216216216216218</v>
      </c>
      <c r="D14" s="2">
        <f t="shared" si="15"/>
        <v>17.647058823529413</v>
      </c>
      <c r="E14" s="2">
        <f t="shared" si="15"/>
        <v>0</v>
      </c>
      <c r="F14" s="2">
        <f t="shared" si="15"/>
        <v>0</v>
      </c>
      <c r="G14" s="2">
        <f t="shared" si="15"/>
        <v>0</v>
      </c>
      <c r="H14" s="2">
        <f t="shared" si="15"/>
        <v>0</v>
      </c>
      <c r="I14" s="2">
        <f t="shared" si="15"/>
        <v>0</v>
      </c>
      <c r="J14" s="2">
        <f t="shared" si="15"/>
        <v>0</v>
      </c>
      <c r="K14" s="2">
        <f t="shared" si="15"/>
        <v>6.549520766773163</v>
      </c>
      <c r="L14" s="2">
        <f t="shared" si="15"/>
        <v>6.862745098039216</v>
      </c>
      <c r="M14" s="2">
        <f t="shared" si="15"/>
        <v>0</v>
      </c>
      <c r="N14" s="2">
        <f t="shared" si="15"/>
        <v>8.450704225352112</v>
      </c>
      <c r="O14" s="2">
        <f t="shared" si="15"/>
        <v>0</v>
      </c>
      <c r="P14" s="2">
        <f t="shared" si="15"/>
        <v>0</v>
      </c>
      <c r="Q14" s="2">
        <f t="shared" si="15"/>
        <v>0</v>
      </c>
      <c r="R14" s="2">
        <f t="shared" si="15"/>
        <v>0</v>
      </c>
      <c r="S14" s="11" t="s">
        <v>222</v>
      </c>
      <c r="T14" s="2">
        <f t="shared" si="15"/>
        <v>9.937888198757763</v>
      </c>
      <c r="U14" s="2">
        <f t="shared" si="15"/>
        <v>10.344827586206897</v>
      </c>
      <c r="V14" s="2">
        <f t="shared" si="15"/>
        <v>0</v>
      </c>
      <c r="W14" s="2">
        <f t="shared" si="15"/>
        <v>14.15929203539823</v>
      </c>
      <c r="X14" s="2">
        <f t="shared" si="15"/>
        <v>2.380952380952381</v>
      </c>
      <c r="Y14" s="2">
        <f t="shared" si="15"/>
        <v>200</v>
      </c>
      <c r="Z14" s="2">
        <f t="shared" si="15"/>
        <v>6.944444444444445</v>
      </c>
      <c r="AA14" s="2">
        <f t="shared" si="15"/>
        <v>6.666666666666667</v>
      </c>
      <c r="AB14" s="2">
        <f t="shared" si="15"/>
        <v>8.254716981132075</v>
      </c>
      <c r="AC14" s="2">
        <f t="shared" si="15"/>
        <v>7.446808510638298</v>
      </c>
      <c r="AD14" s="2">
        <f t="shared" si="15"/>
        <v>0</v>
      </c>
      <c r="AE14" s="2">
        <f t="shared" si="15"/>
        <v>13.636363636363635</v>
      </c>
      <c r="AF14" s="2">
        <f t="shared" si="15"/>
        <v>0</v>
      </c>
      <c r="AG14" s="2">
        <f t="shared" si="15"/>
        <v>0</v>
      </c>
      <c r="AH14" s="2">
        <f t="shared" si="15"/>
        <v>0</v>
      </c>
      <c r="AI14" s="2">
        <f t="shared" si="15"/>
        <v>0</v>
      </c>
      <c r="AJ14" s="2">
        <f>IF(AJ6=0,0,AJ13/AJ6*100)</f>
        <v>17.91907514450867</v>
      </c>
      <c r="AK14" s="2">
        <f>IF(AK6=0,0,AK13/AK6*100)</f>
        <v>20.833333333333336</v>
      </c>
      <c r="AL14" s="2">
        <f>IF(AL6=0,0,AL13/AL6*100)</f>
        <v>16.666666666666664</v>
      </c>
      <c r="AM14" s="2">
        <f>IF(AM6=0,0,AM13/AM6*100)</f>
        <v>11.363636363636363</v>
      </c>
      <c r="AN14" s="11" t="s">
        <v>222</v>
      </c>
      <c r="AO14" s="2">
        <f>IF(AO6=0,0,AO13/AO6*100)</f>
        <v>0</v>
      </c>
      <c r="AP14" s="2">
        <f>IF(AP6=0,0,AP13/AP6*100)</f>
        <v>0</v>
      </c>
      <c r="AQ14" s="2">
        <f>IF(AQ6=0,0,AQ13/AQ6*100)</f>
        <v>0</v>
      </c>
      <c r="AR14" s="2">
        <f>IF(AR6=0,0,AR13/AR6*100)</f>
        <v>0</v>
      </c>
      <c r="AS14" s="2">
        <f>IF(AS6=0,0,AS13/AS6*100)</f>
        <v>5.64516129032258</v>
      </c>
      <c r="AT14" s="2">
        <f aca="true" t="shared" si="16" ref="AT14:BH14">IF(AT6=0,0,AT13/AT6*100)</f>
        <v>5.769230769230769</v>
      </c>
      <c r="AU14" s="2">
        <f t="shared" si="16"/>
        <v>5.128205128205128</v>
      </c>
      <c r="AV14" s="2">
        <f t="shared" si="16"/>
        <v>5.769230769230769</v>
      </c>
      <c r="AW14" s="2">
        <f t="shared" si="16"/>
        <v>0</v>
      </c>
      <c r="AX14" s="2">
        <f t="shared" si="16"/>
        <v>0</v>
      </c>
      <c r="AY14" s="2">
        <f t="shared" si="16"/>
        <v>0</v>
      </c>
      <c r="AZ14" s="2">
        <f t="shared" si="16"/>
        <v>0</v>
      </c>
      <c r="BA14" s="2">
        <f t="shared" si="16"/>
        <v>2.861063874220591</v>
      </c>
      <c r="BB14" s="2">
        <f t="shared" si="16"/>
        <v>2.8767408023279986</v>
      </c>
      <c r="BC14" s="2">
        <f t="shared" si="16"/>
        <v>4.600301659125189</v>
      </c>
      <c r="BD14" s="2">
        <f t="shared" si="16"/>
        <v>2.669597989949749</v>
      </c>
      <c r="BE14" s="2">
        <f t="shared" si="16"/>
        <v>2.9268292682926833</v>
      </c>
      <c r="BF14" s="2">
        <f t="shared" si="16"/>
        <v>1.1764705882352942</v>
      </c>
      <c r="BG14" s="2">
        <f t="shared" si="16"/>
        <v>2.1164021164021163</v>
      </c>
      <c r="BH14" s="2">
        <f t="shared" si="16"/>
        <v>2.11864406779661</v>
      </c>
    </row>
    <row r="15" spans="1:60" s="13" customFormat="1" ht="36" customHeight="1">
      <c r="A15" s="11" t="s">
        <v>6</v>
      </c>
      <c r="B15" s="23">
        <f aca="true" t="shared" si="17" ref="B15:B20">SUM(C15+K15+T15+AB15+AJ15+AS15+BA15)</f>
        <v>443</v>
      </c>
      <c r="C15" s="23">
        <f aca="true" t="shared" si="18" ref="C15:C20">SUM(D15:J15)</f>
        <v>6</v>
      </c>
      <c r="D15" s="23">
        <v>6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aca="true" t="shared" si="19" ref="K15:K20">SUM(L15:R15)</f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11" t="s">
        <v>6</v>
      </c>
      <c r="T15" s="23">
        <f aca="true" t="shared" si="20" ref="T15:T20">SUM(U15:AA15)</f>
        <v>90</v>
      </c>
      <c r="U15" s="23">
        <v>69</v>
      </c>
      <c r="V15" s="23">
        <v>0</v>
      </c>
      <c r="W15" s="23">
        <v>18</v>
      </c>
      <c r="X15" s="23">
        <v>0</v>
      </c>
      <c r="Y15" s="23">
        <v>2</v>
      </c>
      <c r="Z15" s="23">
        <v>0</v>
      </c>
      <c r="AA15" s="23">
        <v>1</v>
      </c>
      <c r="AB15" s="23">
        <f aca="true" t="shared" si="21" ref="AB15:AB20">SUM(AC15:AI15)</f>
        <v>26</v>
      </c>
      <c r="AC15" s="23">
        <v>24</v>
      </c>
      <c r="AD15" s="23">
        <v>0</v>
      </c>
      <c r="AE15" s="23">
        <v>2</v>
      </c>
      <c r="AF15" s="23">
        <v>0</v>
      </c>
      <c r="AG15" s="23">
        <v>0</v>
      </c>
      <c r="AH15" s="23">
        <v>0</v>
      </c>
      <c r="AI15" s="23">
        <v>0</v>
      </c>
      <c r="AJ15" s="23">
        <f aca="true" t="shared" si="22" ref="AJ15:AJ20">SUM(AK15:AM15,AO15:AR15)</f>
        <v>4</v>
      </c>
      <c r="AK15" s="23">
        <v>4</v>
      </c>
      <c r="AL15" s="23">
        <v>0</v>
      </c>
      <c r="AM15" s="23">
        <v>0</v>
      </c>
      <c r="AN15" s="11" t="s">
        <v>6</v>
      </c>
      <c r="AO15" s="23">
        <v>0</v>
      </c>
      <c r="AP15" s="23">
        <v>0</v>
      </c>
      <c r="AQ15" s="23">
        <v>0</v>
      </c>
      <c r="AR15" s="23">
        <v>0</v>
      </c>
      <c r="AS15" s="23">
        <f aca="true" t="shared" si="23" ref="AS15:AS20">SUM(AT15:AZ15)</f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f aca="true" t="shared" si="24" ref="BA15:BA20">SUM(BB15:BH15)</f>
        <v>317</v>
      </c>
      <c r="BB15" s="23">
        <v>235</v>
      </c>
      <c r="BC15" s="23">
        <v>2</v>
      </c>
      <c r="BD15" s="23">
        <v>77</v>
      </c>
      <c r="BE15" s="23">
        <v>0</v>
      </c>
      <c r="BF15" s="23">
        <v>2</v>
      </c>
      <c r="BG15" s="23">
        <v>0</v>
      </c>
      <c r="BH15" s="23">
        <v>1</v>
      </c>
    </row>
    <row r="16" spans="1:60" s="13" customFormat="1" ht="24" customHeight="1">
      <c r="A16" s="11" t="s">
        <v>7</v>
      </c>
      <c r="B16" s="23">
        <f t="shared" si="17"/>
        <v>338</v>
      </c>
      <c r="C16" s="23">
        <f t="shared" si="18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19"/>
        <v>40</v>
      </c>
      <c r="L16" s="23">
        <v>34</v>
      </c>
      <c r="M16" s="23">
        <v>0</v>
      </c>
      <c r="N16" s="23">
        <v>6</v>
      </c>
      <c r="O16" s="23">
        <v>0</v>
      </c>
      <c r="P16" s="23">
        <v>0</v>
      </c>
      <c r="Q16" s="23">
        <v>0</v>
      </c>
      <c r="R16" s="23">
        <v>0</v>
      </c>
      <c r="S16" s="11" t="s">
        <v>7</v>
      </c>
      <c r="T16" s="23">
        <f t="shared" si="20"/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f t="shared" si="21"/>
        <v>6</v>
      </c>
      <c r="AC16" s="23">
        <v>2</v>
      </c>
      <c r="AD16" s="23">
        <v>0</v>
      </c>
      <c r="AE16" s="23">
        <v>4</v>
      </c>
      <c r="AF16" s="23">
        <v>0</v>
      </c>
      <c r="AG16" s="23">
        <v>0</v>
      </c>
      <c r="AH16" s="23">
        <v>0</v>
      </c>
      <c r="AI16" s="23">
        <v>0</v>
      </c>
      <c r="AJ16" s="23">
        <f t="shared" si="22"/>
        <v>12</v>
      </c>
      <c r="AK16" s="23">
        <v>8</v>
      </c>
      <c r="AL16" s="23">
        <v>0</v>
      </c>
      <c r="AM16" s="23">
        <v>4</v>
      </c>
      <c r="AN16" s="11" t="s">
        <v>7</v>
      </c>
      <c r="AO16" s="23">
        <v>0</v>
      </c>
      <c r="AP16" s="23">
        <v>0</v>
      </c>
      <c r="AQ16" s="23">
        <v>0</v>
      </c>
      <c r="AR16" s="23">
        <v>0</v>
      </c>
      <c r="AS16" s="23">
        <f t="shared" si="23"/>
        <v>6</v>
      </c>
      <c r="AT16" s="23">
        <v>3</v>
      </c>
      <c r="AU16" s="23">
        <v>0</v>
      </c>
      <c r="AV16" s="23">
        <v>3</v>
      </c>
      <c r="AW16" s="23">
        <v>0</v>
      </c>
      <c r="AX16" s="23">
        <v>0</v>
      </c>
      <c r="AY16" s="23">
        <v>0</v>
      </c>
      <c r="AZ16" s="23">
        <v>0</v>
      </c>
      <c r="BA16" s="23">
        <f t="shared" si="24"/>
        <v>274</v>
      </c>
      <c r="BB16" s="23">
        <v>170</v>
      </c>
      <c r="BC16" s="23">
        <v>45</v>
      </c>
      <c r="BD16" s="23">
        <v>59</v>
      </c>
      <c r="BE16" s="23">
        <v>0</v>
      </c>
      <c r="BF16" s="23">
        <v>0</v>
      </c>
      <c r="BG16" s="23">
        <v>0</v>
      </c>
      <c r="BH16" s="23">
        <v>0</v>
      </c>
    </row>
    <row r="17" spans="1:60" s="13" customFormat="1" ht="24" customHeight="1">
      <c r="A17" s="11" t="s">
        <v>8</v>
      </c>
      <c r="B17" s="23">
        <f t="shared" si="17"/>
        <v>0</v>
      </c>
      <c r="C17" s="23">
        <f t="shared" si="18"/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19"/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11" t="s">
        <v>8</v>
      </c>
      <c r="T17" s="23">
        <f t="shared" si="20"/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f t="shared" si="21"/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f t="shared" si="22"/>
        <v>0</v>
      </c>
      <c r="AK17" s="23">
        <v>0</v>
      </c>
      <c r="AL17" s="23">
        <v>0</v>
      </c>
      <c r="AM17" s="23">
        <v>0</v>
      </c>
      <c r="AN17" s="11" t="s">
        <v>8</v>
      </c>
      <c r="AO17" s="23">
        <v>0</v>
      </c>
      <c r="AP17" s="23">
        <v>0</v>
      </c>
      <c r="AQ17" s="23">
        <v>0</v>
      </c>
      <c r="AR17" s="23">
        <v>0</v>
      </c>
      <c r="AS17" s="23">
        <f t="shared" si="23"/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f t="shared" si="24"/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13" customFormat="1" ht="24" customHeight="1">
      <c r="A18" s="11" t="s">
        <v>218</v>
      </c>
      <c r="B18" s="23">
        <f t="shared" si="17"/>
        <v>467</v>
      </c>
      <c r="C18" s="23">
        <f t="shared" si="18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f t="shared" si="19"/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11" t="s">
        <v>218</v>
      </c>
      <c r="T18" s="23">
        <f t="shared" si="20"/>
        <v>102</v>
      </c>
      <c r="U18" s="23">
        <v>75</v>
      </c>
      <c r="V18" s="23">
        <v>0</v>
      </c>
      <c r="W18" s="23">
        <v>14</v>
      </c>
      <c r="X18" s="23">
        <v>1</v>
      </c>
      <c r="Y18" s="23">
        <v>6</v>
      </c>
      <c r="Z18" s="23">
        <v>5</v>
      </c>
      <c r="AA18" s="23">
        <v>1</v>
      </c>
      <c r="AB18" s="23">
        <f t="shared" si="21"/>
        <v>3</v>
      </c>
      <c r="AC18" s="23">
        <v>2</v>
      </c>
      <c r="AD18" s="23">
        <v>0</v>
      </c>
      <c r="AE18" s="23">
        <v>0</v>
      </c>
      <c r="AF18" s="23">
        <v>0</v>
      </c>
      <c r="AG18" s="23">
        <v>1</v>
      </c>
      <c r="AH18" s="23">
        <v>0</v>
      </c>
      <c r="AI18" s="23">
        <v>0</v>
      </c>
      <c r="AJ18" s="23">
        <f t="shared" si="22"/>
        <v>14</v>
      </c>
      <c r="AK18" s="23">
        <v>13</v>
      </c>
      <c r="AL18" s="23">
        <v>1</v>
      </c>
      <c r="AM18" s="23">
        <v>0</v>
      </c>
      <c r="AN18" s="11" t="s">
        <v>218</v>
      </c>
      <c r="AO18" s="23">
        <v>0</v>
      </c>
      <c r="AP18" s="23">
        <v>0</v>
      </c>
      <c r="AQ18" s="23">
        <v>0</v>
      </c>
      <c r="AR18" s="23">
        <v>0</v>
      </c>
      <c r="AS18" s="23">
        <f t="shared" si="23"/>
        <v>5</v>
      </c>
      <c r="AT18" s="23">
        <v>5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f t="shared" si="24"/>
        <v>343</v>
      </c>
      <c r="BB18" s="23">
        <v>272</v>
      </c>
      <c r="BC18" s="23">
        <v>6</v>
      </c>
      <c r="BD18" s="23">
        <v>32</v>
      </c>
      <c r="BE18" s="23">
        <v>12</v>
      </c>
      <c r="BF18" s="23">
        <v>4</v>
      </c>
      <c r="BG18" s="23">
        <v>8</v>
      </c>
      <c r="BH18" s="23">
        <v>9</v>
      </c>
    </row>
    <row r="19" spans="1:60" s="13" customFormat="1" ht="24" customHeight="1">
      <c r="A19" s="11" t="s">
        <v>219</v>
      </c>
      <c r="B19" s="23">
        <f t="shared" si="17"/>
        <v>0</v>
      </c>
      <c r="C19" s="23">
        <f t="shared" si="18"/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f t="shared" si="19"/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11" t="s">
        <v>219</v>
      </c>
      <c r="T19" s="23">
        <f t="shared" si="20"/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f t="shared" si="21"/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f t="shared" si="22"/>
        <v>0</v>
      </c>
      <c r="AK19" s="23">
        <v>0</v>
      </c>
      <c r="AL19" s="23">
        <v>0</v>
      </c>
      <c r="AM19" s="23">
        <v>0</v>
      </c>
      <c r="AN19" s="11" t="s">
        <v>219</v>
      </c>
      <c r="AO19" s="23">
        <v>0</v>
      </c>
      <c r="AP19" s="23">
        <v>0</v>
      </c>
      <c r="AQ19" s="23">
        <v>0</v>
      </c>
      <c r="AR19" s="23">
        <v>0</v>
      </c>
      <c r="AS19" s="23">
        <f t="shared" si="23"/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f t="shared" si="24"/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13" customFormat="1" ht="24" customHeight="1" thickBot="1">
      <c r="A20" s="11" t="s">
        <v>220</v>
      </c>
      <c r="B20" s="23">
        <f t="shared" si="17"/>
        <v>30</v>
      </c>
      <c r="C20" s="23">
        <f t="shared" si="18"/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f t="shared" si="19"/>
        <v>1</v>
      </c>
      <c r="L20" s="23">
        <v>1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11" t="s">
        <v>220</v>
      </c>
      <c r="T20" s="23">
        <f t="shared" si="20"/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f t="shared" si="21"/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f t="shared" si="22"/>
        <v>1</v>
      </c>
      <c r="AK20" s="23">
        <v>0</v>
      </c>
      <c r="AL20" s="23">
        <v>0</v>
      </c>
      <c r="AM20" s="23">
        <v>1</v>
      </c>
      <c r="AN20" s="11" t="s">
        <v>220</v>
      </c>
      <c r="AO20" s="23">
        <v>0</v>
      </c>
      <c r="AP20" s="23">
        <v>0</v>
      </c>
      <c r="AQ20" s="23">
        <v>0</v>
      </c>
      <c r="AR20" s="23">
        <v>0</v>
      </c>
      <c r="AS20" s="23">
        <f t="shared" si="23"/>
        <v>3</v>
      </c>
      <c r="AT20" s="23">
        <v>1</v>
      </c>
      <c r="AU20" s="23">
        <v>2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f t="shared" si="24"/>
        <v>25</v>
      </c>
      <c r="BB20" s="23">
        <v>15</v>
      </c>
      <c r="BC20" s="23">
        <v>8</v>
      </c>
      <c r="BD20" s="23">
        <v>2</v>
      </c>
      <c r="BE20" s="23">
        <v>0</v>
      </c>
      <c r="BF20" s="23">
        <v>0</v>
      </c>
      <c r="BG20" s="23">
        <v>0</v>
      </c>
      <c r="BH20" s="23">
        <v>0</v>
      </c>
    </row>
    <row r="21" spans="1:60" s="13" customFormat="1" ht="12" customHeight="1">
      <c r="A21" s="91" t="s">
        <v>256</v>
      </c>
      <c r="B21" s="91"/>
      <c r="C21" s="91"/>
      <c r="D21" s="91"/>
      <c r="E21" s="91"/>
      <c r="F21" s="91"/>
      <c r="G21" s="91"/>
      <c r="H21" s="9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="13" customFormat="1" ht="91.5" customHeight="1">
      <c r="A22" s="19"/>
    </row>
    <row r="23" spans="1:60" s="13" customFormat="1" ht="11.25" customHeight="1">
      <c r="A23" s="84" t="s">
        <v>313</v>
      </c>
      <c r="B23" s="84"/>
      <c r="C23" s="84"/>
      <c r="D23" s="84"/>
      <c r="E23" s="84"/>
      <c r="F23" s="84"/>
      <c r="G23" s="84"/>
      <c r="H23" s="84"/>
      <c r="I23" s="84" t="s">
        <v>314</v>
      </c>
      <c r="J23" s="84"/>
      <c r="K23" s="84"/>
      <c r="L23" s="84"/>
      <c r="M23" s="84"/>
      <c r="N23" s="84"/>
      <c r="O23" s="84"/>
      <c r="P23" s="84"/>
      <c r="Q23" s="84"/>
      <c r="R23" s="84"/>
      <c r="S23" s="84" t="s">
        <v>315</v>
      </c>
      <c r="T23" s="84"/>
      <c r="U23" s="84"/>
      <c r="V23" s="84"/>
      <c r="W23" s="84"/>
      <c r="X23" s="84"/>
      <c r="Y23" s="84"/>
      <c r="Z23" s="84"/>
      <c r="AA23" s="84"/>
      <c r="AB23" s="100" t="s">
        <v>316</v>
      </c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84" t="s">
        <v>317</v>
      </c>
      <c r="AO23" s="84"/>
      <c r="AP23" s="84"/>
      <c r="AQ23" s="84"/>
      <c r="AR23" s="84"/>
      <c r="AS23" s="84"/>
      <c r="AT23" s="84"/>
      <c r="AU23" s="84"/>
      <c r="AV23" s="84"/>
      <c r="AW23" s="84" t="s">
        <v>318</v>
      </c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</row>
  </sheetData>
  <mergeCells count="25">
    <mergeCell ref="AW1:BH1"/>
    <mergeCell ref="AN23:AV23"/>
    <mergeCell ref="AW23:BH23"/>
    <mergeCell ref="A1:H1"/>
    <mergeCell ref="A23:H23"/>
    <mergeCell ref="I23:R23"/>
    <mergeCell ref="AJ3:AM3"/>
    <mergeCell ref="S1:AA1"/>
    <mergeCell ref="AB23:AM23"/>
    <mergeCell ref="AB1:AM1"/>
    <mergeCell ref="AN2:AV2"/>
    <mergeCell ref="AN1:AV1"/>
    <mergeCell ref="A21:H21"/>
    <mergeCell ref="C3:J3"/>
    <mergeCell ref="A3:A4"/>
    <mergeCell ref="B3:B4"/>
    <mergeCell ref="K3:R3"/>
    <mergeCell ref="S3:S4"/>
    <mergeCell ref="T3:AA3"/>
    <mergeCell ref="AB3:AI3"/>
    <mergeCell ref="S23:AA23"/>
    <mergeCell ref="AO3:AR3"/>
    <mergeCell ref="BA3:BH3"/>
    <mergeCell ref="AS3:AZ3"/>
    <mergeCell ref="AN3:AN4"/>
  </mergeCells>
  <dataValidations count="1">
    <dataValidation type="whole" allowBlank="1" showInputMessage="1" showErrorMessage="1" errorTitle="嘿嘿！你粉混喔" error="數字必須素整數而且不得小於 0 也應該不會大於 50000000 吧" sqref="AK15:AM20 AP7:AR12 AC7:AI12 AT15:AZ20 U15:AA20 D15:J20 L7:R12 AC15:AI20 BB7:BH12 L15:R20 D7:J12 AK7:AM12 AP15:AR20 U7:AA12 AT7:AZ12 BB15:BH20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2" manualBreakCount="2">
    <brk id="27" max="65535" man="1"/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>
      <selection activeCell="X1" sqref="X1:Z1"/>
    </sheetView>
  </sheetViews>
  <sheetFormatPr defaultColWidth="9.00390625" defaultRowHeight="16.5"/>
  <cols>
    <col min="1" max="1" width="22.625" style="20" customWidth="1"/>
    <col min="2" max="2" width="10.25390625" style="21" customWidth="1"/>
    <col min="3" max="3" width="9.875" style="21" customWidth="1"/>
    <col min="4" max="7" width="8.50390625" style="21" customWidth="1"/>
    <col min="8" max="14" width="11.50390625" style="21" customWidth="1"/>
    <col min="15" max="15" width="22.625" style="21" customWidth="1"/>
    <col min="16" max="16" width="7.625" style="21" customWidth="1"/>
    <col min="17" max="23" width="7.375" style="21" customWidth="1"/>
    <col min="24" max="31" width="9.625" style="21" customWidth="1"/>
    <col min="32" max="16384" width="9.00390625" style="21" customWidth="1"/>
  </cols>
  <sheetData>
    <row r="1" spans="1:31" s="3" customFormat="1" ht="48" customHeight="1">
      <c r="A1" s="85" t="s">
        <v>9</v>
      </c>
      <c r="B1" s="85"/>
      <c r="C1" s="85"/>
      <c r="D1" s="85"/>
      <c r="E1" s="85"/>
      <c r="F1" s="85"/>
      <c r="G1" s="85"/>
      <c r="H1" s="97" t="s">
        <v>10</v>
      </c>
      <c r="I1" s="97"/>
      <c r="J1" s="97"/>
      <c r="K1" s="97"/>
      <c r="L1" s="97"/>
      <c r="M1" s="97"/>
      <c r="N1" s="97"/>
      <c r="O1" s="85" t="s">
        <v>11</v>
      </c>
      <c r="P1" s="85"/>
      <c r="Q1" s="85"/>
      <c r="R1" s="85"/>
      <c r="S1" s="85"/>
      <c r="T1" s="85"/>
      <c r="U1" s="85"/>
      <c r="V1" s="85"/>
      <c r="W1" s="85"/>
      <c r="X1" s="97" t="s">
        <v>12</v>
      </c>
      <c r="Y1" s="97"/>
      <c r="Z1" s="102"/>
      <c r="AA1" s="1"/>
      <c r="AB1" s="1"/>
      <c r="AC1" s="1"/>
      <c r="AD1" s="1"/>
      <c r="AE1" s="1"/>
    </row>
    <row r="2" spans="1:31" s="6" customFormat="1" ht="12.75" customHeight="1" thickBot="1">
      <c r="A2" s="87" t="s">
        <v>13</v>
      </c>
      <c r="B2" s="87"/>
      <c r="C2" s="87"/>
      <c r="D2" s="87"/>
      <c r="E2" s="87"/>
      <c r="F2" s="87"/>
      <c r="G2" s="87"/>
      <c r="H2" s="42" t="s">
        <v>382</v>
      </c>
      <c r="I2" s="42"/>
      <c r="J2" s="42"/>
      <c r="K2" s="42"/>
      <c r="L2" s="42"/>
      <c r="M2" s="42"/>
      <c r="N2" s="4" t="s">
        <v>14</v>
      </c>
      <c r="O2" s="69" t="s">
        <v>13</v>
      </c>
      <c r="P2" s="69"/>
      <c r="Q2" s="69"/>
      <c r="R2" s="69"/>
      <c r="S2" s="69"/>
      <c r="T2" s="69"/>
      <c r="U2" s="69"/>
      <c r="V2" s="69"/>
      <c r="W2" s="69"/>
      <c r="X2" s="101" t="s">
        <v>382</v>
      </c>
      <c r="Y2" s="101"/>
      <c r="Z2" s="101"/>
      <c r="AA2" s="101"/>
      <c r="AB2" s="101"/>
      <c r="AC2" s="5"/>
      <c r="AD2" s="5"/>
      <c r="AE2" s="4" t="s">
        <v>14</v>
      </c>
    </row>
    <row r="3" spans="1:31" s="7" customFormat="1" ht="24" customHeight="1">
      <c r="A3" s="79" t="s">
        <v>15</v>
      </c>
      <c r="B3" s="89" t="s">
        <v>16</v>
      </c>
      <c r="C3" s="83" t="s">
        <v>17</v>
      </c>
      <c r="D3" s="82"/>
      <c r="E3" s="82"/>
      <c r="F3" s="82"/>
      <c r="G3" s="82"/>
      <c r="H3" s="68" t="s">
        <v>18</v>
      </c>
      <c r="I3" s="68"/>
      <c r="J3" s="68"/>
      <c r="K3" s="68"/>
      <c r="L3" s="68"/>
      <c r="M3" s="68"/>
      <c r="N3" s="68"/>
      <c r="O3" s="79" t="s">
        <v>15</v>
      </c>
      <c r="P3" s="81" t="s">
        <v>19</v>
      </c>
      <c r="Q3" s="82"/>
      <c r="R3" s="82"/>
      <c r="S3" s="82"/>
      <c r="T3" s="82"/>
      <c r="U3" s="82"/>
      <c r="V3" s="82"/>
      <c r="W3" s="89"/>
      <c r="X3" s="109" t="s">
        <v>20</v>
      </c>
      <c r="Y3" s="67"/>
      <c r="Z3" s="105" t="s">
        <v>347</v>
      </c>
      <c r="AA3" s="105" t="s">
        <v>346</v>
      </c>
      <c r="AB3" s="105" t="s">
        <v>21</v>
      </c>
      <c r="AC3" s="105" t="s">
        <v>22</v>
      </c>
      <c r="AD3" s="107" t="s">
        <v>167</v>
      </c>
      <c r="AE3" s="107" t="s">
        <v>23</v>
      </c>
    </row>
    <row r="4" spans="1:31" s="7" customFormat="1" ht="48" customHeight="1" thickBot="1">
      <c r="A4" s="80"/>
      <c r="B4" s="92"/>
      <c r="C4" s="8" t="s">
        <v>3</v>
      </c>
      <c r="D4" s="9" t="s">
        <v>345</v>
      </c>
      <c r="E4" s="9" t="s">
        <v>362</v>
      </c>
      <c r="F4" s="9" t="s">
        <v>363</v>
      </c>
      <c r="G4" s="9" t="s">
        <v>385</v>
      </c>
      <c r="H4" s="9" t="s">
        <v>24</v>
      </c>
      <c r="I4" s="9" t="s">
        <v>25</v>
      </c>
      <c r="J4" s="9" t="s">
        <v>26</v>
      </c>
      <c r="K4" s="8" t="s">
        <v>27</v>
      </c>
      <c r="L4" s="10" t="s">
        <v>28</v>
      </c>
      <c r="M4" s="10" t="s">
        <v>29</v>
      </c>
      <c r="N4" s="10" t="s">
        <v>30</v>
      </c>
      <c r="O4" s="80"/>
      <c r="P4" s="10" t="s">
        <v>31</v>
      </c>
      <c r="Q4" s="9" t="s">
        <v>32</v>
      </c>
      <c r="R4" s="9" t="s">
        <v>364</v>
      </c>
      <c r="S4" s="9" t="s">
        <v>33</v>
      </c>
      <c r="T4" s="9" t="s">
        <v>34</v>
      </c>
      <c r="U4" s="9" t="s">
        <v>35</v>
      </c>
      <c r="V4" s="9" t="s">
        <v>36</v>
      </c>
      <c r="W4" s="8" t="s">
        <v>348</v>
      </c>
      <c r="X4" s="10" t="s">
        <v>37</v>
      </c>
      <c r="Y4" s="10" t="s">
        <v>38</v>
      </c>
      <c r="Z4" s="106"/>
      <c r="AA4" s="106"/>
      <c r="AB4" s="106"/>
      <c r="AC4" s="106"/>
      <c r="AD4" s="108"/>
      <c r="AE4" s="108"/>
    </row>
    <row r="5" spans="1:31" s="13" customFormat="1" ht="24" customHeight="1">
      <c r="A5" s="11" t="s">
        <v>39</v>
      </c>
      <c r="B5" s="28">
        <f aca="true" t="shared" si="0" ref="B5:N5">SUM(B6+B7)</f>
        <v>34478</v>
      </c>
      <c r="C5" s="28">
        <f t="shared" si="0"/>
        <v>24747</v>
      </c>
      <c r="D5" s="28">
        <f t="shared" si="0"/>
        <v>3371</v>
      </c>
      <c r="E5" s="28">
        <f t="shared" si="0"/>
        <v>3983</v>
      </c>
      <c r="F5" s="28">
        <f>SUM(F6+F7)</f>
        <v>3309</v>
      </c>
      <c r="G5" s="28">
        <f t="shared" si="0"/>
        <v>30</v>
      </c>
      <c r="H5" s="28">
        <f>SUM(H6+H7)</f>
        <v>735</v>
      </c>
      <c r="I5" s="28">
        <f t="shared" si="0"/>
        <v>5730</v>
      </c>
      <c r="J5" s="28">
        <f t="shared" si="0"/>
        <v>986</v>
      </c>
      <c r="K5" s="28">
        <f t="shared" si="0"/>
        <v>756</v>
      </c>
      <c r="L5" s="28">
        <f t="shared" si="0"/>
        <v>1496</v>
      </c>
      <c r="M5" s="28">
        <f t="shared" si="0"/>
        <v>434</v>
      </c>
      <c r="N5" s="28">
        <f t="shared" si="0"/>
        <v>1022</v>
      </c>
      <c r="O5" s="11" t="s">
        <v>40</v>
      </c>
      <c r="P5" s="28">
        <f aca="true" t="shared" si="1" ref="P5:AE5">SUM(P6+P7)</f>
        <v>527</v>
      </c>
      <c r="Q5" s="28">
        <f t="shared" si="1"/>
        <v>758</v>
      </c>
      <c r="R5" s="28">
        <f t="shared" si="1"/>
        <v>98</v>
      </c>
      <c r="S5" s="28">
        <f t="shared" si="1"/>
        <v>596</v>
      </c>
      <c r="T5" s="28">
        <f>SUM(T6+T7)</f>
        <v>38</v>
      </c>
      <c r="U5" s="28">
        <f t="shared" si="1"/>
        <v>375</v>
      </c>
      <c r="V5" s="28">
        <f t="shared" si="1"/>
        <v>218</v>
      </c>
      <c r="W5" s="28">
        <f t="shared" si="1"/>
        <v>182</v>
      </c>
      <c r="X5" s="28">
        <f t="shared" si="1"/>
        <v>86</v>
      </c>
      <c r="Y5" s="28">
        <f t="shared" si="1"/>
        <v>17</v>
      </c>
      <c r="Z5" s="28">
        <f t="shared" si="1"/>
        <v>1387</v>
      </c>
      <c r="AA5" s="28">
        <f t="shared" si="1"/>
        <v>6538</v>
      </c>
      <c r="AB5" s="28">
        <f t="shared" si="1"/>
        <v>422</v>
      </c>
      <c r="AC5" s="28">
        <f t="shared" si="1"/>
        <v>516</v>
      </c>
      <c r="AD5" s="28">
        <f t="shared" si="1"/>
        <v>386</v>
      </c>
      <c r="AE5" s="28">
        <f t="shared" si="1"/>
        <v>482</v>
      </c>
    </row>
    <row r="6" spans="1:31" s="13" customFormat="1" ht="24" customHeight="1">
      <c r="A6" s="14" t="s">
        <v>41</v>
      </c>
      <c r="B6" s="23">
        <f aca="true" t="shared" si="2" ref="B6:AE7">SUM(B12+B15+B18+B21+B24+B27)</f>
        <v>33449</v>
      </c>
      <c r="C6" s="23">
        <f t="shared" si="2"/>
        <v>24015</v>
      </c>
      <c r="D6" s="23">
        <f t="shared" si="2"/>
        <v>3286</v>
      </c>
      <c r="E6" s="23">
        <f t="shared" si="2"/>
        <v>3878</v>
      </c>
      <c r="F6" s="23">
        <f>SUM(F12+F15+F18+F21+F24+F27)</f>
        <v>3226</v>
      </c>
      <c r="G6" s="23">
        <f t="shared" si="2"/>
        <v>28</v>
      </c>
      <c r="H6" s="23">
        <f>SUM(H12+H15+H18+H21+H24+H27)</f>
        <v>723</v>
      </c>
      <c r="I6" s="23">
        <f t="shared" si="2"/>
        <v>5556</v>
      </c>
      <c r="J6" s="23">
        <f t="shared" si="2"/>
        <v>949</v>
      </c>
      <c r="K6" s="23">
        <f t="shared" si="2"/>
        <v>718</v>
      </c>
      <c r="L6" s="23">
        <f t="shared" si="2"/>
        <v>1431</v>
      </c>
      <c r="M6" s="23">
        <f t="shared" si="2"/>
        <v>417</v>
      </c>
      <c r="N6" s="23">
        <f t="shared" si="2"/>
        <v>987</v>
      </c>
      <c r="O6" s="14" t="s">
        <v>42</v>
      </c>
      <c r="P6" s="29">
        <f t="shared" si="2"/>
        <v>513</v>
      </c>
      <c r="Q6" s="29">
        <f t="shared" si="2"/>
        <v>724</v>
      </c>
      <c r="R6" s="29">
        <f t="shared" si="2"/>
        <v>94</v>
      </c>
      <c r="S6" s="29">
        <f t="shared" si="2"/>
        <v>589</v>
      </c>
      <c r="T6" s="29">
        <f>SUM(T12+T15+T18+T21+T24+T27)</f>
        <v>38</v>
      </c>
      <c r="U6" s="29">
        <f t="shared" si="2"/>
        <v>363</v>
      </c>
      <c r="V6" s="29">
        <f t="shared" si="2"/>
        <v>216</v>
      </c>
      <c r="W6" s="29">
        <f t="shared" si="2"/>
        <v>178</v>
      </c>
      <c r="X6" s="29">
        <f t="shared" si="2"/>
        <v>84</v>
      </c>
      <c r="Y6" s="29">
        <f t="shared" si="2"/>
        <v>17</v>
      </c>
      <c r="Z6" s="29">
        <f t="shared" si="2"/>
        <v>1320</v>
      </c>
      <c r="AA6" s="29">
        <f t="shared" si="2"/>
        <v>6347</v>
      </c>
      <c r="AB6" s="29">
        <f t="shared" si="2"/>
        <v>408</v>
      </c>
      <c r="AC6" s="29">
        <f t="shared" si="2"/>
        <v>510</v>
      </c>
      <c r="AD6" s="29">
        <f>SUM(AD12+AD15+AD18+AD21+AD24+AD27)</f>
        <v>379</v>
      </c>
      <c r="AE6" s="29">
        <f t="shared" si="2"/>
        <v>470</v>
      </c>
    </row>
    <row r="7" spans="1:33" s="13" customFormat="1" ht="12" customHeight="1">
      <c r="A7" s="15" t="s">
        <v>43</v>
      </c>
      <c r="B7" s="23">
        <f t="shared" si="2"/>
        <v>1029</v>
      </c>
      <c r="C7" s="23">
        <f t="shared" si="2"/>
        <v>732</v>
      </c>
      <c r="D7" s="23">
        <f t="shared" si="2"/>
        <v>85</v>
      </c>
      <c r="E7" s="23">
        <f t="shared" si="2"/>
        <v>105</v>
      </c>
      <c r="F7" s="23">
        <f>SUM(F13+F16+F19+F22+F25+F28)</f>
        <v>83</v>
      </c>
      <c r="G7" s="23">
        <f t="shared" si="2"/>
        <v>2</v>
      </c>
      <c r="H7" s="23">
        <f>SUM(H13+H16+H19+H22+H25+H28)</f>
        <v>12</v>
      </c>
      <c r="I7" s="23">
        <f t="shared" si="2"/>
        <v>174</v>
      </c>
      <c r="J7" s="23">
        <f t="shared" si="2"/>
        <v>37</v>
      </c>
      <c r="K7" s="23">
        <f t="shared" si="2"/>
        <v>38</v>
      </c>
      <c r="L7" s="23">
        <f t="shared" si="2"/>
        <v>65</v>
      </c>
      <c r="M7" s="23">
        <f t="shared" si="2"/>
        <v>17</v>
      </c>
      <c r="N7" s="23">
        <f t="shared" si="2"/>
        <v>35</v>
      </c>
      <c r="O7" s="14" t="s">
        <v>44</v>
      </c>
      <c r="P7" s="29">
        <f t="shared" si="2"/>
        <v>14</v>
      </c>
      <c r="Q7" s="29">
        <f t="shared" si="2"/>
        <v>34</v>
      </c>
      <c r="R7" s="29">
        <f t="shared" si="2"/>
        <v>4</v>
      </c>
      <c r="S7" s="29">
        <f t="shared" si="2"/>
        <v>7</v>
      </c>
      <c r="T7" s="29">
        <f>SUM(T13+T16+T19+T22+T25+T28)</f>
        <v>0</v>
      </c>
      <c r="U7" s="29">
        <f t="shared" si="2"/>
        <v>12</v>
      </c>
      <c r="V7" s="29">
        <f t="shared" si="2"/>
        <v>2</v>
      </c>
      <c r="W7" s="29">
        <f t="shared" si="2"/>
        <v>4</v>
      </c>
      <c r="X7" s="29">
        <f t="shared" si="2"/>
        <v>2</v>
      </c>
      <c r="Y7" s="29">
        <f>SUM(Y13+Y16+Y19+Y22+Y25+Y28)</f>
        <v>0</v>
      </c>
      <c r="Z7" s="29">
        <f t="shared" si="2"/>
        <v>67</v>
      </c>
      <c r="AA7" s="29">
        <f t="shared" si="2"/>
        <v>191</v>
      </c>
      <c r="AB7" s="29">
        <f t="shared" si="2"/>
        <v>14</v>
      </c>
      <c r="AC7" s="29">
        <f t="shared" si="2"/>
        <v>6</v>
      </c>
      <c r="AD7" s="29">
        <f>SUM(AD13+AD16+AD19+AD22+AD25+AD28)</f>
        <v>7</v>
      </c>
      <c r="AE7" s="29">
        <f t="shared" si="2"/>
        <v>12</v>
      </c>
      <c r="AF7" s="12"/>
      <c r="AG7" s="12"/>
    </row>
    <row r="8" spans="1:31" s="13" customFormat="1" ht="24" customHeight="1">
      <c r="A8" s="15" t="s">
        <v>45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4" t="s">
        <v>46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13" customFormat="1" ht="24" customHeight="1">
      <c r="A9" s="11" t="s">
        <v>47</v>
      </c>
      <c r="B9" s="2">
        <f>IF(B6+B7=0,0,B6/(B6+B7)*100)</f>
        <v>97.01548813736296</v>
      </c>
      <c r="C9" s="2">
        <f>IF(C6+C7=0,0,C6/(C6+C7)*100)</f>
        <v>97.04206570493393</v>
      </c>
      <c r="D9" s="2">
        <f aca="true" t="shared" si="3" ref="D9:N9">IF(D6+D7=0,0,D6/(D6+D7)*100)</f>
        <v>97.47849302877485</v>
      </c>
      <c r="E9" s="2">
        <f t="shared" si="3"/>
        <v>97.36379613356766</v>
      </c>
      <c r="F9" s="2">
        <f>IF(F6+F7=0,0,F6/(F6+F7)*100)</f>
        <v>97.49168933212451</v>
      </c>
      <c r="G9" s="2">
        <f t="shared" si="3"/>
        <v>93.33333333333333</v>
      </c>
      <c r="H9" s="2">
        <f>IF(H6+H7=0,0,H6/(H6+H7)*100)</f>
        <v>98.36734693877551</v>
      </c>
      <c r="I9" s="2">
        <f t="shared" si="3"/>
        <v>96.96335078534032</v>
      </c>
      <c r="J9" s="2">
        <f t="shared" si="3"/>
        <v>96.24746450304261</v>
      </c>
      <c r="K9" s="2">
        <f t="shared" si="3"/>
        <v>94.97354497354497</v>
      </c>
      <c r="L9" s="2">
        <f t="shared" si="3"/>
        <v>95.65508021390374</v>
      </c>
      <c r="M9" s="2">
        <f t="shared" si="3"/>
        <v>96.08294930875576</v>
      </c>
      <c r="N9" s="2">
        <f t="shared" si="3"/>
        <v>96.57534246575342</v>
      </c>
      <c r="O9" s="11" t="s">
        <v>51</v>
      </c>
      <c r="P9" s="2">
        <f>IF(P6+P7=0,0,P6/(P6+P7)*100)</f>
        <v>97.34345351043643</v>
      </c>
      <c r="Q9" s="2">
        <f>IF(Q6+Q7=0,0,Q6/(Q6+Q7)*100)</f>
        <v>95.51451187335093</v>
      </c>
      <c r="R9" s="2">
        <f aca="true" t="shared" si="4" ref="R9:X9">IF(R6+R7=0,0,R6/(R6+R7)*100)</f>
        <v>95.91836734693877</v>
      </c>
      <c r="S9" s="2">
        <f t="shared" si="4"/>
        <v>98.8255033557047</v>
      </c>
      <c r="T9" s="2">
        <f>IF(T6+T7=0,0,T6/(T6+T7)*100)</f>
        <v>100</v>
      </c>
      <c r="U9" s="2">
        <f t="shared" si="4"/>
        <v>96.8</v>
      </c>
      <c r="V9" s="2">
        <f t="shared" si="4"/>
        <v>99.08256880733946</v>
      </c>
      <c r="W9" s="2">
        <f t="shared" si="4"/>
        <v>97.8021978021978</v>
      </c>
      <c r="X9" s="2">
        <f t="shared" si="4"/>
        <v>97.67441860465115</v>
      </c>
      <c r="Y9" s="2">
        <f aca="true" t="shared" si="5" ref="Y9:AE9">IF(Y6+Y7=0,0,Y6/(Y6+Y7)*100)</f>
        <v>100</v>
      </c>
      <c r="Z9" s="2">
        <f t="shared" si="5"/>
        <v>95.16943042537851</v>
      </c>
      <c r="AA9" s="2">
        <f t="shared" si="5"/>
        <v>97.07861731416335</v>
      </c>
      <c r="AB9" s="2">
        <f t="shared" si="5"/>
        <v>96.6824644549763</v>
      </c>
      <c r="AC9" s="2">
        <f t="shared" si="5"/>
        <v>98.83720930232558</v>
      </c>
      <c r="AD9" s="2">
        <f t="shared" si="5"/>
        <v>98.18652849740933</v>
      </c>
      <c r="AE9" s="2">
        <f t="shared" si="5"/>
        <v>97.5103734439834</v>
      </c>
    </row>
    <row r="10" spans="1:31" s="13" customFormat="1" ht="12" customHeight="1">
      <c r="A10" s="11" t="s">
        <v>49</v>
      </c>
      <c r="B10" s="2">
        <f>IF(B6+B7=0,0,B7/(B6+B7)*100)</f>
        <v>2.984511862637044</v>
      </c>
      <c r="C10" s="2">
        <f>IF(C6+C7=0,0,C7/(C6+C7)*100)</f>
        <v>2.9579342950660688</v>
      </c>
      <c r="D10" s="2">
        <f aca="true" t="shared" si="6" ref="D10:N10">IF(D6+D7=0,0,D7/(D6+D7)*100)</f>
        <v>2.5215069712251554</v>
      </c>
      <c r="E10" s="2">
        <f t="shared" si="6"/>
        <v>2.6362038664323375</v>
      </c>
      <c r="F10" s="2">
        <f>IF(F6+F7=0,0,F7/(F6+F7)*100)</f>
        <v>2.508310667875491</v>
      </c>
      <c r="G10" s="2">
        <f t="shared" si="6"/>
        <v>6.666666666666667</v>
      </c>
      <c r="H10" s="2">
        <f>IF(H6+H7=0,0,H7/(H6+H7)*100)</f>
        <v>1.6326530612244898</v>
      </c>
      <c r="I10" s="2">
        <f t="shared" si="6"/>
        <v>3.0366492146596857</v>
      </c>
      <c r="J10" s="2">
        <f t="shared" si="6"/>
        <v>3.7525354969574036</v>
      </c>
      <c r="K10" s="2">
        <f>IF(K6+K7=0,0,K7/(K6+K7)*100)</f>
        <v>5.026455026455026</v>
      </c>
      <c r="L10" s="2">
        <f t="shared" si="6"/>
        <v>4.3449197860962565</v>
      </c>
      <c r="M10" s="2">
        <f t="shared" si="6"/>
        <v>3.9170506912442393</v>
      </c>
      <c r="N10" s="2">
        <f t="shared" si="6"/>
        <v>3.4246575342465753</v>
      </c>
      <c r="O10" s="11" t="s">
        <v>52</v>
      </c>
      <c r="P10" s="2">
        <f>IF(P6+P7=0,0,P7/(P6+P7)*100)</f>
        <v>2.6565464895635675</v>
      </c>
      <c r="Q10" s="2">
        <f>IF(Q6+Q7=0,0,Q7/(Q6+Q7)*100)</f>
        <v>4.485488126649076</v>
      </c>
      <c r="R10" s="2">
        <f aca="true" t="shared" si="7" ref="R10:X10">IF(R6+R7=0,0,R7/(R6+R7)*100)</f>
        <v>4.081632653061225</v>
      </c>
      <c r="S10" s="2">
        <f t="shared" si="7"/>
        <v>1.174496644295302</v>
      </c>
      <c r="T10" s="2">
        <f>IF(T6+T7=0,0,T7/(T6+T7)*100)</f>
        <v>0</v>
      </c>
      <c r="U10" s="2">
        <f t="shared" si="7"/>
        <v>3.2</v>
      </c>
      <c r="V10" s="2">
        <f t="shared" si="7"/>
        <v>0.9174311926605505</v>
      </c>
      <c r="W10" s="2">
        <f t="shared" si="7"/>
        <v>2.197802197802198</v>
      </c>
      <c r="X10" s="2">
        <f t="shared" si="7"/>
        <v>2.3255813953488373</v>
      </c>
      <c r="Y10" s="2">
        <f aca="true" t="shared" si="8" ref="Y10:AE10">IF(Y6+Y7=0,0,Y7/(Y6+Y7)*100)</f>
        <v>0</v>
      </c>
      <c r="Z10" s="2">
        <f t="shared" si="8"/>
        <v>4.830569574621485</v>
      </c>
      <c r="AA10" s="2">
        <f t="shared" si="8"/>
        <v>2.9213826858366474</v>
      </c>
      <c r="AB10" s="2">
        <f t="shared" si="8"/>
        <v>3.3175355450236967</v>
      </c>
      <c r="AC10" s="2">
        <f t="shared" si="8"/>
        <v>1.1627906976744187</v>
      </c>
      <c r="AD10" s="2">
        <f t="shared" si="8"/>
        <v>1.8134715025906734</v>
      </c>
      <c r="AE10" s="2">
        <f t="shared" si="8"/>
        <v>2.4896265560165975</v>
      </c>
    </row>
    <row r="11" spans="1:31" s="13" customFormat="1" ht="24" customHeight="1">
      <c r="A11" s="11" t="s">
        <v>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11" t="s">
        <v>6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13" customFormat="1" ht="24" customHeight="1">
      <c r="A12" s="11" t="s">
        <v>50</v>
      </c>
      <c r="B12" s="23">
        <f>SUM(C12,Z12:AE12)</f>
        <v>17425</v>
      </c>
      <c r="C12" s="23">
        <f>SUM(D12:N12,P12:Y12)</f>
        <v>12570</v>
      </c>
      <c r="D12" s="29">
        <v>1257</v>
      </c>
      <c r="E12" s="29">
        <v>2470</v>
      </c>
      <c r="F12" s="29">
        <v>2138</v>
      </c>
      <c r="G12" s="29">
        <v>0</v>
      </c>
      <c r="H12" s="29">
        <v>475</v>
      </c>
      <c r="I12" s="29">
        <v>2445</v>
      </c>
      <c r="J12" s="29">
        <v>335</v>
      </c>
      <c r="K12" s="29">
        <v>386</v>
      </c>
      <c r="L12" s="29">
        <v>786</v>
      </c>
      <c r="M12" s="29">
        <v>214</v>
      </c>
      <c r="N12" s="29">
        <v>444</v>
      </c>
      <c r="O12" s="11" t="s">
        <v>51</v>
      </c>
      <c r="P12" s="29">
        <v>241</v>
      </c>
      <c r="Q12" s="29">
        <v>503</v>
      </c>
      <c r="R12" s="29">
        <v>50</v>
      </c>
      <c r="S12" s="29">
        <v>447</v>
      </c>
      <c r="T12" s="29">
        <v>15</v>
      </c>
      <c r="U12" s="29">
        <v>189</v>
      </c>
      <c r="V12" s="29">
        <v>83</v>
      </c>
      <c r="W12" s="29">
        <v>74</v>
      </c>
      <c r="X12" s="29">
        <v>8</v>
      </c>
      <c r="Y12" s="29">
        <v>10</v>
      </c>
      <c r="Z12" s="29">
        <v>170</v>
      </c>
      <c r="AA12" s="29">
        <v>4382</v>
      </c>
      <c r="AB12" s="29">
        <v>89</v>
      </c>
      <c r="AC12" s="29">
        <v>27</v>
      </c>
      <c r="AD12" s="29">
        <v>120</v>
      </c>
      <c r="AE12" s="29">
        <v>67</v>
      </c>
    </row>
    <row r="13" spans="1:31" s="13" customFormat="1" ht="12" customHeight="1">
      <c r="A13" s="11" t="s">
        <v>52</v>
      </c>
      <c r="B13" s="23">
        <f>SUM(C13,Z13:AE13)</f>
        <v>354</v>
      </c>
      <c r="C13" s="23">
        <f>SUM(D13:N13,P13:Y13)</f>
        <v>268</v>
      </c>
      <c r="D13" s="29">
        <v>22</v>
      </c>
      <c r="E13" s="29">
        <v>34</v>
      </c>
      <c r="F13" s="29">
        <v>37</v>
      </c>
      <c r="G13" s="29">
        <v>0</v>
      </c>
      <c r="H13" s="29">
        <v>8</v>
      </c>
      <c r="I13" s="29">
        <v>66</v>
      </c>
      <c r="J13" s="29">
        <v>11</v>
      </c>
      <c r="K13" s="29">
        <v>15</v>
      </c>
      <c r="L13" s="29">
        <v>21</v>
      </c>
      <c r="M13" s="29">
        <v>8</v>
      </c>
      <c r="N13" s="29">
        <v>8</v>
      </c>
      <c r="O13" s="11" t="s">
        <v>52</v>
      </c>
      <c r="P13" s="29">
        <v>4</v>
      </c>
      <c r="Q13" s="29">
        <v>24</v>
      </c>
      <c r="R13" s="29">
        <v>3</v>
      </c>
      <c r="S13" s="29">
        <v>3</v>
      </c>
      <c r="T13" s="29">
        <v>0</v>
      </c>
      <c r="U13" s="29">
        <v>3</v>
      </c>
      <c r="V13" s="29">
        <v>0</v>
      </c>
      <c r="W13" s="29">
        <v>1</v>
      </c>
      <c r="X13" s="29">
        <v>0</v>
      </c>
      <c r="Y13" s="29">
        <v>0</v>
      </c>
      <c r="Z13" s="29">
        <v>2</v>
      </c>
      <c r="AA13" s="29">
        <v>80</v>
      </c>
      <c r="AB13" s="29">
        <v>1</v>
      </c>
      <c r="AC13" s="29">
        <v>2</v>
      </c>
      <c r="AD13" s="29">
        <v>0</v>
      </c>
      <c r="AE13" s="29">
        <v>1</v>
      </c>
    </row>
    <row r="14" spans="1:31" s="13" customFormat="1" ht="24" customHeight="1">
      <c r="A14" s="11" t="s">
        <v>7</v>
      </c>
      <c r="B14" s="23"/>
      <c r="C14" s="23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11" t="s">
        <v>7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13" customFormat="1" ht="24" customHeight="1">
      <c r="A15" s="11" t="s">
        <v>50</v>
      </c>
      <c r="B15" s="23">
        <f>SUM(C15,Z15:AE15)</f>
        <v>5712</v>
      </c>
      <c r="C15" s="23">
        <f>SUM(D15:N15,P15:Y15)</f>
        <v>3766</v>
      </c>
      <c r="D15" s="29">
        <v>632</v>
      </c>
      <c r="E15" s="29">
        <v>525</v>
      </c>
      <c r="F15" s="29">
        <v>400</v>
      </c>
      <c r="G15" s="29">
        <v>28</v>
      </c>
      <c r="H15" s="29">
        <v>155</v>
      </c>
      <c r="I15" s="29">
        <v>518</v>
      </c>
      <c r="J15" s="29">
        <v>115</v>
      </c>
      <c r="K15" s="29">
        <v>130</v>
      </c>
      <c r="L15" s="29">
        <v>250</v>
      </c>
      <c r="M15" s="29">
        <v>82</v>
      </c>
      <c r="N15" s="29">
        <v>273</v>
      </c>
      <c r="O15" s="11" t="s">
        <v>51</v>
      </c>
      <c r="P15" s="29">
        <v>78</v>
      </c>
      <c r="Q15" s="29">
        <v>138</v>
      </c>
      <c r="R15" s="29">
        <v>36</v>
      </c>
      <c r="S15" s="29">
        <v>101</v>
      </c>
      <c r="T15" s="29">
        <v>16</v>
      </c>
      <c r="U15" s="29">
        <v>80</v>
      </c>
      <c r="V15" s="29">
        <v>68</v>
      </c>
      <c r="W15" s="29">
        <v>79</v>
      </c>
      <c r="X15" s="29">
        <v>57</v>
      </c>
      <c r="Y15" s="29">
        <v>5</v>
      </c>
      <c r="Z15" s="29">
        <v>682</v>
      </c>
      <c r="AA15" s="29">
        <v>1260</v>
      </c>
      <c r="AB15" s="29">
        <v>3</v>
      </c>
      <c r="AC15" s="29">
        <v>0</v>
      </c>
      <c r="AD15" s="29">
        <v>0</v>
      </c>
      <c r="AE15" s="29">
        <v>1</v>
      </c>
    </row>
    <row r="16" spans="1:31" s="13" customFormat="1" ht="12" customHeight="1">
      <c r="A16" s="11" t="s">
        <v>52</v>
      </c>
      <c r="B16" s="23">
        <f>SUM(C16,Z16:AE16)</f>
        <v>318</v>
      </c>
      <c r="C16" s="23">
        <f>SUM(D16:N16,P16:Y16)</f>
        <v>186</v>
      </c>
      <c r="D16" s="29">
        <v>33</v>
      </c>
      <c r="E16" s="29">
        <v>26</v>
      </c>
      <c r="F16" s="29">
        <v>21</v>
      </c>
      <c r="G16" s="29">
        <v>2</v>
      </c>
      <c r="H16" s="29">
        <v>3</v>
      </c>
      <c r="I16" s="29">
        <v>28</v>
      </c>
      <c r="J16" s="29">
        <v>5</v>
      </c>
      <c r="K16" s="29">
        <v>14</v>
      </c>
      <c r="L16" s="29">
        <v>13</v>
      </c>
      <c r="M16" s="29">
        <v>7</v>
      </c>
      <c r="N16" s="29">
        <v>8</v>
      </c>
      <c r="O16" s="11" t="s">
        <v>52</v>
      </c>
      <c r="P16" s="29">
        <v>5</v>
      </c>
      <c r="Q16" s="29">
        <v>6</v>
      </c>
      <c r="R16" s="29">
        <v>0</v>
      </c>
      <c r="S16" s="29">
        <v>4</v>
      </c>
      <c r="T16" s="29">
        <v>0</v>
      </c>
      <c r="U16" s="29">
        <v>4</v>
      </c>
      <c r="V16" s="29">
        <v>2</v>
      </c>
      <c r="W16" s="29">
        <v>3</v>
      </c>
      <c r="X16" s="29">
        <v>2</v>
      </c>
      <c r="Y16" s="29">
        <v>0</v>
      </c>
      <c r="Z16" s="29">
        <v>53</v>
      </c>
      <c r="AA16" s="29">
        <v>79</v>
      </c>
      <c r="AB16" s="29">
        <v>0</v>
      </c>
      <c r="AC16" s="29">
        <v>0</v>
      </c>
      <c r="AD16" s="29">
        <v>0</v>
      </c>
      <c r="AE16" s="29">
        <v>0</v>
      </c>
    </row>
    <row r="17" spans="1:31" s="13" customFormat="1" ht="24" customHeight="1">
      <c r="A17" s="11" t="s">
        <v>8</v>
      </c>
      <c r="B17" s="23"/>
      <c r="C17" s="2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1" t="s">
        <v>8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13" customFormat="1" ht="24" customHeight="1">
      <c r="A18" s="11" t="s">
        <v>50</v>
      </c>
      <c r="B18" s="23">
        <f>SUM(C18,Z18:AE18)</f>
        <v>0</v>
      </c>
      <c r="C18" s="23">
        <f>SUM(D18:N18,P18:Y18)</f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11" t="s">
        <v>51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</row>
    <row r="19" spans="1:31" s="13" customFormat="1" ht="12" customHeight="1">
      <c r="A19" s="11" t="s">
        <v>52</v>
      </c>
      <c r="B19" s="23">
        <f>SUM(C19,Z19:AE19)</f>
        <v>0</v>
      </c>
      <c r="C19" s="23">
        <f>SUM(D19:N19,P19:Y19)</f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11" t="s">
        <v>52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</row>
    <row r="20" spans="1:31" s="13" customFormat="1" ht="24" customHeight="1">
      <c r="A20" s="11" t="s">
        <v>53</v>
      </c>
      <c r="B20" s="23"/>
      <c r="C20" s="23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1" t="s">
        <v>54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13" customFormat="1" ht="24" customHeight="1">
      <c r="A21" s="11" t="s">
        <v>50</v>
      </c>
      <c r="B21" s="23">
        <f>SUM(C21,Z21:AE21)</f>
        <v>9613</v>
      </c>
      <c r="C21" s="23">
        <f>SUM(D21:N21,P21:Y21)</f>
        <v>7341</v>
      </c>
      <c r="D21" s="29">
        <v>1192</v>
      </c>
      <c r="E21" s="29">
        <v>821</v>
      </c>
      <c r="F21" s="29">
        <v>680</v>
      </c>
      <c r="G21" s="29">
        <v>0</v>
      </c>
      <c r="H21" s="29">
        <v>93</v>
      </c>
      <c r="I21" s="29">
        <v>2591</v>
      </c>
      <c r="J21" s="29">
        <v>483</v>
      </c>
      <c r="K21" s="29">
        <v>197</v>
      </c>
      <c r="L21" s="29">
        <v>395</v>
      </c>
      <c r="M21" s="29">
        <v>120</v>
      </c>
      <c r="N21" s="29">
        <v>270</v>
      </c>
      <c r="O21" s="11" t="s">
        <v>51</v>
      </c>
      <c r="P21" s="29">
        <v>194</v>
      </c>
      <c r="Q21" s="29">
        <v>83</v>
      </c>
      <c r="R21" s="29">
        <v>8</v>
      </c>
      <c r="S21" s="29">
        <v>37</v>
      </c>
      <c r="T21" s="29">
        <v>7</v>
      </c>
      <c r="U21" s="29">
        <v>67</v>
      </c>
      <c r="V21" s="29">
        <v>58</v>
      </c>
      <c r="W21" s="29">
        <v>24</v>
      </c>
      <c r="X21" s="29">
        <v>19</v>
      </c>
      <c r="Y21" s="29">
        <v>2</v>
      </c>
      <c r="Z21" s="29">
        <v>209</v>
      </c>
      <c r="AA21" s="29">
        <v>603</v>
      </c>
      <c r="AB21" s="29">
        <v>316</v>
      </c>
      <c r="AC21" s="29">
        <v>483</v>
      </c>
      <c r="AD21" s="29">
        <v>259</v>
      </c>
      <c r="AE21" s="29">
        <v>402</v>
      </c>
    </row>
    <row r="22" spans="1:31" s="13" customFormat="1" ht="12" customHeight="1">
      <c r="A22" s="11" t="s">
        <v>52</v>
      </c>
      <c r="B22" s="23">
        <f>SUM(C22,Z22:AE22)</f>
        <v>340</v>
      </c>
      <c r="C22" s="23">
        <f>SUM(D22:N22,P22:Y22)</f>
        <v>271</v>
      </c>
      <c r="D22" s="29">
        <v>29</v>
      </c>
      <c r="E22" s="29">
        <v>40</v>
      </c>
      <c r="F22" s="29">
        <v>25</v>
      </c>
      <c r="G22" s="29">
        <v>0</v>
      </c>
      <c r="H22" s="29">
        <v>1</v>
      </c>
      <c r="I22" s="29">
        <v>80</v>
      </c>
      <c r="J22" s="29">
        <v>21</v>
      </c>
      <c r="K22" s="29">
        <v>8</v>
      </c>
      <c r="L22" s="29">
        <v>31</v>
      </c>
      <c r="M22" s="29">
        <v>2</v>
      </c>
      <c r="N22" s="29">
        <v>19</v>
      </c>
      <c r="O22" s="11" t="s">
        <v>52</v>
      </c>
      <c r="P22" s="29">
        <v>5</v>
      </c>
      <c r="Q22" s="29">
        <v>4</v>
      </c>
      <c r="R22" s="29">
        <v>1</v>
      </c>
      <c r="S22" s="29">
        <v>0</v>
      </c>
      <c r="T22" s="29">
        <v>0</v>
      </c>
      <c r="U22" s="29">
        <v>5</v>
      </c>
      <c r="V22" s="29">
        <v>0</v>
      </c>
      <c r="W22" s="29">
        <v>0</v>
      </c>
      <c r="X22" s="29">
        <v>0</v>
      </c>
      <c r="Y22" s="29">
        <v>0</v>
      </c>
      <c r="Z22" s="29">
        <v>4</v>
      </c>
      <c r="AA22" s="29">
        <v>30</v>
      </c>
      <c r="AB22" s="29">
        <v>13</v>
      </c>
      <c r="AC22" s="29">
        <v>4</v>
      </c>
      <c r="AD22" s="29">
        <v>7</v>
      </c>
      <c r="AE22" s="29">
        <v>11</v>
      </c>
    </row>
    <row r="23" spans="1:31" s="13" customFormat="1" ht="24" customHeight="1">
      <c r="A23" s="11" t="s">
        <v>55</v>
      </c>
      <c r="B23" s="23"/>
      <c r="C23" s="2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1" t="s">
        <v>55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13" customFormat="1" ht="24" customHeight="1">
      <c r="A24" s="11" t="s">
        <v>50</v>
      </c>
      <c r="B24" s="23">
        <f>SUM(C24,Z24:AE24)</f>
        <v>1</v>
      </c>
      <c r="C24" s="23">
        <f>SUM(D24:N24,P24:Y24)</f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11" t="s">
        <v>51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1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</row>
    <row r="25" spans="1:31" s="13" customFormat="1" ht="12" customHeight="1">
      <c r="A25" s="11" t="s">
        <v>52</v>
      </c>
      <c r="B25" s="23">
        <f>SUM(C25,Z25:AE25)</f>
        <v>0</v>
      </c>
      <c r="C25" s="23">
        <f>SUM(D25:N25,P25:Y25)</f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11" t="s">
        <v>52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</row>
    <row r="26" spans="1:31" s="13" customFormat="1" ht="24" customHeight="1">
      <c r="A26" s="11" t="s">
        <v>56</v>
      </c>
      <c r="B26" s="23"/>
      <c r="C26" s="2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11" t="s">
        <v>57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13" customFormat="1" ht="24" customHeight="1">
      <c r="A27" s="11" t="s">
        <v>50</v>
      </c>
      <c r="B27" s="23">
        <f>SUM(C27,Z27:AE27)</f>
        <v>698</v>
      </c>
      <c r="C27" s="23">
        <f>SUM(D27:N27,P27:Y27)</f>
        <v>338</v>
      </c>
      <c r="D27" s="29">
        <v>205</v>
      </c>
      <c r="E27" s="29">
        <v>62</v>
      </c>
      <c r="F27" s="29">
        <v>8</v>
      </c>
      <c r="G27" s="29">
        <v>0</v>
      </c>
      <c r="H27" s="29">
        <v>0</v>
      </c>
      <c r="I27" s="29">
        <v>2</v>
      </c>
      <c r="J27" s="29">
        <v>16</v>
      </c>
      <c r="K27" s="29">
        <v>5</v>
      </c>
      <c r="L27" s="29">
        <v>0</v>
      </c>
      <c r="M27" s="29">
        <v>1</v>
      </c>
      <c r="N27" s="29">
        <v>0</v>
      </c>
      <c r="O27" s="11" t="s">
        <v>51</v>
      </c>
      <c r="P27" s="29">
        <v>0</v>
      </c>
      <c r="Q27" s="29">
        <v>0</v>
      </c>
      <c r="R27" s="29">
        <v>0</v>
      </c>
      <c r="S27" s="29">
        <v>4</v>
      </c>
      <c r="T27" s="29">
        <v>0</v>
      </c>
      <c r="U27" s="29">
        <v>27</v>
      </c>
      <c r="V27" s="29">
        <v>7</v>
      </c>
      <c r="W27" s="29">
        <v>1</v>
      </c>
      <c r="X27" s="29">
        <v>0</v>
      </c>
      <c r="Y27" s="29">
        <v>0</v>
      </c>
      <c r="Z27" s="29">
        <v>258</v>
      </c>
      <c r="AA27" s="29">
        <v>102</v>
      </c>
      <c r="AB27" s="29">
        <v>0</v>
      </c>
      <c r="AC27" s="29">
        <v>0</v>
      </c>
      <c r="AD27" s="29">
        <v>0</v>
      </c>
      <c r="AE27" s="29">
        <v>0</v>
      </c>
    </row>
    <row r="28" spans="1:31" s="13" customFormat="1" ht="12" customHeight="1" thickBot="1">
      <c r="A28" s="17" t="s">
        <v>52</v>
      </c>
      <c r="B28" s="23">
        <f>SUM(C28,Z28:AE28)</f>
        <v>17</v>
      </c>
      <c r="C28" s="23">
        <f>SUM(D28:N28,P28:Y28)</f>
        <v>7</v>
      </c>
      <c r="D28" s="29">
        <v>1</v>
      </c>
      <c r="E28" s="29">
        <v>5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1</v>
      </c>
      <c r="L28" s="29">
        <v>0</v>
      </c>
      <c r="M28" s="29">
        <v>0</v>
      </c>
      <c r="N28" s="29">
        <v>0</v>
      </c>
      <c r="O28" s="11" t="s">
        <v>52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8</v>
      </c>
      <c r="AA28" s="29">
        <v>2</v>
      </c>
      <c r="AB28" s="29">
        <v>0</v>
      </c>
      <c r="AC28" s="29">
        <v>0</v>
      </c>
      <c r="AD28" s="29">
        <v>0</v>
      </c>
      <c r="AE28" s="29">
        <v>0</v>
      </c>
    </row>
    <row r="29" spans="1:31" s="13" customFormat="1" ht="23.25" customHeight="1">
      <c r="A29" s="91" t="s">
        <v>58</v>
      </c>
      <c r="B29" s="91"/>
      <c r="C29" s="91"/>
      <c r="D29" s="91"/>
      <c r="E29" s="91"/>
      <c r="F29" s="91"/>
      <c r="G29" s="91"/>
      <c r="H29" s="5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="13" customFormat="1" ht="53.25" customHeight="1">
      <c r="A30" s="19"/>
    </row>
    <row r="31" spans="1:31" s="13" customFormat="1" ht="12" customHeight="1">
      <c r="A31" s="103" t="s">
        <v>319</v>
      </c>
      <c r="B31" s="104"/>
      <c r="C31" s="104"/>
      <c r="D31" s="104"/>
      <c r="E31" s="104"/>
      <c r="F31" s="104"/>
      <c r="G31" s="104"/>
      <c r="H31" s="40"/>
      <c r="I31" s="103" t="s">
        <v>320</v>
      </c>
      <c r="J31" s="84"/>
      <c r="K31" s="84"/>
      <c r="L31" s="84"/>
      <c r="M31" s="84"/>
      <c r="N31" s="84"/>
      <c r="O31" s="103" t="s">
        <v>321</v>
      </c>
      <c r="P31" s="84"/>
      <c r="Q31" s="84"/>
      <c r="R31" s="84"/>
      <c r="S31" s="84"/>
      <c r="T31" s="84"/>
      <c r="U31" s="84"/>
      <c r="V31" s="84"/>
      <c r="W31" s="84"/>
      <c r="X31" s="103" t="s">
        <v>257</v>
      </c>
      <c r="Y31" s="103"/>
      <c r="Z31" s="103"/>
      <c r="AA31" s="103"/>
      <c r="AB31" s="103"/>
      <c r="AC31" s="103"/>
      <c r="AD31" s="103"/>
      <c r="AE31" s="103"/>
    </row>
  </sheetData>
  <mergeCells count="25">
    <mergeCell ref="A2:G2"/>
    <mergeCell ref="O2:W2"/>
    <mergeCell ref="H1:N1"/>
    <mergeCell ref="A1:G1"/>
    <mergeCell ref="A3:A4"/>
    <mergeCell ref="B3:B4"/>
    <mergeCell ref="AA3:AA4"/>
    <mergeCell ref="H3:N3"/>
    <mergeCell ref="C3:G3"/>
    <mergeCell ref="O3:O4"/>
    <mergeCell ref="AC3:AC4"/>
    <mergeCell ref="AE3:AE4"/>
    <mergeCell ref="AD3:AD4"/>
    <mergeCell ref="X31:AE31"/>
    <mergeCell ref="Z3:Z4"/>
    <mergeCell ref="AB3:AB4"/>
    <mergeCell ref="X3:Y3"/>
    <mergeCell ref="A29:G29"/>
    <mergeCell ref="I31:N31"/>
    <mergeCell ref="O31:W31"/>
    <mergeCell ref="A31:G31"/>
    <mergeCell ref="X2:AB2"/>
    <mergeCell ref="P3:W3"/>
    <mergeCell ref="O1:W1"/>
    <mergeCell ref="X1:Z1"/>
  </mergeCells>
  <dataValidations count="1">
    <dataValidation type="whole" allowBlank="1" showInputMessage="1" showErrorMessage="1" errorTitle="嘿嘿！你粉混喔" error="數字必須素整數而且不得小於 0 也應該不會大於 50000000 吧" sqref="P15:AE16 P27:AE28 P12:AE13 P21:AE22 P18:AE19 P24:AE25 D24:N25 D18:N19 D12:N13 D27:N28 D15:N16 D21:N22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5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1" customWidth="1"/>
    <col min="2" max="2" width="9.875" style="21" customWidth="1"/>
    <col min="3" max="3" width="8.875" style="21" customWidth="1"/>
    <col min="4" max="4" width="9.25390625" style="21" customWidth="1"/>
    <col min="5" max="8" width="8.50390625" style="21" customWidth="1"/>
    <col min="9" max="15" width="11.50390625" style="21" customWidth="1"/>
    <col min="16" max="16" width="18.625" style="21" customWidth="1"/>
    <col min="17" max="17" width="7.625" style="21" customWidth="1"/>
    <col min="18" max="24" width="7.375" style="21" customWidth="1"/>
    <col min="25" max="32" width="9.625" style="21" customWidth="1"/>
    <col min="33" max="16384" width="9.00390625" style="21" customWidth="1"/>
  </cols>
  <sheetData>
    <row r="1" spans="1:32" s="3" customFormat="1" ht="48" customHeight="1">
      <c r="A1" s="85" t="s">
        <v>59</v>
      </c>
      <c r="B1" s="85"/>
      <c r="C1" s="85"/>
      <c r="D1" s="85"/>
      <c r="E1" s="85"/>
      <c r="F1" s="85"/>
      <c r="G1" s="85"/>
      <c r="H1" s="85"/>
      <c r="I1" s="97" t="s">
        <v>60</v>
      </c>
      <c r="J1" s="97"/>
      <c r="K1" s="97"/>
      <c r="L1" s="1"/>
      <c r="M1" s="1"/>
      <c r="N1" s="1"/>
      <c r="O1" s="1"/>
      <c r="P1" s="85" t="s">
        <v>59</v>
      </c>
      <c r="Q1" s="85"/>
      <c r="R1" s="85"/>
      <c r="S1" s="85"/>
      <c r="T1" s="85"/>
      <c r="U1" s="85"/>
      <c r="V1" s="85"/>
      <c r="W1" s="85"/>
      <c r="X1" s="85"/>
      <c r="Y1" s="1" t="s">
        <v>61</v>
      </c>
      <c r="Z1" s="1"/>
      <c r="AA1" s="1"/>
      <c r="AB1" s="1"/>
      <c r="AC1" s="1"/>
      <c r="AD1" s="1"/>
      <c r="AE1" s="1"/>
      <c r="AF1" s="1"/>
    </row>
    <row r="2" spans="1:32" s="6" customFormat="1" ht="12.75" customHeight="1" thickBot="1">
      <c r="A2" s="90" t="s">
        <v>13</v>
      </c>
      <c r="B2" s="90"/>
      <c r="C2" s="90"/>
      <c r="D2" s="90"/>
      <c r="E2" s="90"/>
      <c r="F2" s="90"/>
      <c r="G2" s="90"/>
      <c r="H2" s="90"/>
      <c r="I2" s="101" t="s">
        <v>382</v>
      </c>
      <c r="J2" s="101"/>
      <c r="K2" s="101"/>
      <c r="L2" s="101"/>
      <c r="M2" s="101"/>
      <c r="N2" s="101"/>
      <c r="O2" s="4" t="s">
        <v>0</v>
      </c>
      <c r="P2" s="90" t="s">
        <v>13</v>
      </c>
      <c r="Q2" s="90"/>
      <c r="R2" s="90"/>
      <c r="S2" s="90"/>
      <c r="T2" s="90"/>
      <c r="U2" s="90"/>
      <c r="V2" s="90"/>
      <c r="W2" s="90"/>
      <c r="X2" s="90"/>
      <c r="Y2" s="22" t="s">
        <v>382</v>
      </c>
      <c r="Z2" s="22"/>
      <c r="AA2" s="22"/>
      <c r="AB2" s="22"/>
      <c r="AC2" s="22"/>
      <c r="AD2" s="22"/>
      <c r="AE2" s="22"/>
      <c r="AF2" s="4" t="s">
        <v>0</v>
      </c>
    </row>
    <row r="3" spans="1:32" s="7" customFormat="1" ht="24" customHeight="1">
      <c r="A3" s="79" t="s">
        <v>62</v>
      </c>
      <c r="B3" s="73" t="s">
        <v>63</v>
      </c>
      <c r="C3" s="105" t="s">
        <v>64</v>
      </c>
      <c r="D3" s="83" t="s">
        <v>17</v>
      </c>
      <c r="E3" s="82"/>
      <c r="F3" s="82"/>
      <c r="G3" s="82"/>
      <c r="H3" s="82"/>
      <c r="I3" s="68" t="s">
        <v>65</v>
      </c>
      <c r="J3" s="68"/>
      <c r="K3" s="68"/>
      <c r="L3" s="68"/>
      <c r="M3" s="68"/>
      <c r="N3" s="68"/>
      <c r="O3" s="68"/>
      <c r="P3" s="79" t="s">
        <v>66</v>
      </c>
      <c r="Q3" s="81" t="s">
        <v>67</v>
      </c>
      <c r="R3" s="82"/>
      <c r="S3" s="82"/>
      <c r="T3" s="82"/>
      <c r="U3" s="82"/>
      <c r="V3" s="82"/>
      <c r="W3" s="82"/>
      <c r="X3" s="82"/>
      <c r="Y3" s="35" t="s">
        <v>68</v>
      </c>
      <c r="Z3" s="36"/>
      <c r="AA3" s="105" t="s">
        <v>350</v>
      </c>
      <c r="AB3" s="105" t="s">
        <v>349</v>
      </c>
      <c r="AC3" s="105" t="s">
        <v>69</v>
      </c>
      <c r="AD3" s="105" t="s">
        <v>70</v>
      </c>
      <c r="AE3" s="107" t="s">
        <v>168</v>
      </c>
      <c r="AF3" s="107" t="s">
        <v>71</v>
      </c>
    </row>
    <row r="4" spans="1:32" s="7" customFormat="1" ht="48" customHeight="1" thickBot="1">
      <c r="A4" s="80"/>
      <c r="B4" s="92"/>
      <c r="C4" s="72"/>
      <c r="D4" s="8" t="s">
        <v>3</v>
      </c>
      <c r="E4" s="9" t="s">
        <v>354</v>
      </c>
      <c r="F4" s="9" t="s">
        <v>365</v>
      </c>
      <c r="G4" s="9" t="s">
        <v>366</v>
      </c>
      <c r="H4" s="9" t="s">
        <v>387</v>
      </c>
      <c r="I4" s="9" t="s">
        <v>72</v>
      </c>
      <c r="J4" s="9" t="s">
        <v>73</v>
      </c>
      <c r="K4" s="9" t="s">
        <v>74</v>
      </c>
      <c r="L4" s="8" t="s">
        <v>75</v>
      </c>
      <c r="M4" s="9" t="s">
        <v>76</v>
      </c>
      <c r="N4" s="9" t="s">
        <v>77</v>
      </c>
      <c r="O4" s="8" t="s">
        <v>353</v>
      </c>
      <c r="P4" s="80"/>
      <c r="Q4" s="9" t="s">
        <v>79</v>
      </c>
      <c r="R4" s="9" t="s">
        <v>80</v>
      </c>
      <c r="S4" s="9" t="s">
        <v>367</v>
      </c>
      <c r="T4" s="9" t="s">
        <v>81</v>
      </c>
      <c r="U4" s="9" t="s">
        <v>82</v>
      </c>
      <c r="V4" s="9" t="s">
        <v>83</v>
      </c>
      <c r="W4" s="9" t="s">
        <v>84</v>
      </c>
      <c r="X4" s="10" t="s">
        <v>85</v>
      </c>
      <c r="Y4" s="10" t="s">
        <v>352</v>
      </c>
      <c r="Z4" s="10" t="s">
        <v>351</v>
      </c>
      <c r="AA4" s="72"/>
      <c r="AB4" s="72"/>
      <c r="AC4" s="72"/>
      <c r="AD4" s="72"/>
      <c r="AE4" s="108"/>
      <c r="AF4" s="108"/>
    </row>
    <row r="5" spans="1:32" s="13" customFormat="1" ht="46.5" customHeight="1">
      <c r="A5" s="11" t="s">
        <v>88</v>
      </c>
      <c r="B5" s="23">
        <f>SUM(B7:B12)</f>
        <v>48945</v>
      </c>
      <c r="C5" s="24"/>
      <c r="D5" s="23">
        <f aca="true" t="shared" si="0" ref="D5:O5">SUM(D7:D12)</f>
        <v>34976</v>
      </c>
      <c r="E5" s="23">
        <f t="shared" si="0"/>
        <v>4778</v>
      </c>
      <c r="F5" s="23">
        <f t="shared" si="0"/>
        <v>5795</v>
      </c>
      <c r="G5" s="23">
        <f>SUM(G7:G12)</f>
        <v>4778</v>
      </c>
      <c r="H5" s="23">
        <f t="shared" si="0"/>
        <v>2</v>
      </c>
      <c r="I5" s="23">
        <f>SUM(I7:I12)</f>
        <v>1021</v>
      </c>
      <c r="J5" s="23">
        <f t="shared" si="0"/>
        <v>7444</v>
      </c>
      <c r="K5" s="23">
        <f t="shared" si="0"/>
        <v>1315</v>
      </c>
      <c r="L5" s="23">
        <f t="shared" si="0"/>
        <v>1023</v>
      </c>
      <c r="M5" s="23">
        <f t="shared" si="0"/>
        <v>2203</v>
      </c>
      <c r="N5" s="23">
        <f t="shared" si="0"/>
        <v>664</v>
      </c>
      <c r="O5" s="23">
        <f t="shared" si="0"/>
        <v>1663</v>
      </c>
      <c r="P5" s="11" t="s">
        <v>88</v>
      </c>
      <c r="Q5" s="23">
        <f aca="true" t="shared" si="1" ref="Q5:AF5">SUM(Q7:Q12)</f>
        <v>815</v>
      </c>
      <c r="R5" s="23">
        <f>SUM(R7:R12)</f>
        <v>1116</v>
      </c>
      <c r="S5" s="23">
        <f t="shared" si="1"/>
        <v>132</v>
      </c>
      <c r="T5" s="23">
        <f t="shared" si="1"/>
        <v>777</v>
      </c>
      <c r="U5" s="23">
        <f t="shared" si="1"/>
        <v>64</v>
      </c>
      <c r="V5" s="23">
        <f t="shared" si="1"/>
        <v>567</v>
      </c>
      <c r="W5" s="23">
        <f t="shared" si="1"/>
        <v>384</v>
      </c>
      <c r="X5" s="23">
        <f t="shared" si="1"/>
        <v>286</v>
      </c>
      <c r="Y5" s="23">
        <f t="shared" si="1"/>
        <v>120</v>
      </c>
      <c r="Z5" s="23">
        <f t="shared" si="1"/>
        <v>29</v>
      </c>
      <c r="AA5" s="23">
        <f t="shared" si="1"/>
        <v>1935</v>
      </c>
      <c r="AB5" s="23">
        <f t="shared" si="1"/>
        <v>9767</v>
      </c>
      <c r="AC5" s="23">
        <f t="shared" si="1"/>
        <v>490</v>
      </c>
      <c r="AD5" s="23">
        <f t="shared" si="1"/>
        <v>541</v>
      </c>
      <c r="AE5" s="23">
        <f>SUM(AE7:AE12)</f>
        <v>562</v>
      </c>
      <c r="AF5" s="23">
        <f t="shared" si="1"/>
        <v>674</v>
      </c>
    </row>
    <row r="6" spans="1:32" s="13" customFormat="1" ht="46.5" customHeight="1">
      <c r="A6" s="11" t="s">
        <v>89</v>
      </c>
      <c r="B6" s="12"/>
      <c r="C6" s="2">
        <f>SUM(C7:C12)</f>
        <v>100</v>
      </c>
      <c r="D6" s="2">
        <f>IF(D5&gt;$B$5,999,IF($B$5=0,0,D5/$B$5*100))</f>
        <v>71.45980181836755</v>
      </c>
      <c r="E6" s="2">
        <f aca="true" t="shared" si="2" ref="E6:O6">IF(E5&gt;$B$5,999,IF($B$5=0,0,E5/$B$5*100))</f>
        <v>9.76197773010522</v>
      </c>
      <c r="F6" s="2">
        <f t="shared" si="2"/>
        <v>11.839820206354071</v>
      </c>
      <c r="G6" s="2">
        <f t="shared" si="2"/>
        <v>9.76197773010522</v>
      </c>
      <c r="H6" s="2">
        <f t="shared" si="2"/>
        <v>0.004086219225661457</v>
      </c>
      <c r="I6" s="2">
        <f t="shared" si="2"/>
        <v>2.0860149147001734</v>
      </c>
      <c r="J6" s="2">
        <f t="shared" si="2"/>
        <v>15.20890795791194</v>
      </c>
      <c r="K6" s="2">
        <f t="shared" si="2"/>
        <v>2.686689140872408</v>
      </c>
      <c r="L6" s="2">
        <f t="shared" si="2"/>
        <v>2.090101133925835</v>
      </c>
      <c r="M6" s="2">
        <f t="shared" si="2"/>
        <v>4.500970477066095</v>
      </c>
      <c r="N6" s="2">
        <f t="shared" si="2"/>
        <v>1.3566247829196036</v>
      </c>
      <c r="O6" s="2">
        <f t="shared" si="2"/>
        <v>3.3976912861375013</v>
      </c>
      <c r="P6" s="11" t="s">
        <v>89</v>
      </c>
      <c r="Q6" s="2">
        <f aca="true" t="shared" si="3" ref="Q6:AF6">IF(Q5&gt;$B$5,999,IF($B$5=0,0,Q5/$B$5*100))</f>
        <v>1.6651343344570437</v>
      </c>
      <c r="R6" s="2">
        <f t="shared" si="3"/>
        <v>2.280110327919093</v>
      </c>
      <c r="S6" s="2">
        <f t="shared" si="3"/>
        <v>0.26969046889365617</v>
      </c>
      <c r="T6" s="2">
        <f t="shared" si="3"/>
        <v>1.587496169169476</v>
      </c>
      <c r="U6" s="2">
        <f t="shared" si="3"/>
        <v>0.13075901522116662</v>
      </c>
      <c r="V6" s="2">
        <f t="shared" si="3"/>
        <v>1.158443150475023</v>
      </c>
      <c r="W6" s="2">
        <f t="shared" si="3"/>
        <v>0.7845540913269997</v>
      </c>
      <c r="X6" s="2">
        <f t="shared" si="3"/>
        <v>0.5843293492695883</v>
      </c>
      <c r="Y6" s="2">
        <f t="shared" si="3"/>
        <v>0.24517315353968738</v>
      </c>
      <c r="Z6" s="2">
        <f t="shared" si="3"/>
        <v>0.05925017877209112</v>
      </c>
      <c r="AA6" s="2">
        <f t="shared" si="3"/>
        <v>3.9534171008274597</v>
      </c>
      <c r="AB6" s="2">
        <f t="shared" si="3"/>
        <v>19.955051588517726</v>
      </c>
      <c r="AC6" s="2">
        <f t="shared" si="3"/>
        <v>1.001123710287057</v>
      </c>
      <c r="AD6" s="2">
        <f t="shared" si="3"/>
        <v>1.105322300541424</v>
      </c>
      <c r="AE6" s="2">
        <f t="shared" si="3"/>
        <v>1.1482276024108693</v>
      </c>
      <c r="AF6" s="2">
        <f t="shared" si="3"/>
        <v>1.377055879047911</v>
      </c>
    </row>
    <row r="7" spans="1:32" s="13" customFormat="1" ht="49.5" customHeight="1">
      <c r="A7" s="11" t="s">
        <v>90</v>
      </c>
      <c r="B7" s="23">
        <f aca="true" t="shared" si="4" ref="B7:B12">SUM(D7,AA7:AF7)</f>
        <v>27418</v>
      </c>
      <c r="C7" s="2">
        <f aca="true" t="shared" si="5" ref="C7:C12">B7/$B$5*100</f>
        <v>56.017979364592904</v>
      </c>
      <c r="D7" s="23">
        <f aca="true" t="shared" si="6" ref="D7:D12">SUM(E7:O7,Q7:Z7)</f>
        <v>19449</v>
      </c>
      <c r="E7" s="23">
        <v>1783</v>
      </c>
      <c r="F7" s="23">
        <v>3817</v>
      </c>
      <c r="G7" s="23">
        <v>3381</v>
      </c>
      <c r="H7" s="23">
        <v>1</v>
      </c>
      <c r="I7" s="23">
        <v>607</v>
      </c>
      <c r="J7" s="23">
        <v>3809</v>
      </c>
      <c r="K7" s="23">
        <v>540</v>
      </c>
      <c r="L7" s="23">
        <v>546</v>
      </c>
      <c r="M7" s="23">
        <v>1212</v>
      </c>
      <c r="N7" s="23">
        <v>366</v>
      </c>
      <c r="O7" s="23">
        <v>985</v>
      </c>
      <c r="P7" s="11" t="s">
        <v>90</v>
      </c>
      <c r="Q7" s="23">
        <v>444</v>
      </c>
      <c r="R7" s="23">
        <v>782</v>
      </c>
      <c r="S7" s="23">
        <v>55</v>
      </c>
      <c r="T7" s="23">
        <v>573</v>
      </c>
      <c r="U7" s="23">
        <v>29</v>
      </c>
      <c r="V7" s="23">
        <v>286</v>
      </c>
      <c r="W7" s="23">
        <v>114</v>
      </c>
      <c r="X7" s="23">
        <v>92</v>
      </c>
      <c r="Y7" s="23">
        <v>9</v>
      </c>
      <c r="Z7" s="23">
        <v>18</v>
      </c>
      <c r="AA7" s="23">
        <v>276</v>
      </c>
      <c r="AB7" s="23">
        <v>6965</v>
      </c>
      <c r="AC7" s="23">
        <v>151</v>
      </c>
      <c r="AD7" s="23">
        <v>44</v>
      </c>
      <c r="AE7" s="23">
        <v>289</v>
      </c>
      <c r="AF7" s="23">
        <v>244</v>
      </c>
    </row>
    <row r="8" spans="1:32" s="13" customFormat="1" ht="49.5" customHeight="1">
      <c r="A8" s="11" t="s">
        <v>91</v>
      </c>
      <c r="B8" s="23">
        <f t="shared" si="4"/>
        <v>10320</v>
      </c>
      <c r="C8" s="2">
        <f t="shared" si="5"/>
        <v>21.08489120441312</v>
      </c>
      <c r="D8" s="23">
        <f t="shared" si="6"/>
        <v>7202</v>
      </c>
      <c r="E8" s="23">
        <v>1395</v>
      </c>
      <c r="F8" s="23">
        <v>1025</v>
      </c>
      <c r="G8" s="23">
        <v>656</v>
      </c>
      <c r="H8" s="23">
        <v>1</v>
      </c>
      <c r="I8" s="23">
        <v>303</v>
      </c>
      <c r="J8" s="23">
        <v>905</v>
      </c>
      <c r="K8" s="23">
        <v>229</v>
      </c>
      <c r="L8" s="23">
        <v>256</v>
      </c>
      <c r="M8" s="23">
        <v>563</v>
      </c>
      <c r="N8" s="23">
        <v>172</v>
      </c>
      <c r="O8" s="23">
        <v>402</v>
      </c>
      <c r="P8" s="11" t="s">
        <v>91</v>
      </c>
      <c r="Q8" s="23">
        <v>171</v>
      </c>
      <c r="R8" s="23">
        <v>245</v>
      </c>
      <c r="S8" s="23">
        <v>67</v>
      </c>
      <c r="T8" s="23">
        <v>165</v>
      </c>
      <c r="U8" s="23">
        <v>28</v>
      </c>
      <c r="V8" s="23">
        <v>176</v>
      </c>
      <c r="W8" s="23">
        <v>173</v>
      </c>
      <c r="X8" s="23">
        <v>169</v>
      </c>
      <c r="Y8" s="23">
        <v>92</v>
      </c>
      <c r="Z8" s="23">
        <v>9</v>
      </c>
      <c r="AA8" s="23">
        <v>1059</v>
      </c>
      <c r="AB8" s="23">
        <v>2049</v>
      </c>
      <c r="AC8" s="23">
        <v>8</v>
      </c>
      <c r="AD8" s="23">
        <v>1</v>
      </c>
      <c r="AE8" s="23">
        <v>0</v>
      </c>
      <c r="AF8" s="23">
        <v>1</v>
      </c>
    </row>
    <row r="9" spans="1:32" s="13" customFormat="1" ht="49.5" customHeight="1">
      <c r="A9" s="11" t="s">
        <v>92</v>
      </c>
      <c r="B9" s="23">
        <f t="shared" si="4"/>
        <v>0</v>
      </c>
      <c r="C9" s="2">
        <f t="shared" si="5"/>
        <v>0</v>
      </c>
      <c r="D9" s="23">
        <f t="shared" si="6"/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1" t="s">
        <v>92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</row>
    <row r="10" spans="1:32" s="13" customFormat="1" ht="49.5" customHeight="1">
      <c r="A10" s="11" t="s">
        <v>93</v>
      </c>
      <c r="B10" s="23">
        <f t="shared" si="4"/>
        <v>10337</v>
      </c>
      <c r="C10" s="2">
        <f t="shared" si="5"/>
        <v>21.11962406783124</v>
      </c>
      <c r="D10" s="23">
        <f t="shared" si="6"/>
        <v>7883</v>
      </c>
      <c r="E10" s="23">
        <v>1331</v>
      </c>
      <c r="F10" s="23">
        <v>893</v>
      </c>
      <c r="G10" s="23">
        <v>731</v>
      </c>
      <c r="H10" s="23">
        <v>0</v>
      </c>
      <c r="I10" s="23">
        <v>106</v>
      </c>
      <c r="J10" s="23">
        <v>2716</v>
      </c>
      <c r="K10" s="23">
        <v>539</v>
      </c>
      <c r="L10" s="23">
        <v>216</v>
      </c>
      <c r="M10" s="23">
        <v>427</v>
      </c>
      <c r="N10" s="23">
        <v>125</v>
      </c>
      <c r="O10" s="23">
        <v>276</v>
      </c>
      <c r="P10" s="11" t="s">
        <v>93</v>
      </c>
      <c r="Q10" s="23">
        <v>197</v>
      </c>
      <c r="R10" s="23">
        <v>89</v>
      </c>
      <c r="S10" s="23">
        <v>10</v>
      </c>
      <c r="T10" s="23">
        <v>34</v>
      </c>
      <c r="U10" s="23">
        <v>7</v>
      </c>
      <c r="V10" s="23">
        <v>76</v>
      </c>
      <c r="W10" s="23">
        <v>65</v>
      </c>
      <c r="X10" s="23">
        <v>24</v>
      </c>
      <c r="Y10" s="23">
        <v>19</v>
      </c>
      <c r="Z10" s="23">
        <v>2</v>
      </c>
      <c r="AA10" s="23">
        <v>285</v>
      </c>
      <c r="AB10" s="23">
        <v>641</v>
      </c>
      <c r="AC10" s="23">
        <v>331</v>
      </c>
      <c r="AD10" s="23">
        <v>496</v>
      </c>
      <c r="AE10" s="23">
        <v>272</v>
      </c>
      <c r="AF10" s="23">
        <v>429</v>
      </c>
    </row>
    <row r="11" spans="1:32" s="13" customFormat="1" ht="49.5" customHeight="1">
      <c r="A11" s="11" t="s">
        <v>94</v>
      </c>
      <c r="B11" s="23">
        <f t="shared" si="4"/>
        <v>23</v>
      </c>
      <c r="C11" s="2">
        <f t="shared" si="5"/>
        <v>0.04699152109510676</v>
      </c>
      <c r="D11" s="23">
        <f t="shared" si="6"/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1" t="s">
        <v>94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23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</row>
    <row r="12" spans="1:32" s="13" customFormat="1" ht="49.5" customHeight="1" thickBot="1">
      <c r="A12" s="11" t="s">
        <v>95</v>
      </c>
      <c r="B12" s="23">
        <f t="shared" si="4"/>
        <v>847</v>
      </c>
      <c r="C12" s="2">
        <f t="shared" si="5"/>
        <v>1.730513842067627</v>
      </c>
      <c r="D12" s="23">
        <f t="shared" si="6"/>
        <v>442</v>
      </c>
      <c r="E12" s="23">
        <v>269</v>
      </c>
      <c r="F12" s="23">
        <v>60</v>
      </c>
      <c r="G12" s="23">
        <v>10</v>
      </c>
      <c r="H12" s="23">
        <v>0</v>
      </c>
      <c r="I12" s="23">
        <v>5</v>
      </c>
      <c r="J12" s="23">
        <v>14</v>
      </c>
      <c r="K12" s="23">
        <v>7</v>
      </c>
      <c r="L12" s="23">
        <v>5</v>
      </c>
      <c r="M12" s="23">
        <v>1</v>
      </c>
      <c r="N12" s="23">
        <v>1</v>
      </c>
      <c r="O12" s="23">
        <v>0</v>
      </c>
      <c r="P12" s="11" t="s">
        <v>95</v>
      </c>
      <c r="Q12" s="23">
        <v>3</v>
      </c>
      <c r="R12" s="23">
        <v>0</v>
      </c>
      <c r="S12" s="23">
        <v>0</v>
      </c>
      <c r="T12" s="23">
        <v>5</v>
      </c>
      <c r="U12" s="23">
        <v>0</v>
      </c>
      <c r="V12" s="23">
        <v>29</v>
      </c>
      <c r="W12" s="23">
        <v>32</v>
      </c>
      <c r="X12" s="23">
        <v>1</v>
      </c>
      <c r="Y12" s="23">
        <v>0</v>
      </c>
      <c r="Z12" s="23">
        <v>0</v>
      </c>
      <c r="AA12" s="23">
        <v>292</v>
      </c>
      <c r="AB12" s="23">
        <v>112</v>
      </c>
      <c r="AC12" s="23">
        <v>0</v>
      </c>
      <c r="AD12" s="23">
        <v>0</v>
      </c>
      <c r="AE12" s="23">
        <v>1</v>
      </c>
      <c r="AF12" s="23">
        <v>0</v>
      </c>
    </row>
    <row r="13" spans="1:32" s="6" customFormat="1" ht="22.5" customHeight="1">
      <c r="A13" s="70" t="s">
        <v>96</v>
      </c>
      <c r="B13" s="70"/>
      <c r="C13" s="70"/>
      <c r="D13" s="70"/>
      <c r="E13" s="70"/>
      <c r="F13" s="70"/>
      <c r="G13" s="70"/>
      <c r="H13" s="70"/>
      <c r="I13" s="41"/>
      <c r="J13" s="25"/>
      <c r="K13" s="25"/>
      <c r="L13" s="25"/>
      <c r="M13" s="25"/>
      <c r="N13" s="25"/>
      <c r="O13" s="25"/>
      <c r="P13" s="25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="13" customFormat="1" ht="144" customHeight="1">
      <c r="A14" s="13" t="s">
        <v>97</v>
      </c>
    </row>
    <row r="15" spans="1:32" s="13" customFormat="1" ht="11.25" customHeight="1">
      <c r="A15" s="103" t="s">
        <v>322</v>
      </c>
      <c r="B15" s="71"/>
      <c r="C15" s="71"/>
      <c r="D15" s="71"/>
      <c r="E15" s="71"/>
      <c r="F15" s="71"/>
      <c r="G15" s="71"/>
      <c r="H15" s="71"/>
      <c r="I15" s="40"/>
      <c r="J15" s="84" t="s">
        <v>323</v>
      </c>
      <c r="K15" s="84"/>
      <c r="L15" s="84"/>
      <c r="M15" s="84"/>
      <c r="N15" s="84"/>
      <c r="O15" s="84"/>
      <c r="P15" s="84" t="s">
        <v>324</v>
      </c>
      <c r="Q15" s="84"/>
      <c r="R15" s="84"/>
      <c r="S15" s="84"/>
      <c r="T15" s="84"/>
      <c r="U15" s="84"/>
      <c r="V15" s="84"/>
      <c r="W15" s="84"/>
      <c r="X15" s="84"/>
      <c r="Y15" s="84" t="s">
        <v>325</v>
      </c>
      <c r="Z15" s="84"/>
      <c r="AA15" s="84"/>
      <c r="AB15" s="84"/>
      <c r="AC15" s="84"/>
      <c r="AD15" s="84"/>
      <c r="AE15" s="84"/>
      <c r="AF15" s="84"/>
    </row>
  </sheetData>
  <mergeCells count="24">
    <mergeCell ref="P2:X2"/>
    <mergeCell ref="Q3:X3"/>
    <mergeCell ref="P1:X1"/>
    <mergeCell ref="A3:A4"/>
    <mergeCell ref="B3:B4"/>
    <mergeCell ref="C3:C4"/>
    <mergeCell ref="I1:K1"/>
    <mergeCell ref="I3:O3"/>
    <mergeCell ref="D3:H3"/>
    <mergeCell ref="I2:N2"/>
    <mergeCell ref="P15:X15"/>
    <mergeCell ref="AD3:AD4"/>
    <mergeCell ref="AF3:AF4"/>
    <mergeCell ref="AE3:AE4"/>
    <mergeCell ref="Y15:AF15"/>
    <mergeCell ref="P3:P4"/>
    <mergeCell ref="AA3:AA4"/>
    <mergeCell ref="AB3:AB4"/>
    <mergeCell ref="AC3:AC4"/>
    <mergeCell ref="A13:H13"/>
    <mergeCell ref="J15:O15"/>
    <mergeCell ref="A2:H2"/>
    <mergeCell ref="A1:H1"/>
    <mergeCell ref="A15:H15"/>
  </mergeCells>
  <dataValidations count="1">
    <dataValidation type="whole" allowBlank="1" showInputMessage="1" showErrorMessage="1" errorTitle="嘿嘿！你粉混喔" error="數字必須素整數而且不得小於 0 也應該不會大於 50000000 吧" sqref="Q7:AF12 E7:O12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9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59" customWidth="1"/>
    <col min="2" max="2" width="9.625" style="60" customWidth="1"/>
    <col min="3" max="3" width="9.375" style="60" customWidth="1"/>
    <col min="4" max="8" width="8.625" style="60" customWidth="1"/>
    <col min="9" max="9" width="8.25390625" style="60" customWidth="1"/>
    <col min="10" max="10" width="8.125" style="60" customWidth="1"/>
    <col min="11" max="11" width="8.375" style="60" customWidth="1"/>
    <col min="12" max="14" width="8.25390625" style="60" customWidth="1"/>
    <col min="15" max="17" width="8.125" style="60" customWidth="1"/>
    <col min="18" max="18" width="8.25390625" style="60" customWidth="1"/>
    <col min="19" max="19" width="18.625" style="59" customWidth="1"/>
    <col min="20" max="20" width="11.625" style="60" customWidth="1"/>
    <col min="21" max="25" width="10.125" style="60" customWidth="1"/>
    <col min="26" max="27" width="8.125" style="60" customWidth="1"/>
    <col min="28" max="33" width="8.25390625" style="60" customWidth="1"/>
    <col min="34" max="34" width="8.125" style="60" customWidth="1"/>
    <col min="35" max="35" width="8.25390625" style="60" customWidth="1"/>
    <col min="36" max="36" width="18.625" style="60" customWidth="1"/>
    <col min="37" max="37" width="11.25390625" style="60" customWidth="1"/>
    <col min="38" max="38" width="10.625" style="60" customWidth="1"/>
    <col min="39" max="42" width="10.125" style="60" customWidth="1"/>
    <col min="43" max="44" width="8.125" style="60" customWidth="1"/>
    <col min="45" max="50" width="8.25390625" style="60" customWidth="1"/>
    <col min="51" max="52" width="8.125" style="60" customWidth="1"/>
    <col min="53" max="53" width="18.625" style="60" customWidth="1"/>
    <col min="54" max="59" width="10.25390625" style="60" customWidth="1"/>
    <col min="60" max="69" width="8.25390625" style="60" customWidth="1"/>
    <col min="70" max="16384" width="9.00390625" style="60" customWidth="1"/>
  </cols>
  <sheetData>
    <row r="1" spans="1:69" s="3" customFormat="1" ht="45" customHeight="1">
      <c r="A1" s="85" t="s">
        <v>231</v>
      </c>
      <c r="B1" s="85"/>
      <c r="C1" s="85"/>
      <c r="D1" s="85"/>
      <c r="E1" s="85"/>
      <c r="F1" s="85"/>
      <c r="G1" s="85"/>
      <c r="H1" s="85"/>
      <c r="I1" s="97" t="s">
        <v>169</v>
      </c>
      <c r="J1" s="97"/>
      <c r="K1" s="97"/>
      <c r="L1" s="97"/>
      <c r="M1" s="97"/>
      <c r="N1" s="1"/>
      <c r="O1" s="1"/>
      <c r="P1" s="1"/>
      <c r="Q1" s="1"/>
      <c r="R1" s="1"/>
      <c r="S1" s="85" t="s">
        <v>231</v>
      </c>
      <c r="T1" s="85"/>
      <c r="U1" s="85"/>
      <c r="V1" s="85"/>
      <c r="W1" s="85"/>
      <c r="X1" s="85"/>
      <c r="Y1" s="85"/>
      <c r="Z1" s="97" t="s">
        <v>227</v>
      </c>
      <c r="AA1" s="97"/>
      <c r="AB1" s="97"/>
      <c r="AC1" s="97"/>
      <c r="AD1" s="97"/>
      <c r="AE1" s="1"/>
      <c r="AF1" s="1"/>
      <c r="AG1" s="1"/>
      <c r="AH1" s="1"/>
      <c r="AI1" s="1"/>
      <c r="AJ1" s="85" t="s">
        <v>232</v>
      </c>
      <c r="AK1" s="85"/>
      <c r="AL1" s="85"/>
      <c r="AM1" s="85"/>
      <c r="AN1" s="85"/>
      <c r="AO1" s="85"/>
      <c r="AP1" s="85"/>
      <c r="AQ1" s="97" t="s">
        <v>228</v>
      </c>
      <c r="AR1" s="97"/>
      <c r="AS1" s="97"/>
      <c r="AT1" s="97"/>
      <c r="AU1" s="97"/>
      <c r="AV1" s="97"/>
      <c r="AW1" s="97"/>
      <c r="AX1" s="97"/>
      <c r="AY1" s="97"/>
      <c r="AZ1" s="97"/>
      <c r="BA1" s="85" t="s">
        <v>223</v>
      </c>
      <c r="BB1" s="85"/>
      <c r="BC1" s="85"/>
      <c r="BD1" s="85"/>
      <c r="BE1" s="85"/>
      <c r="BF1" s="85"/>
      <c r="BG1" s="85"/>
      <c r="BH1" s="97" t="s">
        <v>233</v>
      </c>
      <c r="BI1" s="97"/>
      <c r="BJ1" s="97"/>
      <c r="BK1" s="1"/>
      <c r="BL1" s="1"/>
      <c r="BM1" s="1"/>
      <c r="BN1" s="1"/>
      <c r="BO1" s="1"/>
      <c r="BP1" s="1"/>
      <c r="BQ1" s="1"/>
    </row>
    <row r="2" spans="2:69" s="6" customFormat="1" ht="13.5" customHeight="1" thickBot="1">
      <c r="B2" s="55"/>
      <c r="C2" s="55"/>
      <c r="D2" s="55"/>
      <c r="E2" s="55"/>
      <c r="F2" s="55"/>
      <c r="G2" s="55"/>
      <c r="H2" s="55" t="s">
        <v>234</v>
      </c>
      <c r="I2" s="57" t="s">
        <v>382</v>
      </c>
      <c r="J2" s="55"/>
      <c r="L2" s="22"/>
      <c r="M2" s="22"/>
      <c r="N2" s="22"/>
      <c r="O2" s="22"/>
      <c r="P2" s="22"/>
      <c r="Q2" s="22"/>
      <c r="R2" s="54" t="s">
        <v>0</v>
      </c>
      <c r="T2" s="55"/>
      <c r="U2" s="55"/>
      <c r="V2" s="55"/>
      <c r="W2" s="55"/>
      <c r="X2" s="55"/>
      <c r="Y2" s="55" t="s">
        <v>234</v>
      </c>
      <c r="Z2" s="57" t="s">
        <v>382</v>
      </c>
      <c r="AA2" s="55"/>
      <c r="AC2" s="22"/>
      <c r="AD2" s="22"/>
      <c r="AE2" s="22"/>
      <c r="AF2" s="22"/>
      <c r="AG2" s="22"/>
      <c r="AH2" s="22"/>
      <c r="AI2" s="54" t="s">
        <v>0</v>
      </c>
      <c r="AJ2" s="75" t="s">
        <v>13</v>
      </c>
      <c r="AK2" s="75"/>
      <c r="AL2" s="75"/>
      <c r="AM2" s="75"/>
      <c r="AN2" s="75"/>
      <c r="AO2" s="75"/>
      <c r="AP2" s="75"/>
      <c r="AQ2" s="101" t="s">
        <v>382</v>
      </c>
      <c r="AR2" s="101"/>
      <c r="AS2" s="101"/>
      <c r="AT2" s="61"/>
      <c r="AU2" s="61"/>
      <c r="AV2" s="61"/>
      <c r="AW2" s="61"/>
      <c r="AX2" s="61"/>
      <c r="AY2" s="61"/>
      <c r="AZ2" s="61"/>
      <c r="BA2" s="57"/>
      <c r="BC2" s="22"/>
      <c r="BD2" s="22"/>
      <c r="BG2" s="54" t="s">
        <v>234</v>
      </c>
      <c r="BH2" s="22" t="s">
        <v>382</v>
      </c>
      <c r="BK2" s="22"/>
      <c r="BL2" s="22"/>
      <c r="BM2" s="22"/>
      <c r="BN2" s="22"/>
      <c r="BO2" s="22"/>
      <c r="BP2" s="22"/>
      <c r="BQ2" s="4" t="s">
        <v>0</v>
      </c>
    </row>
    <row r="3" spans="1:69" s="7" customFormat="1" ht="24" customHeight="1">
      <c r="A3" s="79" t="s">
        <v>1</v>
      </c>
      <c r="B3" s="89" t="s">
        <v>2</v>
      </c>
      <c r="C3" s="83" t="s">
        <v>235</v>
      </c>
      <c r="D3" s="82"/>
      <c r="E3" s="82"/>
      <c r="F3" s="82"/>
      <c r="G3" s="82"/>
      <c r="H3" s="82"/>
      <c r="I3" s="82"/>
      <c r="J3" s="89"/>
      <c r="K3" s="82" t="s">
        <v>258</v>
      </c>
      <c r="L3" s="93"/>
      <c r="M3" s="93"/>
      <c r="N3" s="93"/>
      <c r="O3" s="93"/>
      <c r="P3" s="93"/>
      <c r="Q3" s="93"/>
      <c r="R3" s="94"/>
      <c r="S3" s="79" t="s">
        <v>1</v>
      </c>
      <c r="T3" s="83" t="s">
        <v>259</v>
      </c>
      <c r="U3" s="82"/>
      <c r="V3" s="82"/>
      <c r="W3" s="82"/>
      <c r="X3" s="82"/>
      <c r="Y3" s="82"/>
      <c r="Z3" s="82"/>
      <c r="AA3" s="89"/>
      <c r="AB3" s="82" t="s">
        <v>236</v>
      </c>
      <c r="AC3" s="93"/>
      <c r="AD3" s="93"/>
      <c r="AE3" s="93"/>
      <c r="AF3" s="93"/>
      <c r="AG3" s="93"/>
      <c r="AH3" s="93"/>
      <c r="AI3" s="94"/>
      <c r="AJ3" s="79" t="s">
        <v>1</v>
      </c>
      <c r="AK3" s="81" t="s">
        <v>237</v>
      </c>
      <c r="AL3" s="95"/>
      <c r="AM3" s="95"/>
      <c r="AN3" s="95"/>
      <c r="AO3" s="95"/>
      <c r="AP3" s="95"/>
      <c r="AQ3" s="95"/>
      <c r="AR3" s="96"/>
      <c r="AS3" s="82" t="s">
        <v>238</v>
      </c>
      <c r="AT3" s="93"/>
      <c r="AU3" s="93"/>
      <c r="AV3" s="93"/>
      <c r="AW3" s="93"/>
      <c r="AX3" s="93"/>
      <c r="AY3" s="93"/>
      <c r="AZ3" s="94"/>
      <c r="BA3" s="79" t="s">
        <v>1</v>
      </c>
      <c r="BB3" s="82" t="s">
        <v>229</v>
      </c>
      <c r="BC3" s="93"/>
      <c r="BD3" s="93"/>
      <c r="BE3" s="93"/>
      <c r="BF3" s="93"/>
      <c r="BG3" s="93"/>
      <c r="BH3" s="93"/>
      <c r="BI3" s="94"/>
      <c r="BJ3" s="82" t="s">
        <v>239</v>
      </c>
      <c r="BK3" s="93"/>
      <c r="BL3" s="93"/>
      <c r="BM3" s="93"/>
      <c r="BN3" s="93"/>
      <c r="BO3" s="93"/>
      <c r="BP3" s="93"/>
      <c r="BQ3" s="93"/>
    </row>
    <row r="4" spans="1:69" s="7" customFormat="1" ht="48" customHeight="1" thickBot="1">
      <c r="A4" s="80"/>
      <c r="B4" s="92"/>
      <c r="C4" s="9" t="s">
        <v>3</v>
      </c>
      <c r="D4" s="9" t="s">
        <v>240</v>
      </c>
      <c r="E4" s="44" t="s">
        <v>386</v>
      </c>
      <c r="F4" s="44" t="s">
        <v>379</v>
      </c>
      <c r="G4" s="44" t="s">
        <v>4</v>
      </c>
      <c r="H4" s="44" t="s">
        <v>5</v>
      </c>
      <c r="I4" s="49" t="s">
        <v>241</v>
      </c>
      <c r="J4" s="44" t="s">
        <v>242</v>
      </c>
      <c r="K4" s="8" t="s">
        <v>3</v>
      </c>
      <c r="L4" s="10" t="s">
        <v>243</v>
      </c>
      <c r="M4" s="44" t="s">
        <v>386</v>
      </c>
      <c r="N4" s="44" t="s">
        <v>379</v>
      </c>
      <c r="O4" s="56" t="s">
        <v>4</v>
      </c>
      <c r="P4" s="56" t="s">
        <v>5</v>
      </c>
      <c r="Q4" s="44" t="s">
        <v>241</v>
      </c>
      <c r="R4" s="44" t="s">
        <v>244</v>
      </c>
      <c r="S4" s="80"/>
      <c r="T4" s="9" t="s">
        <v>3</v>
      </c>
      <c r="U4" s="9" t="s">
        <v>240</v>
      </c>
      <c r="V4" s="44" t="s">
        <v>386</v>
      </c>
      <c r="W4" s="44" t="s">
        <v>379</v>
      </c>
      <c r="X4" s="44" t="s">
        <v>4</v>
      </c>
      <c r="Y4" s="44" t="s">
        <v>5</v>
      </c>
      <c r="Z4" s="49" t="s">
        <v>241</v>
      </c>
      <c r="AA4" s="44" t="s">
        <v>242</v>
      </c>
      <c r="AB4" s="8" t="s">
        <v>3</v>
      </c>
      <c r="AC4" s="10" t="s">
        <v>243</v>
      </c>
      <c r="AD4" s="44" t="s">
        <v>386</v>
      </c>
      <c r="AE4" s="44" t="s">
        <v>379</v>
      </c>
      <c r="AF4" s="56" t="s">
        <v>4</v>
      </c>
      <c r="AG4" s="56" t="s">
        <v>5</v>
      </c>
      <c r="AH4" s="44" t="s">
        <v>241</v>
      </c>
      <c r="AI4" s="44" t="s">
        <v>244</v>
      </c>
      <c r="AJ4" s="80"/>
      <c r="AK4" s="44" t="s">
        <v>245</v>
      </c>
      <c r="AL4" s="9" t="s">
        <v>246</v>
      </c>
      <c r="AM4" s="44" t="s">
        <v>386</v>
      </c>
      <c r="AN4" s="44" t="s">
        <v>379</v>
      </c>
      <c r="AO4" s="44" t="s">
        <v>4</v>
      </c>
      <c r="AP4" s="44" t="s">
        <v>5</v>
      </c>
      <c r="AQ4" s="49" t="s">
        <v>241</v>
      </c>
      <c r="AR4" s="44" t="s">
        <v>242</v>
      </c>
      <c r="AS4" s="8" t="s">
        <v>3</v>
      </c>
      <c r="AT4" s="8" t="s">
        <v>243</v>
      </c>
      <c r="AU4" s="44" t="s">
        <v>386</v>
      </c>
      <c r="AV4" s="44" t="s">
        <v>379</v>
      </c>
      <c r="AW4" s="56" t="s">
        <v>4</v>
      </c>
      <c r="AX4" s="56" t="s">
        <v>5</v>
      </c>
      <c r="AY4" s="44" t="s">
        <v>241</v>
      </c>
      <c r="AZ4" s="44" t="s">
        <v>244</v>
      </c>
      <c r="BA4" s="80"/>
      <c r="BB4" s="8" t="s">
        <v>247</v>
      </c>
      <c r="BC4" s="9" t="s">
        <v>243</v>
      </c>
      <c r="BD4" s="44" t="s">
        <v>386</v>
      </c>
      <c r="BE4" s="44" t="s">
        <v>379</v>
      </c>
      <c r="BF4" s="49" t="s">
        <v>4</v>
      </c>
      <c r="BG4" s="44" t="s">
        <v>5</v>
      </c>
      <c r="BH4" s="49" t="s">
        <v>241</v>
      </c>
      <c r="BI4" s="44" t="s">
        <v>244</v>
      </c>
      <c r="BJ4" s="8" t="s">
        <v>3</v>
      </c>
      <c r="BK4" s="9" t="s">
        <v>243</v>
      </c>
      <c r="BL4" s="44" t="s">
        <v>386</v>
      </c>
      <c r="BM4" s="44" t="s">
        <v>379</v>
      </c>
      <c r="BN4" s="44" t="s">
        <v>4</v>
      </c>
      <c r="BO4" s="56" t="s">
        <v>5</v>
      </c>
      <c r="BP4" s="44" t="s">
        <v>241</v>
      </c>
      <c r="BQ4" s="48" t="s">
        <v>244</v>
      </c>
    </row>
    <row r="5" spans="1:69" s="13" customFormat="1" ht="35.25" customHeight="1">
      <c r="A5" s="11" t="s">
        <v>248</v>
      </c>
      <c r="B5" s="23">
        <f aca="true" t="shared" si="0" ref="B5:R5">SUM(B6+B11)</f>
        <v>74089</v>
      </c>
      <c r="C5" s="23">
        <f t="shared" si="0"/>
        <v>54</v>
      </c>
      <c r="D5" s="23">
        <f t="shared" si="0"/>
        <v>30</v>
      </c>
      <c r="E5" s="23">
        <f t="shared" si="0"/>
        <v>0</v>
      </c>
      <c r="F5" s="23">
        <f t="shared" si="0"/>
        <v>24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2068</v>
      </c>
      <c r="L5" s="23">
        <f t="shared" si="0"/>
        <v>2053</v>
      </c>
      <c r="M5" s="23">
        <f t="shared" si="0"/>
        <v>0</v>
      </c>
      <c r="N5" s="23">
        <f t="shared" si="0"/>
        <v>15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11" t="s">
        <v>248</v>
      </c>
      <c r="T5" s="23">
        <f aca="true" t="shared" si="1" ref="T5:AI5">SUM(T6+T11)</f>
        <v>2463</v>
      </c>
      <c r="U5" s="23">
        <f t="shared" si="1"/>
        <v>2430</v>
      </c>
      <c r="V5" s="23">
        <f t="shared" si="1"/>
        <v>0</v>
      </c>
      <c r="W5" s="23">
        <f t="shared" si="1"/>
        <v>33</v>
      </c>
      <c r="X5" s="23">
        <f t="shared" si="1"/>
        <v>0</v>
      </c>
      <c r="Y5" s="23">
        <f t="shared" si="1"/>
        <v>0</v>
      </c>
      <c r="Z5" s="23">
        <f t="shared" si="1"/>
        <v>0</v>
      </c>
      <c r="AA5" s="23">
        <f t="shared" si="1"/>
        <v>0</v>
      </c>
      <c r="AB5" s="23">
        <f t="shared" si="1"/>
        <v>3135</v>
      </c>
      <c r="AC5" s="23">
        <f t="shared" si="1"/>
        <v>2077</v>
      </c>
      <c r="AD5" s="23">
        <f t="shared" si="1"/>
        <v>35</v>
      </c>
      <c r="AE5" s="23">
        <f t="shared" si="1"/>
        <v>838</v>
      </c>
      <c r="AF5" s="23">
        <f t="shared" si="1"/>
        <v>54</v>
      </c>
      <c r="AG5" s="23">
        <f t="shared" si="1"/>
        <v>35</v>
      </c>
      <c r="AH5" s="23">
        <f t="shared" si="1"/>
        <v>21</v>
      </c>
      <c r="AI5" s="23">
        <f t="shared" si="1"/>
        <v>75</v>
      </c>
      <c r="AJ5" s="11" t="s">
        <v>248</v>
      </c>
      <c r="AK5" s="23">
        <f aca="true" t="shared" si="2" ref="AK5:AZ5">SUM(AK6+AK11)</f>
        <v>148</v>
      </c>
      <c r="AL5" s="23">
        <f t="shared" si="2"/>
        <v>62</v>
      </c>
      <c r="AM5" s="23">
        <f t="shared" si="2"/>
        <v>0</v>
      </c>
      <c r="AN5" s="23">
        <f t="shared" si="2"/>
        <v>86</v>
      </c>
      <c r="AO5" s="23">
        <f t="shared" si="2"/>
        <v>0</v>
      </c>
      <c r="AP5" s="23">
        <f t="shared" si="2"/>
        <v>0</v>
      </c>
      <c r="AQ5" s="23">
        <f t="shared" si="2"/>
        <v>0</v>
      </c>
      <c r="AR5" s="23">
        <f t="shared" si="2"/>
        <v>0</v>
      </c>
      <c r="AS5" s="23">
        <f t="shared" si="2"/>
        <v>1964</v>
      </c>
      <c r="AT5" s="23">
        <f t="shared" si="2"/>
        <v>1755</v>
      </c>
      <c r="AU5" s="23">
        <f t="shared" si="2"/>
        <v>22</v>
      </c>
      <c r="AV5" s="23">
        <f t="shared" si="2"/>
        <v>164</v>
      </c>
      <c r="AW5" s="23">
        <f t="shared" si="2"/>
        <v>18</v>
      </c>
      <c r="AX5" s="23">
        <f t="shared" si="2"/>
        <v>5</v>
      </c>
      <c r="AY5" s="23">
        <f t="shared" si="2"/>
        <v>0</v>
      </c>
      <c r="AZ5" s="23">
        <f t="shared" si="2"/>
        <v>0</v>
      </c>
      <c r="BA5" s="11" t="s">
        <v>248</v>
      </c>
      <c r="BB5" s="23">
        <f aca="true" t="shared" si="3" ref="BB5:BQ5">SUM(BB6+BB11)</f>
        <v>278</v>
      </c>
      <c r="BC5" s="23">
        <f t="shared" si="3"/>
        <v>243</v>
      </c>
      <c r="BD5" s="23">
        <f t="shared" si="3"/>
        <v>9</v>
      </c>
      <c r="BE5" s="23">
        <f t="shared" si="3"/>
        <v>26</v>
      </c>
      <c r="BF5" s="23">
        <f t="shared" si="3"/>
        <v>0</v>
      </c>
      <c r="BG5" s="23">
        <f t="shared" si="3"/>
        <v>0</v>
      </c>
      <c r="BH5" s="23">
        <f t="shared" si="3"/>
        <v>0</v>
      </c>
      <c r="BI5" s="23">
        <f t="shared" si="3"/>
        <v>0</v>
      </c>
      <c r="BJ5" s="23">
        <f t="shared" si="3"/>
        <v>63979</v>
      </c>
      <c r="BK5" s="23">
        <f t="shared" si="3"/>
        <v>41294</v>
      </c>
      <c r="BL5" s="23">
        <f t="shared" si="3"/>
        <v>972</v>
      </c>
      <c r="BM5" s="23">
        <f t="shared" si="3"/>
        <v>19322</v>
      </c>
      <c r="BN5" s="23">
        <f t="shared" si="3"/>
        <v>780</v>
      </c>
      <c r="BO5" s="23">
        <f t="shared" si="3"/>
        <v>778</v>
      </c>
      <c r="BP5" s="23">
        <f t="shared" si="3"/>
        <v>255</v>
      </c>
      <c r="BQ5" s="23">
        <f t="shared" si="3"/>
        <v>578</v>
      </c>
    </row>
    <row r="6" spans="1:69" s="13" customFormat="1" ht="45" customHeight="1">
      <c r="A6" s="11" t="s">
        <v>249</v>
      </c>
      <c r="B6" s="23">
        <f aca="true" t="shared" si="4" ref="B6:R6">SUM(B7:B10)</f>
        <v>73332</v>
      </c>
      <c r="C6" s="23">
        <f t="shared" si="4"/>
        <v>52</v>
      </c>
      <c r="D6" s="23">
        <f t="shared" si="4"/>
        <v>28</v>
      </c>
      <c r="E6" s="23">
        <f t="shared" si="4"/>
        <v>0</v>
      </c>
      <c r="F6" s="23">
        <f t="shared" si="4"/>
        <v>24</v>
      </c>
      <c r="G6" s="23">
        <f t="shared" si="4"/>
        <v>0</v>
      </c>
      <c r="H6" s="23">
        <f t="shared" si="4"/>
        <v>0</v>
      </c>
      <c r="I6" s="23">
        <f t="shared" si="4"/>
        <v>0</v>
      </c>
      <c r="J6" s="23">
        <f t="shared" si="4"/>
        <v>0</v>
      </c>
      <c r="K6" s="23">
        <f t="shared" si="4"/>
        <v>2042</v>
      </c>
      <c r="L6" s="23">
        <f t="shared" si="4"/>
        <v>2027</v>
      </c>
      <c r="M6" s="23">
        <f t="shared" si="4"/>
        <v>0</v>
      </c>
      <c r="N6" s="23">
        <f t="shared" si="4"/>
        <v>15</v>
      </c>
      <c r="O6" s="23">
        <f t="shared" si="4"/>
        <v>0</v>
      </c>
      <c r="P6" s="23">
        <f t="shared" si="4"/>
        <v>0</v>
      </c>
      <c r="Q6" s="23">
        <f t="shared" si="4"/>
        <v>0</v>
      </c>
      <c r="R6" s="23">
        <f t="shared" si="4"/>
        <v>0</v>
      </c>
      <c r="S6" s="11" t="s">
        <v>249</v>
      </c>
      <c r="T6" s="23">
        <f aca="true" t="shared" si="5" ref="T6:AI6">SUM(T7:T10)</f>
        <v>2427</v>
      </c>
      <c r="U6" s="23">
        <f t="shared" si="5"/>
        <v>2394</v>
      </c>
      <c r="V6" s="23">
        <f t="shared" si="5"/>
        <v>0</v>
      </c>
      <c r="W6" s="23">
        <f t="shared" si="5"/>
        <v>33</v>
      </c>
      <c r="X6" s="23">
        <f t="shared" si="5"/>
        <v>0</v>
      </c>
      <c r="Y6" s="23">
        <f t="shared" si="5"/>
        <v>0</v>
      </c>
      <c r="Z6" s="23">
        <f t="shared" si="5"/>
        <v>0</v>
      </c>
      <c r="AA6" s="23">
        <f t="shared" si="5"/>
        <v>0</v>
      </c>
      <c r="AB6" s="23">
        <f t="shared" si="5"/>
        <v>3037</v>
      </c>
      <c r="AC6" s="23">
        <f t="shared" si="5"/>
        <v>2016</v>
      </c>
      <c r="AD6" s="23">
        <f t="shared" si="5"/>
        <v>35</v>
      </c>
      <c r="AE6" s="23">
        <f t="shared" si="5"/>
        <v>801</v>
      </c>
      <c r="AF6" s="23">
        <f t="shared" si="5"/>
        <v>54</v>
      </c>
      <c r="AG6" s="23">
        <f t="shared" si="5"/>
        <v>35</v>
      </c>
      <c r="AH6" s="23">
        <f t="shared" si="5"/>
        <v>21</v>
      </c>
      <c r="AI6" s="23">
        <f t="shared" si="5"/>
        <v>75</v>
      </c>
      <c r="AJ6" s="11" t="s">
        <v>249</v>
      </c>
      <c r="AK6" s="23">
        <f aca="true" t="shared" si="6" ref="AK6:AZ6">SUM(AK7:AK10)</f>
        <v>147</v>
      </c>
      <c r="AL6" s="23">
        <f t="shared" si="6"/>
        <v>61</v>
      </c>
      <c r="AM6" s="23">
        <f t="shared" si="6"/>
        <v>0</v>
      </c>
      <c r="AN6" s="23">
        <f t="shared" si="6"/>
        <v>86</v>
      </c>
      <c r="AO6" s="23">
        <f t="shared" si="6"/>
        <v>0</v>
      </c>
      <c r="AP6" s="23">
        <f t="shared" si="6"/>
        <v>0</v>
      </c>
      <c r="AQ6" s="23">
        <f t="shared" si="6"/>
        <v>0</v>
      </c>
      <c r="AR6" s="23">
        <f t="shared" si="6"/>
        <v>0</v>
      </c>
      <c r="AS6" s="23">
        <f t="shared" si="6"/>
        <v>1918</v>
      </c>
      <c r="AT6" s="23">
        <f t="shared" si="6"/>
        <v>1712</v>
      </c>
      <c r="AU6" s="23">
        <f t="shared" si="6"/>
        <v>21</v>
      </c>
      <c r="AV6" s="23">
        <f t="shared" si="6"/>
        <v>162</v>
      </c>
      <c r="AW6" s="23">
        <f t="shared" si="6"/>
        <v>18</v>
      </c>
      <c r="AX6" s="23">
        <f t="shared" si="6"/>
        <v>5</v>
      </c>
      <c r="AY6" s="23">
        <f t="shared" si="6"/>
        <v>0</v>
      </c>
      <c r="AZ6" s="23">
        <f t="shared" si="6"/>
        <v>0</v>
      </c>
      <c r="BA6" s="11" t="s">
        <v>249</v>
      </c>
      <c r="BB6" s="23">
        <f aca="true" t="shared" si="7" ref="BB6:BH6">SUM(BB7:BB10)</f>
        <v>266</v>
      </c>
      <c r="BC6" s="23">
        <f t="shared" si="7"/>
        <v>232</v>
      </c>
      <c r="BD6" s="23">
        <f t="shared" si="7"/>
        <v>9</v>
      </c>
      <c r="BE6" s="23">
        <f t="shared" si="7"/>
        <v>25</v>
      </c>
      <c r="BF6" s="23">
        <f t="shared" si="7"/>
        <v>0</v>
      </c>
      <c r="BG6" s="23">
        <f t="shared" si="7"/>
        <v>0</v>
      </c>
      <c r="BH6" s="23">
        <f t="shared" si="7"/>
        <v>0</v>
      </c>
      <c r="BI6" s="23">
        <f aca="true" t="shared" si="8" ref="BI6:BQ6">SUM(BI7:BI10)</f>
        <v>0</v>
      </c>
      <c r="BJ6" s="23">
        <f t="shared" si="8"/>
        <v>63443</v>
      </c>
      <c r="BK6" s="23">
        <f t="shared" si="8"/>
        <v>41002</v>
      </c>
      <c r="BL6" s="23">
        <f t="shared" si="8"/>
        <v>965</v>
      </c>
      <c r="BM6" s="23">
        <f t="shared" si="8"/>
        <v>19105</v>
      </c>
      <c r="BN6" s="23">
        <f t="shared" si="8"/>
        <v>774</v>
      </c>
      <c r="BO6" s="23">
        <f t="shared" si="8"/>
        <v>773</v>
      </c>
      <c r="BP6" s="23">
        <f t="shared" si="8"/>
        <v>255</v>
      </c>
      <c r="BQ6" s="23">
        <f t="shared" si="8"/>
        <v>569</v>
      </c>
    </row>
    <row r="7" spans="1:69" s="13" customFormat="1" ht="36" customHeight="1">
      <c r="A7" s="11" t="s">
        <v>250</v>
      </c>
      <c r="B7" s="23">
        <f>SUM(C7+K7+T7+AB7+AK7+AS7+BB7+BJ7)</f>
        <v>7274</v>
      </c>
      <c r="C7" s="23">
        <f>SUM(D7:J7)</f>
        <v>12</v>
      </c>
      <c r="D7" s="23">
        <v>5</v>
      </c>
      <c r="E7" s="23">
        <v>0</v>
      </c>
      <c r="F7" s="23">
        <v>7</v>
      </c>
      <c r="G7" s="23">
        <v>0</v>
      </c>
      <c r="H7" s="23">
        <v>0</v>
      </c>
      <c r="I7" s="23">
        <v>0</v>
      </c>
      <c r="J7" s="23">
        <v>0</v>
      </c>
      <c r="K7" s="23">
        <f>SUM(L7:R7)</f>
        <v>142</v>
      </c>
      <c r="L7" s="23">
        <v>140</v>
      </c>
      <c r="M7" s="23">
        <v>0</v>
      </c>
      <c r="N7" s="23">
        <v>2</v>
      </c>
      <c r="O7" s="23">
        <v>0</v>
      </c>
      <c r="P7" s="23">
        <v>0</v>
      </c>
      <c r="Q7" s="23">
        <v>0</v>
      </c>
      <c r="R7" s="23">
        <v>0</v>
      </c>
      <c r="S7" s="11" t="s">
        <v>250</v>
      </c>
      <c r="T7" s="23">
        <f>SUM(U7:AA7)</f>
        <v>227</v>
      </c>
      <c r="U7" s="23">
        <v>224</v>
      </c>
      <c r="V7" s="23">
        <v>0</v>
      </c>
      <c r="W7" s="23">
        <v>3</v>
      </c>
      <c r="X7" s="23">
        <v>0</v>
      </c>
      <c r="Y7" s="23">
        <v>0</v>
      </c>
      <c r="Z7" s="23">
        <v>0</v>
      </c>
      <c r="AA7" s="23">
        <v>0</v>
      </c>
      <c r="AB7" s="23">
        <f>SUM(AC7:AI7)</f>
        <v>273</v>
      </c>
      <c r="AC7" s="23">
        <v>238</v>
      </c>
      <c r="AD7" s="23">
        <v>2</v>
      </c>
      <c r="AE7" s="23">
        <v>27</v>
      </c>
      <c r="AF7" s="23">
        <v>3</v>
      </c>
      <c r="AG7" s="23">
        <v>1</v>
      </c>
      <c r="AH7" s="23">
        <v>1</v>
      </c>
      <c r="AI7" s="23">
        <v>1</v>
      </c>
      <c r="AJ7" s="11" t="s">
        <v>250</v>
      </c>
      <c r="AK7" s="23">
        <f>SUM(AL7:AR7)</f>
        <v>2</v>
      </c>
      <c r="AL7" s="23">
        <v>2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f>SUM(AT7:AZ7)</f>
        <v>118</v>
      </c>
      <c r="AT7" s="23">
        <v>111</v>
      </c>
      <c r="AU7" s="23">
        <v>3</v>
      </c>
      <c r="AV7" s="23">
        <v>4</v>
      </c>
      <c r="AW7" s="23">
        <v>0</v>
      </c>
      <c r="AX7" s="23">
        <v>0</v>
      </c>
      <c r="AY7" s="23">
        <v>0</v>
      </c>
      <c r="AZ7" s="23">
        <v>0</v>
      </c>
      <c r="BA7" s="11" t="s">
        <v>250</v>
      </c>
      <c r="BB7" s="23">
        <f>SUM(BC7:BI7)</f>
        <v>100</v>
      </c>
      <c r="BC7" s="23">
        <v>91</v>
      </c>
      <c r="BD7" s="23">
        <v>5</v>
      </c>
      <c r="BE7" s="23">
        <v>4</v>
      </c>
      <c r="BF7" s="23">
        <v>0</v>
      </c>
      <c r="BG7" s="23">
        <v>0</v>
      </c>
      <c r="BH7" s="23">
        <v>0</v>
      </c>
      <c r="BI7" s="23">
        <v>0</v>
      </c>
      <c r="BJ7" s="23">
        <f>SUM(BK7:BQ7)</f>
        <v>6400</v>
      </c>
      <c r="BK7" s="23">
        <v>5240</v>
      </c>
      <c r="BL7" s="23">
        <v>138</v>
      </c>
      <c r="BM7" s="23">
        <v>850</v>
      </c>
      <c r="BN7" s="23">
        <v>24</v>
      </c>
      <c r="BO7" s="23">
        <v>118</v>
      </c>
      <c r="BP7" s="23">
        <v>7</v>
      </c>
      <c r="BQ7" s="23">
        <v>23</v>
      </c>
    </row>
    <row r="8" spans="1:69" s="13" customFormat="1" ht="36" customHeight="1">
      <c r="A8" s="11" t="s">
        <v>251</v>
      </c>
      <c r="B8" s="23">
        <f>SUM(C8+K8+T8+AB8+AK8+AS8+BB8+BJ8)</f>
        <v>30553</v>
      </c>
      <c r="C8" s="23">
        <f>SUM(D8:J8)</f>
        <v>16</v>
      </c>
      <c r="D8" s="23">
        <v>10</v>
      </c>
      <c r="E8" s="23">
        <v>0</v>
      </c>
      <c r="F8" s="23">
        <v>6</v>
      </c>
      <c r="G8" s="23">
        <v>0</v>
      </c>
      <c r="H8" s="23">
        <v>0</v>
      </c>
      <c r="I8" s="23">
        <v>0</v>
      </c>
      <c r="J8" s="23">
        <v>0</v>
      </c>
      <c r="K8" s="23">
        <f>SUM(L8:R8)</f>
        <v>1364</v>
      </c>
      <c r="L8" s="23">
        <v>1354</v>
      </c>
      <c r="M8" s="23">
        <v>0</v>
      </c>
      <c r="N8" s="23">
        <v>10</v>
      </c>
      <c r="O8" s="23">
        <v>0</v>
      </c>
      <c r="P8" s="23">
        <v>0</v>
      </c>
      <c r="Q8" s="23">
        <v>0</v>
      </c>
      <c r="R8" s="23">
        <v>0</v>
      </c>
      <c r="S8" s="11" t="s">
        <v>251</v>
      </c>
      <c r="T8" s="23">
        <f>SUM(U8:AA8)</f>
        <v>1410</v>
      </c>
      <c r="U8" s="23">
        <v>1397</v>
      </c>
      <c r="V8" s="23">
        <v>0</v>
      </c>
      <c r="W8" s="23">
        <v>13</v>
      </c>
      <c r="X8" s="23">
        <v>0</v>
      </c>
      <c r="Y8" s="23">
        <v>0</v>
      </c>
      <c r="Z8" s="23">
        <v>0</v>
      </c>
      <c r="AA8" s="23">
        <v>0</v>
      </c>
      <c r="AB8" s="23">
        <f>SUM(AC8:AI8)</f>
        <v>1312</v>
      </c>
      <c r="AC8" s="23">
        <v>963</v>
      </c>
      <c r="AD8" s="23">
        <v>30</v>
      </c>
      <c r="AE8" s="23">
        <v>307</v>
      </c>
      <c r="AF8" s="23">
        <v>9</v>
      </c>
      <c r="AG8" s="23">
        <v>0</v>
      </c>
      <c r="AH8" s="23">
        <v>1</v>
      </c>
      <c r="AI8" s="23">
        <v>2</v>
      </c>
      <c r="AJ8" s="11" t="s">
        <v>251</v>
      </c>
      <c r="AK8" s="23">
        <f>SUM(AL8:AR8)</f>
        <v>8</v>
      </c>
      <c r="AL8" s="23">
        <v>2</v>
      </c>
      <c r="AM8" s="23">
        <v>0</v>
      </c>
      <c r="AN8" s="23">
        <v>6</v>
      </c>
      <c r="AO8" s="23">
        <v>0</v>
      </c>
      <c r="AP8" s="23">
        <v>0</v>
      </c>
      <c r="AQ8" s="23">
        <v>0</v>
      </c>
      <c r="AR8" s="23">
        <v>0</v>
      </c>
      <c r="AS8" s="23">
        <f>SUM(AT8:AZ8)</f>
        <v>454</v>
      </c>
      <c r="AT8" s="23">
        <v>420</v>
      </c>
      <c r="AU8" s="23">
        <v>15</v>
      </c>
      <c r="AV8" s="23">
        <v>19</v>
      </c>
      <c r="AW8" s="23">
        <v>0</v>
      </c>
      <c r="AX8" s="23">
        <v>0</v>
      </c>
      <c r="AY8" s="23">
        <v>0</v>
      </c>
      <c r="AZ8" s="23">
        <v>0</v>
      </c>
      <c r="BA8" s="11" t="s">
        <v>251</v>
      </c>
      <c r="BB8" s="23">
        <f>SUM(BC8:BI8)</f>
        <v>108</v>
      </c>
      <c r="BC8" s="23">
        <v>87</v>
      </c>
      <c r="BD8" s="23">
        <v>4</v>
      </c>
      <c r="BE8" s="23">
        <v>17</v>
      </c>
      <c r="BF8" s="23">
        <v>0</v>
      </c>
      <c r="BG8" s="23">
        <v>0</v>
      </c>
      <c r="BH8" s="23">
        <v>0</v>
      </c>
      <c r="BI8" s="23">
        <v>0</v>
      </c>
      <c r="BJ8" s="23">
        <f>SUM(BK8:BQ8)</f>
        <v>25881</v>
      </c>
      <c r="BK8" s="23">
        <v>17890</v>
      </c>
      <c r="BL8" s="23">
        <v>651</v>
      </c>
      <c r="BM8" s="23">
        <v>6925</v>
      </c>
      <c r="BN8" s="23">
        <v>167</v>
      </c>
      <c r="BO8" s="23">
        <v>70</v>
      </c>
      <c r="BP8" s="23">
        <v>6</v>
      </c>
      <c r="BQ8" s="23">
        <v>172</v>
      </c>
    </row>
    <row r="9" spans="1:69" s="13" customFormat="1" ht="36" customHeight="1">
      <c r="A9" s="11" t="s">
        <v>252</v>
      </c>
      <c r="B9" s="23">
        <f>SUM(C9+K9+T9+AB9+AK9+AS9+BB9+BJ9)</f>
        <v>31073</v>
      </c>
      <c r="C9" s="23">
        <f>SUM(D9:J9)</f>
        <v>24</v>
      </c>
      <c r="D9" s="23">
        <v>13</v>
      </c>
      <c r="E9" s="23">
        <v>0</v>
      </c>
      <c r="F9" s="23">
        <v>11</v>
      </c>
      <c r="G9" s="23">
        <v>0</v>
      </c>
      <c r="H9" s="23">
        <v>0</v>
      </c>
      <c r="I9" s="23">
        <v>0</v>
      </c>
      <c r="J9" s="23">
        <v>0</v>
      </c>
      <c r="K9" s="23">
        <f>SUM(L9:R9)</f>
        <v>476</v>
      </c>
      <c r="L9" s="23">
        <v>473</v>
      </c>
      <c r="M9" s="23">
        <v>0</v>
      </c>
      <c r="N9" s="23">
        <v>3</v>
      </c>
      <c r="O9" s="23">
        <v>0</v>
      </c>
      <c r="P9" s="23">
        <v>0</v>
      </c>
      <c r="Q9" s="23">
        <v>0</v>
      </c>
      <c r="R9" s="23">
        <v>0</v>
      </c>
      <c r="S9" s="11" t="s">
        <v>252</v>
      </c>
      <c r="T9" s="23">
        <f>SUM(U9:AA9)</f>
        <v>729</v>
      </c>
      <c r="U9" s="23">
        <v>726</v>
      </c>
      <c r="V9" s="23">
        <v>0</v>
      </c>
      <c r="W9" s="23">
        <v>3</v>
      </c>
      <c r="X9" s="23">
        <v>0</v>
      </c>
      <c r="Y9" s="23">
        <v>0</v>
      </c>
      <c r="Z9" s="23">
        <v>0</v>
      </c>
      <c r="AA9" s="23">
        <v>0</v>
      </c>
      <c r="AB9" s="23">
        <f>SUM(AC9:AI9)</f>
        <v>1452</v>
      </c>
      <c r="AC9" s="23">
        <v>815</v>
      </c>
      <c r="AD9" s="23">
        <v>3</v>
      </c>
      <c r="AE9" s="23">
        <v>467</v>
      </c>
      <c r="AF9" s="23">
        <v>42</v>
      </c>
      <c r="AG9" s="23">
        <v>34</v>
      </c>
      <c r="AH9" s="23">
        <v>19</v>
      </c>
      <c r="AI9" s="23">
        <v>72</v>
      </c>
      <c r="AJ9" s="11" t="s">
        <v>252</v>
      </c>
      <c r="AK9" s="23">
        <f>SUM(AL9:AR9)</f>
        <v>136</v>
      </c>
      <c r="AL9" s="23">
        <v>56</v>
      </c>
      <c r="AM9" s="23">
        <v>0</v>
      </c>
      <c r="AN9" s="23">
        <v>80</v>
      </c>
      <c r="AO9" s="23">
        <v>0</v>
      </c>
      <c r="AP9" s="23">
        <v>0</v>
      </c>
      <c r="AQ9" s="23">
        <v>0</v>
      </c>
      <c r="AR9" s="23">
        <v>0</v>
      </c>
      <c r="AS9" s="23">
        <f>SUM(AT9:AZ9)</f>
        <v>994</v>
      </c>
      <c r="AT9" s="23">
        <v>920</v>
      </c>
      <c r="AU9" s="23">
        <v>3</v>
      </c>
      <c r="AV9" s="23">
        <v>66</v>
      </c>
      <c r="AW9" s="23">
        <v>0</v>
      </c>
      <c r="AX9" s="23">
        <v>5</v>
      </c>
      <c r="AY9" s="23">
        <v>0</v>
      </c>
      <c r="AZ9" s="23">
        <v>0</v>
      </c>
      <c r="BA9" s="11" t="s">
        <v>252</v>
      </c>
      <c r="BB9" s="23">
        <f>SUM(BC9:BI9)</f>
        <v>55</v>
      </c>
      <c r="BC9" s="23">
        <v>51</v>
      </c>
      <c r="BD9" s="23">
        <v>0</v>
      </c>
      <c r="BE9" s="23">
        <v>4</v>
      </c>
      <c r="BF9" s="23">
        <v>0</v>
      </c>
      <c r="BG9" s="23">
        <v>0</v>
      </c>
      <c r="BH9" s="23">
        <v>0</v>
      </c>
      <c r="BI9" s="23">
        <v>0</v>
      </c>
      <c r="BJ9" s="23">
        <f>SUM(BK9:BQ9)</f>
        <v>27207</v>
      </c>
      <c r="BK9" s="23">
        <v>15931</v>
      </c>
      <c r="BL9" s="23">
        <v>106</v>
      </c>
      <c r="BM9" s="23">
        <v>9490</v>
      </c>
      <c r="BN9" s="23">
        <v>492</v>
      </c>
      <c r="BO9" s="23">
        <v>572</v>
      </c>
      <c r="BP9" s="23">
        <v>242</v>
      </c>
      <c r="BQ9" s="23">
        <v>374</v>
      </c>
    </row>
    <row r="10" spans="1:69" s="13" customFormat="1" ht="36" customHeight="1">
      <c r="A10" s="11" t="s">
        <v>253</v>
      </c>
      <c r="B10" s="23">
        <f>SUM(C10+K10+T10+AB10+AK10+AS10+BB10+BJ10)</f>
        <v>4432</v>
      </c>
      <c r="C10" s="23">
        <f>SUM(D10:J10)</f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>SUM(L10:R10)</f>
        <v>60</v>
      </c>
      <c r="L10" s="23">
        <v>60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1" t="s">
        <v>253</v>
      </c>
      <c r="T10" s="23">
        <f>SUM(U10:AA10)</f>
        <v>61</v>
      </c>
      <c r="U10" s="23">
        <v>47</v>
      </c>
      <c r="V10" s="23">
        <v>0</v>
      </c>
      <c r="W10" s="23">
        <v>14</v>
      </c>
      <c r="X10" s="23">
        <v>0</v>
      </c>
      <c r="Y10" s="23">
        <v>0</v>
      </c>
      <c r="Z10" s="23">
        <v>0</v>
      </c>
      <c r="AA10" s="23">
        <v>0</v>
      </c>
      <c r="AB10" s="23">
        <f>SUM(AC10:AI10)</f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11" t="s">
        <v>253</v>
      </c>
      <c r="AK10" s="23">
        <f>SUM(AL10:AR10)</f>
        <v>1</v>
      </c>
      <c r="AL10" s="23">
        <v>1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f>SUM(AT10:AZ10)</f>
        <v>352</v>
      </c>
      <c r="AT10" s="23">
        <v>261</v>
      </c>
      <c r="AU10" s="23">
        <v>0</v>
      </c>
      <c r="AV10" s="23">
        <v>73</v>
      </c>
      <c r="AW10" s="23">
        <v>18</v>
      </c>
      <c r="AX10" s="23">
        <v>0</v>
      </c>
      <c r="AY10" s="23">
        <v>0</v>
      </c>
      <c r="AZ10" s="23">
        <v>0</v>
      </c>
      <c r="BA10" s="11" t="s">
        <v>253</v>
      </c>
      <c r="BB10" s="23">
        <f>SUM(BC10:BI10)</f>
        <v>3</v>
      </c>
      <c r="BC10" s="23">
        <v>3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f>SUM(BK10:BQ10)</f>
        <v>3955</v>
      </c>
      <c r="BK10" s="23">
        <v>1941</v>
      </c>
      <c r="BL10" s="23">
        <v>70</v>
      </c>
      <c r="BM10" s="23">
        <v>1840</v>
      </c>
      <c r="BN10" s="23">
        <v>91</v>
      </c>
      <c r="BO10" s="23">
        <v>13</v>
      </c>
      <c r="BP10" s="23">
        <v>0</v>
      </c>
      <c r="BQ10" s="23">
        <v>0</v>
      </c>
    </row>
    <row r="11" spans="1:70" s="13" customFormat="1" ht="54" customHeight="1">
      <c r="A11" s="11" t="s">
        <v>254</v>
      </c>
      <c r="B11" s="23">
        <f aca="true" t="shared" si="9" ref="B11:R11">SUM(B13:B16)</f>
        <v>757</v>
      </c>
      <c r="C11" s="23">
        <f t="shared" si="9"/>
        <v>2</v>
      </c>
      <c r="D11" s="23">
        <f t="shared" si="9"/>
        <v>2</v>
      </c>
      <c r="E11" s="23">
        <f t="shared" si="9"/>
        <v>0</v>
      </c>
      <c r="F11" s="23">
        <f t="shared" si="9"/>
        <v>0</v>
      </c>
      <c r="G11" s="23">
        <f t="shared" si="9"/>
        <v>0</v>
      </c>
      <c r="H11" s="23">
        <f t="shared" si="9"/>
        <v>0</v>
      </c>
      <c r="I11" s="23">
        <f t="shared" si="9"/>
        <v>0</v>
      </c>
      <c r="J11" s="23">
        <f t="shared" si="9"/>
        <v>0</v>
      </c>
      <c r="K11" s="23">
        <f t="shared" si="9"/>
        <v>26</v>
      </c>
      <c r="L11" s="23">
        <f t="shared" si="9"/>
        <v>26</v>
      </c>
      <c r="M11" s="23">
        <f t="shared" si="9"/>
        <v>0</v>
      </c>
      <c r="N11" s="23">
        <f t="shared" si="9"/>
        <v>0</v>
      </c>
      <c r="O11" s="23">
        <f t="shared" si="9"/>
        <v>0</v>
      </c>
      <c r="P11" s="23">
        <f t="shared" si="9"/>
        <v>0</v>
      </c>
      <c r="Q11" s="23">
        <f t="shared" si="9"/>
        <v>0</v>
      </c>
      <c r="R11" s="23">
        <f t="shared" si="9"/>
        <v>0</v>
      </c>
      <c r="S11" s="11" t="s">
        <v>254</v>
      </c>
      <c r="T11" s="23">
        <f aca="true" t="shared" si="10" ref="T11:AI11">SUM(T13:T16)</f>
        <v>36</v>
      </c>
      <c r="U11" s="23">
        <f t="shared" si="10"/>
        <v>36</v>
      </c>
      <c r="V11" s="23">
        <f t="shared" si="10"/>
        <v>0</v>
      </c>
      <c r="W11" s="23">
        <f t="shared" si="10"/>
        <v>0</v>
      </c>
      <c r="X11" s="23">
        <f t="shared" si="10"/>
        <v>0</v>
      </c>
      <c r="Y11" s="23">
        <f t="shared" si="10"/>
        <v>0</v>
      </c>
      <c r="Z11" s="23">
        <f t="shared" si="10"/>
        <v>0</v>
      </c>
      <c r="AA11" s="23">
        <f t="shared" si="10"/>
        <v>0</v>
      </c>
      <c r="AB11" s="23">
        <f t="shared" si="10"/>
        <v>98</v>
      </c>
      <c r="AC11" s="23">
        <f t="shared" si="10"/>
        <v>61</v>
      </c>
      <c r="AD11" s="23">
        <f t="shared" si="10"/>
        <v>0</v>
      </c>
      <c r="AE11" s="23">
        <f t="shared" si="10"/>
        <v>37</v>
      </c>
      <c r="AF11" s="23">
        <f t="shared" si="10"/>
        <v>0</v>
      </c>
      <c r="AG11" s="23">
        <f t="shared" si="10"/>
        <v>0</v>
      </c>
      <c r="AH11" s="23">
        <f t="shared" si="10"/>
        <v>0</v>
      </c>
      <c r="AI11" s="23">
        <f t="shared" si="10"/>
        <v>0</v>
      </c>
      <c r="AJ11" s="11" t="s">
        <v>254</v>
      </c>
      <c r="AK11" s="23">
        <f aca="true" t="shared" si="11" ref="AK11:AZ11">SUM(AK13:AK16)</f>
        <v>1</v>
      </c>
      <c r="AL11" s="23">
        <f t="shared" si="11"/>
        <v>1</v>
      </c>
      <c r="AM11" s="23">
        <f t="shared" si="11"/>
        <v>0</v>
      </c>
      <c r="AN11" s="23">
        <f t="shared" si="11"/>
        <v>0</v>
      </c>
      <c r="AO11" s="23">
        <f t="shared" si="11"/>
        <v>0</v>
      </c>
      <c r="AP11" s="23">
        <f t="shared" si="11"/>
        <v>0</v>
      </c>
      <c r="AQ11" s="23">
        <f t="shared" si="11"/>
        <v>0</v>
      </c>
      <c r="AR11" s="23">
        <f t="shared" si="11"/>
        <v>0</v>
      </c>
      <c r="AS11" s="23">
        <f t="shared" si="11"/>
        <v>46</v>
      </c>
      <c r="AT11" s="23">
        <f t="shared" si="11"/>
        <v>43</v>
      </c>
      <c r="AU11" s="23">
        <f t="shared" si="11"/>
        <v>1</v>
      </c>
      <c r="AV11" s="23">
        <f t="shared" si="11"/>
        <v>2</v>
      </c>
      <c r="AW11" s="23">
        <f t="shared" si="11"/>
        <v>0</v>
      </c>
      <c r="AX11" s="23">
        <f t="shared" si="11"/>
        <v>0</v>
      </c>
      <c r="AY11" s="23">
        <f t="shared" si="11"/>
        <v>0</v>
      </c>
      <c r="AZ11" s="23">
        <f t="shared" si="11"/>
        <v>0</v>
      </c>
      <c r="BA11" s="11" t="s">
        <v>254</v>
      </c>
      <c r="BB11" s="23">
        <f aca="true" t="shared" si="12" ref="BB11:BQ11">SUM(BB13:BB16)</f>
        <v>12</v>
      </c>
      <c r="BC11" s="23">
        <f t="shared" si="12"/>
        <v>11</v>
      </c>
      <c r="BD11" s="23">
        <f t="shared" si="12"/>
        <v>0</v>
      </c>
      <c r="BE11" s="23">
        <f t="shared" si="12"/>
        <v>1</v>
      </c>
      <c r="BF11" s="23">
        <f t="shared" si="12"/>
        <v>0</v>
      </c>
      <c r="BG11" s="23">
        <f t="shared" si="12"/>
        <v>0</v>
      </c>
      <c r="BH11" s="23">
        <f t="shared" si="12"/>
        <v>0</v>
      </c>
      <c r="BI11" s="23">
        <f t="shared" si="12"/>
        <v>0</v>
      </c>
      <c r="BJ11" s="23">
        <f t="shared" si="12"/>
        <v>536</v>
      </c>
      <c r="BK11" s="23">
        <f t="shared" si="12"/>
        <v>292</v>
      </c>
      <c r="BL11" s="23">
        <f t="shared" si="12"/>
        <v>7</v>
      </c>
      <c r="BM11" s="23">
        <f t="shared" si="12"/>
        <v>217</v>
      </c>
      <c r="BN11" s="23">
        <f t="shared" si="12"/>
        <v>6</v>
      </c>
      <c r="BO11" s="23">
        <f t="shared" si="12"/>
        <v>5</v>
      </c>
      <c r="BP11" s="23">
        <f t="shared" si="12"/>
        <v>0</v>
      </c>
      <c r="BQ11" s="23">
        <f t="shared" si="12"/>
        <v>9</v>
      </c>
      <c r="BR11" s="12"/>
    </row>
    <row r="12" spans="1:69" s="13" customFormat="1" ht="36" customHeight="1">
      <c r="A12" s="11" t="s">
        <v>255</v>
      </c>
      <c r="B12" s="23">
        <f aca="true" t="shared" si="13" ref="B12:R12">IF(B6=0,0,B11/B6*100)</f>
        <v>1.032291496209022</v>
      </c>
      <c r="C12" s="2">
        <f t="shared" si="13"/>
        <v>3.8461538461538463</v>
      </c>
      <c r="D12" s="2">
        <f t="shared" si="13"/>
        <v>7.142857142857142</v>
      </c>
      <c r="E12" s="2">
        <f t="shared" si="13"/>
        <v>0</v>
      </c>
      <c r="F12" s="2">
        <f t="shared" si="13"/>
        <v>0</v>
      </c>
      <c r="G12" s="2">
        <f t="shared" si="13"/>
        <v>0</v>
      </c>
      <c r="H12" s="2">
        <f t="shared" si="13"/>
        <v>0</v>
      </c>
      <c r="I12" s="2">
        <f t="shared" si="13"/>
        <v>0</v>
      </c>
      <c r="J12" s="2">
        <f t="shared" si="13"/>
        <v>0</v>
      </c>
      <c r="K12" s="2">
        <f t="shared" si="13"/>
        <v>1.2732615083251715</v>
      </c>
      <c r="L12" s="2">
        <f t="shared" si="13"/>
        <v>1.2826837691169217</v>
      </c>
      <c r="M12" s="2">
        <f t="shared" si="13"/>
        <v>0</v>
      </c>
      <c r="N12" s="2">
        <f t="shared" si="13"/>
        <v>0</v>
      </c>
      <c r="O12" s="2">
        <f t="shared" si="13"/>
        <v>0</v>
      </c>
      <c r="P12" s="2">
        <f t="shared" si="13"/>
        <v>0</v>
      </c>
      <c r="Q12" s="2">
        <f t="shared" si="13"/>
        <v>0</v>
      </c>
      <c r="R12" s="2">
        <f t="shared" si="13"/>
        <v>0</v>
      </c>
      <c r="S12" s="11" t="s">
        <v>255</v>
      </c>
      <c r="T12" s="2">
        <f aca="true" t="shared" si="14" ref="T12:AI12">IF(T6=0,0,T11/T6*100)</f>
        <v>1.4833127317676145</v>
      </c>
      <c r="U12" s="2">
        <f t="shared" si="14"/>
        <v>1.5037593984962405</v>
      </c>
      <c r="V12" s="2">
        <f t="shared" si="14"/>
        <v>0</v>
      </c>
      <c r="W12" s="2">
        <f t="shared" si="14"/>
        <v>0</v>
      </c>
      <c r="X12" s="2">
        <f t="shared" si="14"/>
        <v>0</v>
      </c>
      <c r="Y12" s="2">
        <f t="shared" si="14"/>
        <v>0</v>
      </c>
      <c r="Z12" s="2">
        <f t="shared" si="14"/>
        <v>0</v>
      </c>
      <c r="AA12" s="2">
        <f t="shared" si="14"/>
        <v>0</v>
      </c>
      <c r="AB12" s="2">
        <f t="shared" si="14"/>
        <v>3.2268686203490287</v>
      </c>
      <c r="AC12" s="2">
        <f t="shared" si="14"/>
        <v>3.0257936507936507</v>
      </c>
      <c r="AD12" s="2">
        <f t="shared" si="14"/>
        <v>0</v>
      </c>
      <c r="AE12" s="2">
        <f t="shared" si="14"/>
        <v>4.619225967540574</v>
      </c>
      <c r="AF12" s="2">
        <f t="shared" si="14"/>
        <v>0</v>
      </c>
      <c r="AG12" s="2">
        <f t="shared" si="14"/>
        <v>0</v>
      </c>
      <c r="AH12" s="2">
        <f t="shared" si="14"/>
        <v>0</v>
      </c>
      <c r="AI12" s="2">
        <f t="shared" si="14"/>
        <v>0</v>
      </c>
      <c r="AJ12" s="11" t="s">
        <v>255</v>
      </c>
      <c r="AK12" s="2">
        <f aca="true" t="shared" si="15" ref="AK12:AZ12">IF(AK6=0,0,AK11/AK6*100)</f>
        <v>0.6802721088435374</v>
      </c>
      <c r="AL12" s="2">
        <f t="shared" si="15"/>
        <v>1.639344262295082</v>
      </c>
      <c r="AM12" s="2">
        <f t="shared" si="15"/>
        <v>0</v>
      </c>
      <c r="AN12" s="2">
        <f t="shared" si="15"/>
        <v>0</v>
      </c>
      <c r="AO12" s="2">
        <f t="shared" si="15"/>
        <v>0</v>
      </c>
      <c r="AP12" s="2">
        <f t="shared" si="15"/>
        <v>0</v>
      </c>
      <c r="AQ12" s="2">
        <f t="shared" si="15"/>
        <v>0</v>
      </c>
      <c r="AR12" s="2">
        <f t="shared" si="15"/>
        <v>0</v>
      </c>
      <c r="AS12" s="2">
        <f t="shared" si="15"/>
        <v>2.398331595411887</v>
      </c>
      <c r="AT12" s="2">
        <f t="shared" si="15"/>
        <v>2.5116822429906542</v>
      </c>
      <c r="AU12" s="2">
        <f t="shared" si="15"/>
        <v>4.761904761904762</v>
      </c>
      <c r="AV12" s="2">
        <f t="shared" si="15"/>
        <v>1.2345679012345678</v>
      </c>
      <c r="AW12" s="2">
        <f t="shared" si="15"/>
        <v>0</v>
      </c>
      <c r="AX12" s="2">
        <f t="shared" si="15"/>
        <v>0</v>
      </c>
      <c r="AY12" s="2">
        <f t="shared" si="15"/>
        <v>0</v>
      </c>
      <c r="AZ12" s="2">
        <f t="shared" si="15"/>
        <v>0</v>
      </c>
      <c r="BA12" s="11" t="s">
        <v>255</v>
      </c>
      <c r="BB12" s="2">
        <f aca="true" t="shared" si="16" ref="BB12:BQ12">IF(BB6=0,0,BB11/BB6*100)</f>
        <v>4.511278195488721</v>
      </c>
      <c r="BC12" s="2">
        <f t="shared" si="16"/>
        <v>4.741379310344827</v>
      </c>
      <c r="BD12" s="2">
        <f t="shared" si="16"/>
        <v>0</v>
      </c>
      <c r="BE12" s="2">
        <f t="shared" si="16"/>
        <v>4</v>
      </c>
      <c r="BF12" s="2">
        <f t="shared" si="16"/>
        <v>0</v>
      </c>
      <c r="BG12" s="2">
        <f t="shared" si="16"/>
        <v>0</v>
      </c>
      <c r="BH12" s="2">
        <f t="shared" si="16"/>
        <v>0</v>
      </c>
      <c r="BI12" s="2">
        <f t="shared" si="16"/>
        <v>0</v>
      </c>
      <c r="BJ12" s="2">
        <f t="shared" si="16"/>
        <v>0.8448528600476019</v>
      </c>
      <c r="BK12" s="2">
        <f t="shared" si="16"/>
        <v>0.7121603824203697</v>
      </c>
      <c r="BL12" s="2">
        <f t="shared" si="16"/>
        <v>0.7253886010362695</v>
      </c>
      <c r="BM12" s="2">
        <f t="shared" si="16"/>
        <v>1.1358283171944519</v>
      </c>
      <c r="BN12" s="2">
        <f t="shared" si="16"/>
        <v>0.7751937984496124</v>
      </c>
      <c r="BO12" s="2">
        <f t="shared" si="16"/>
        <v>0.646830530401035</v>
      </c>
      <c r="BP12" s="2">
        <f t="shared" si="16"/>
        <v>0</v>
      </c>
      <c r="BQ12" s="2">
        <f t="shared" si="16"/>
        <v>1.5817223198594026</v>
      </c>
    </row>
    <row r="13" spans="1:69" s="13" customFormat="1" ht="36" customHeight="1">
      <c r="A13" s="11" t="s">
        <v>250</v>
      </c>
      <c r="B13" s="23">
        <f>SUM(C13+K13+T13+AB13+AK13+AS13+BB13+BJ13)</f>
        <v>129</v>
      </c>
      <c r="C13" s="23">
        <f>SUM(D13:J13)</f>
        <v>2</v>
      </c>
      <c r="D13" s="23">
        <v>2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f>SUM(L13:R13)</f>
        <v>2</v>
      </c>
      <c r="L13" s="23">
        <v>2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1" t="s">
        <v>250</v>
      </c>
      <c r="T13" s="23">
        <f>SUM(U13:AA13)</f>
        <v>3</v>
      </c>
      <c r="U13" s="23">
        <v>3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f>SUM(AC13:AI13)</f>
        <v>22</v>
      </c>
      <c r="AC13" s="23">
        <v>20</v>
      </c>
      <c r="AD13" s="23">
        <v>0</v>
      </c>
      <c r="AE13" s="23">
        <v>2</v>
      </c>
      <c r="AF13" s="23">
        <v>0</v>
      </c>
      <c r="AG13" s="23">
        <v>0</v>
      </c>
      <c r="AH13" s="23">
        <v>0</v>
      </c>
      <c r="AI13" s="23">
        <v>0</v>
      </c>
      <c r="AJ13" s="11" t="s">
        <v>250</v>
      </c>
      <c r="AK13" s="23">
        <f>SUM(AL13:AR13)</f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f>SUM(AT13:AZ13)</f>
        <v>13</v>
      </c>
      <c r="AT13" s="23">
        <v>11</v>
      </c>
      <c r="AU13" s="23">
        <v>1</v>
      </c>
      <c r="AV13" s="23">
        <v>1</v>
      </c>
      <c r="AW13" s="23">
        <v>0</v>
      </c>
      <c r="AX13" s="23">
        <v>0</v>
      </c>
      <c r="AY13" s="23">
        <v>0</v>
      </c>
      <c r="AZ13" s="23">
        <v>0</v>
      </c>
      <c r="BA13" s="11" t="s">
        <v>250</v>
      </c>
      <c r="BB13" s="23">
        <f>SUM(BC13:BI13)</f>
        <v>5</v>
      </c>
      <c r="BC13" s="23">
        <v>5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f>SUM(BK13:BQ13)</f>
        <v>82</v>
      </c>
      <c r="BK13" s="23">
        <v>73</v>
      </c>
      <c r="BL13" s="23">
        <v>0</v>
      </c>
      <c r="BM13" s="23">
        <v>9</v>
      </c>
      <c r="BN13" s="23">
        <v>0</v>
      </c>
      <c r="BO13" s="23">
        <v>0</v>
      </c>
      <c r="BP13" s="23">
        <v>0</v>
      </c>
      <c r="BQ13" s="23">
        <v>0</v>
      </c>
    </row>
    <row r="14" spans="1:69" s="13" customFormat="1" ht="36" customHeight="1">
      <c r="A14" s="11" t="s">
        <v>251</v>
      </c>
      <c r="B14" s="23">
        <f>SUM(C14+K14+T14+AB14+AK14+AS14+BB14+BJ14)</f>
        <v>288</v>
      </c>
      <c r="C14" s="23">
        <f>SUM(D14:J14)</f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f>SUM(L14:R14)</f>
        <v>12</v>
      </c>
      <c r="L14" s="23">
        <v>12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11" t="s">
        <v>251</v>
      </c>
      <c r="T14" s="23">
        <f>SUM(U14:AA14)</f>
        <v>18</v>
      </c>
      <c r="U14" s="23">
        <v>18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f>SUM(AC14:AI14)</f>
        <v>35</v>
      </c>
      <c r="AC14" s="23">
        <v>20</v>
      </c>
      <c r="AD14" s="23">
        <v>0</v>
      </c>
      <c r="AE14" s="23">
        <v>15</v>
      </c>
      <c r="AF14" s="23">
        <v>0</v>
      </c>
      <c r="AG14" s="23">
        <v>0</v>
      </c>
      <c r="AH14" s="23">
        <v>0</v>
      </c>
      <c r="AI14" s="23">
        <v>0</v>
      </c>
      <c r="AJ14" s="11" t="s">
        <v>251</v>
      </c>
      <c r="AK14" s="23">
        <f>SUM(AL14:AR14)</f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f>SUM(AT14:AZ14)</f>
        <v>12</v>
      </c>
      <c r="AT14" s="23">
        <v>12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11" t="s">
        <v>251</v>
      </c>
      <c r="BB14" s="23">
        <f>SUM(BC14:BI14)</f>
        <v>6</v>
      </c>
      <c r="BC14" s="23">
        <v>5</v>
      </c>
      <c r="BD14" s="23">
        <v>0</v>
      </c>
      <c r="BE14" s="23">
        <v>1</v>
      </c>
      <c r="BF14" s="23">
        <v>0</v>
      </c>
      <c r="BG14" s="23">
        <v>0</v>
      </c>
      <c r="BH14" s="23">
        <v>0</v>
      </c>
      <c r="BI14" s="23">
        <v>0</v>
      </c>
      <c r="BJ14" s="23">
        <f>SUM(BK14:BQ14)</f>
        <v>205</v>
      </c>
      <c r="BK14" s="23">
        <v>104</v>
      </c>
      <c r="BL14" s="23">
        <v>7</v>
      </c>
      <c r="BM14" s="23">
        <v>85</v>
      </c>
      <c r="BN14" s="23">
        <v>0</v>
      </c>
      <c r="BO14" s="23">
        <v>2</v>
      </c>
      <c r="BP14" s="23">
        <v>0</v>
      </c>
      <c r="BQ14" s="23">
        <v>7</v>
      </c>
    </row>
    <row r="15" spans="1:69" s="13" customFormat="1" ht="36" customHeight="1">
      <c r="A15" s="11" t="s">
        <v>252</v>
      </c>
      <c r="B15" s="23">
        <f>SUM(C15+K15+T15+AB15+AK15+AS15+BB15+BJ15)</f>
        <v>295</v>
      </c>
      <c r="C15" s="23">
        <f>SUM(D15:J15)</f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>SUM(L15:R15)</f>
        <v>12</v>
      </c>
      <c r="L15" s="23">
        <v>12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11" t="s">
        <v>252</v>
      </c>
      <c r="T15" s="23">
        <f>SUM(U15:AA15)</f>
        <v>15</v>
      </c>
      <c r="U15" s="23">
        <v>15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f>SUM(AC15:AI15)</f>
        <v>41</v>
      </c>
      <c r="AC15" s="23">
        <v>21</v>
      </c>
      <c r="AD15" s="23">
        <v>0</v>
      </c>
      <c r="AE15" s="23">
        <v>20</v>
      </c>
      <c r="AF15" s="23">
        <v>0</v>
      </c>
      <c r="AG15" s="23">
        <v>0</v>
      </c>
      <c r="AH15" s="23">
        <v>0</v>
      </c>
      <c r="AI15" s="23">
        <v>0</v>
      </c>
      <c r="AJ15" s="11" t="s">
        <v>252</v>
      </c>
      <c r="AK15" s="23">
        <f>SUM(AL15:AR15)</f>
        <v>1</v>
      </c>
      <c r="AL15" s="23">
        <v>1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f>SUM(AT15:AZ15)</f>
        <v>21</v>
      </c>
      <c r="AT15" s="23">
        <v>20</v>
      </c>
      <c r="AU15" s="23">
        <v>0</v>
      </c>
      <c r="AV15" s="23">
        <v>1</v>
      </c>
      <c r="AW15" s="23">
        <v>0</v>
      </c>
      <c r="AX15" s="23">
        <v>0</v>
      </c>
      <c r="AY15" s="23">
        <v>0</v>
      </c>
      <c r="AZ15" s="23">
        <v>0</v>
      </c>
      <c r="BA15" s="11" t="s">
        <v>252</v>
      </c>
      <c r="BB15" s="23">
        <f>SUM(BC15:BI15)</f>
        <v>1</v>
      </c>
      <c r="BC15" s="23">
        <v>1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f>SUM(BK15:BQ15)</f>
        <v>204</v>
      </c>
      <c r="BK15" s="23">
        <v>82</v>
      </c>
      <c r="BL15" s="23">
        <v>0</v>
      </c>
      <c r="BM15" s="23">
        <v>114</v>
      </c>
      <c r="BN15" s="23">
        <v>3</v>
      </c>
      <c r="BO15" s="23">
        <v>3</v>
      </c>
      <c r="BP15" s="23">
        <v>0</v>
      </c>
      <c r="BQ15" s="23">
        <v>2</v>
      </c>
    </row>
    <row r="16" spans="1:69" s="13" customFormat="1" ht="36" customHeight="1" thickBot="1">
      <c r="A16" s="11" t="s">
        <v>253</v>
      </c>
      <c r="B16" s="23">
        <f>SUM(C16+K16+T16+AB16+AK16+AS16+BB16+BJ16)</f>
        <v>45</v>
      </c>
      <c r="C16" s="23">
        <f>SUM(D16:J16)</f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>SUM(L16:R16)</f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11" t="s">
        <v>253</v>
      </c>
      <c r="T16" s="23">
        <f>SUM(U16:AA16)</f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f>SUM(AC16:AI16)</f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11" t="s">
        <v>253</v>
      </c>
      <c r="AK16" s="23">
        <f>SUM(AL16:AR16)</f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f>SUM(AT16:AZ16)</f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11" t="s">
        <v>253</v>
      </c>
      <c r="BB16" s="23">
        <f>SUM(BC16:BI16)</f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f>SUM(BK16:BQ16)</f>
        <v>45</v>
      </c>
      <c r="BK16" s="23">
        <v>33</v>
      </c>
      <c r="BL16" s="23">
        <v>0</v>
      </c>
      <c r="BM16" s="23">
        <v>9</v>
      </c>
      <c r="BN16" s="23">
        <v>3</v>
      </c>
      <c r="BO16" s="23">
        <v>0</v>
      </c>
      <c r="BP16" s="23">
        <v>0</v>
      </c>
      <c r="BQ16" s="23">
        <v>0</v>
      </c>
    </row>
    <row r="17" spans="1:69" s="13" customFormat="1" ht="12" customHeight="1">
      <c r="A17" s="91" t="s">
        <v>256</v>
      </c>
      <c r="B17" s="91"/>
      <c r="C17" s="91"/>
      <c r="D17" s="91"/>
      <c r="E17" s="91"/>
      <c r="F17" s="91"/>
      <c r="G17" s="91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91" t="s">
        <v>256</v>
      </c>
      <c r="T17" s="91"/>
      <c r="U17" s="91"/>
      <c r="V17" s="91"/>
      <c r="W17" s="91"/>
      <c r="X17" s="91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</row>
    <row r="18" spans="1:19" s="13" customFormat="1" ht="64.5" customHeight="1">
      <c r="A18" s="19"/>
      <c r="S18" s="19"/>
    </row>
    <row r="19" spans="1:69" s="13" customFormat="1" ht="11.25" customHeight="1">
      <c r="A19" s="84" t="s">
        <v>326</v>
      </c>
      <c r="B19" s="84"/>
      <c r="C19" s="84"/>
      <c r="D19" s="84"/>
      <c r="E19" s="84"/>
      <c r="F19" s="84"/>
      <c r="G19" s="84"/>
      <c r="H19" s="84"/>
      <c r="I19" s="84" t="s">
        <v>230</v>
      </c>
      <c r="J19" s="84"/>
      <c r="K19" s="84"/>
      <c r="L19" s="84"/>
      <c r="M19" s="84"/>
      <c r="N19" s="84"/>
      <c r="O19" s="84"/>
      <c r="P19" s="84"/>
      <c r="Q19" s="84"/>
      <c r="R19" s="84"/>
      <c r="S19" s="84" t="s">
        <v>327</v>
      </c>
      <c r="T19" s="84"/>
      <c r="U19" s="84"/>
      <c r="V19" s="84"/>
      <c r="W19" s="84"/>
      <c r="X19" s="84"/>
      <c r="Y19" s="84"/>
      <c r="Z19" s="84" t="s">
        <v>260</v>
      </c>
      <c r="AA19" s="84"/>
      <c r="AB19" s="84"/>
      <c r="AC19" s="84"/>
      <c r="AD19" s="84"/>
      <c r="AE19" s="84"/>
      <c r="AF19" s="84"/>
      <c r="AG19" s="84"/>
      <c r="AH19" s="84"/>
      <c r="AI19" s="84"/>
      <c r="AJ19" s="84" t="s">
        <v>261</v>
      </c>
      <c r="AK19" s="84"/>
      <c r="AL19" s="84"/>
      <c r="AM19" s="84"/>
      <c r="AN19" s="84"/>
      <c r="AO19" s="84"/>
      <c r="AP19" s="84"/>
      <c r="AQ19" s="84" t="s">
        <v>262</v>
      </c>
      <c r="AR19" s="84"/>
      <c r="AS19" s="84"/>
      <c r="AT19" s="84"/>
      <c r="AU19" s="84"/>
      <c r="AV19" s="84"/>
      <c r="AW19" s="84"/>
      <c r="AX19" s="84"/>
      <c r="AY19" s="84"/>
      <c r="AZ19" s="84"/>
      <c r="BA19" s="74" t="s">
        <v>328</v>
      </c>
      <c r="BB19" s="74"/>
      <c r="BC19" s="74"/>
      <c r="BD19" s="74"/>
      <c r="BE19" s="74"/>
      <c r="BF19" s="74"/>
      <c r="BG19" s="74"/>
      <c r="BH19" s="84" t="s">
        <v>329</v>
      </c>
      <c r="BI19" s="84"/>
      <c r="BJ19" s="84"/>
      <c r="BK19" s="84"/>
      <c r="BL19" s="84"/>
      <c r="BM19" s="84"/>
      <c r="BN19" s="84"/>
      <c r="BO19" s="84"/>
      <c r="BP19" s="84"/>
      <c r="BQ19" s="84"/>
    </row>
  </sheetData>
  <mergeCells count="33">
    <mergeCell ref="BH1:BJ1"/>
    <mergeCell ref="BH19:BQ19"/>
    <mergeCell ref="BA19:BG19"/>
    <mergeCell ref="S3:S4"/>
    <mergeCell ref="T3:AA3"/>
    <mergeCell ref="AB3:AI3"/>
    <mergeCell ref="AJ1:AP1"/>
    <mergeCell ref="AJ2:AP2"/>
    <mergeCell ref="Z1:AD1"/>
    <mergeCell ref="S1:Y1"/>
    <mergeCell ref="BJ3:BQ3"/>
    <mergeCell ref="S17:X17"/>
    <mergeCell ref="AJ3:AJ4"/>
    <mergeCell ref="AK3:AR3"/>
    <mergeCell ref="BB3:BI3"/>
    <mergeCell ref="AS3:AZ3"/>
    <mergeCell ref="AQ1:AZ1"/>
    <mergeCell ref="S19:Y19"/>
    <mergeCell ref="Z19:AI19"/>
    <mergeCell ref="BA3:BA4"/>
    <mergeCell ref="AQ2:AS2"/>
    <mergeCell ref="AJ19:AP19"/>
    <mergeCell ref="AQ19:AZ19"/>
    <mergeCell ref="BA1:BG1"/>
    <mergeCell ref="A17:G17"/>
    <mergeCell ref="A19:H19"/>
    <mergeCell ref="I19:R19"/>
    <mergeCell ref="A1:H1"/>
    <mergeCell ref="I1:M1"/>
    <mergeCell ref="A3:A4"/>
    <mergeCell ref="B3:B4"/>
    <mergeCell ref="C3:J3"/>
    <mergeCell ref="K3:R3"/>
  </mergeCells>
  <dataValidations count="1">
    <dataValidation type="whole" allowBlank="1" showInputMessage="1" showErrorMessage="1" errorTitle="嘿嘿！你粉混喔" error="數字必須素整數而且不得小於 0 也應該不會大於 50000000 吧" sqref="AT13:AZ16 D7:J10 AT7:AZ10 BC13:BI16 AL13:AR16 BC7:BI10 U13:AA16 L13:R16 L7:R10 D13:J16 U7:AA10 AC7:AI10 AC13:AI16 AL7:AR10 BK7:BQ10 BK13:BQ16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  <colBreaks count="2" manualBreakCount="2">
    <brk id="42" max="65535" man="1"/>
    <brk id="59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25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20" customWidth="1"/>
    <col min="2" max="2" width="9.625" style="21" customWidth="1"/>
    <col min="3" max="3" width="10.00390625" style="21" customWidth="1"/>
    <col min="4" max="4" width="11.125" style="21" customWidth="1"/>
    <col min="5" max="7" width="8.50390625" style="21" customWidth="1"/>
    <col min="8" max="14" width="11.50390625" style="21" customWidth="1"/>
    <col min="15" max="15" width="22.625" style="21" customWidth="1"/>
    <col min="16" max="16" width="7.625" style="21" customWidth="1"/>
    <col min="17" max="22" width="7.375" style="21" customWidth="1"/>
    <col min="23" max="23" width="8.25390625" style="21" customWidth="1"/>
    <col min="24" max="31" width="9.625" style="21" customWidth="1"/>
    <col min="32" max="16384" width="9.00390625" style="21" customWidth="1"/>
  </cols>
  <sheetData>
    <row r="1" spans="1:31" s="3" customFormat="1" ht="48" customHeight="1">
      <c r="A1" s="85" t="s">
        <v>99</v>
      </c>
      <c r="B1" s="85"/>
      <c r="C1" s="85"/>
      <c r="D1" s="85"/>
      <c r="E1" s="85"/>
      <c r="F1" s="85"/>
      <c r="G1" s="85"/>
      <c r="H1" s="97" t="s">
        <v>10</v>
      </c>
      <c r="I1" s="97"/>
      <c r="J1" s="97"/>
      <c r="K1" s="97"/>
      <c r="L1" s="97"/>
      <c r="M1" s="97"/>
      <c r="N1" s="97"/>
      <c r="O1" s="85" t="s">
        <v>268</v>
      </c>
      <c r="P1" s="85"/>
      <c r="Q1" s="85"/>
      <c r="R1" s="85"/>
      <c r="S1" s="85"/>
      <c r="T1" s="85"/>
      <c r="U1" s="85"/>
      <c r="V1" s="85"/>
      <c r="W1" s="85"/>
      <c r="X1" s="63" t="s">
        <v>12</v>
      </c>
      <c r="Y1" s="63"/>
      <c r="Z1" s="1"/>
      <c r="AA1" s="1"/>
      <c r="AB1" s="1"/>
      <c r="AC1" s="1"/>
      <c r="AD1" s="1"/>
      <c r="AE1" s="1"/>
    </row>
    <row r="2" spans="1:31" s="6" customFormat="1" ht="12.75" customHeight="1" thickBot="1">
      <c r="A2" s="87" t="s">
        <v>13</v>
      </c>
      <c r="B2" s="87"/>
      <c r="C2" s="87"/>
      <c r="D2" s="87"/>
      <c r="E2" s="87"/>
      <c r="F2" s="87"/>
      <c r="G2" s="87"/>
      <c r="H2" s="101" t="s">
        <v>382</v>
      </c>
      <c r="I2" s="101"/>
      <c r="J2" s="101"/>
      <c r="K2" s="101"/>
      <c r="L2" s="101"/>
      <c r="M2" s="101"/>
      <c r="N2" s="4" t="s">
        <v>14</v>
      </c>
      <c r="O2" s="69" t="s">
        <v>13</v>
      </c>
      <c r="P2" s="69"/>
      <c r="Q2" s="69"/>
      <c r="R2" s="69"/>
      <c r="S2" s="69"/>
      <c r="T2" s="69"/>
      <c r="U2" s="69"/>
      <c r="V2" s="69"/>
      <c r="W2" s="69"/>
      <c r="X2" s="5" t="s">
        <v>382</v>
      </c>
      <c r="Y2" s="5"/>
      <c r="Z2" s="5"/>
      <c r="AA2" s="5"/>
      <c r="AB2" s="5"/>
      <c r="AC2" s="5"/>
      <c r="AD2" s="5"/>
      <c r="AE2" s="4" t="s">
        <v>14</v>
      </c>
    </row>
    <row r="3" spans="1:31" s="7" customFormat="1" ht="24" customHeight="1">
      <c r="A3" s="79" t="s">
        <v>15</v>
      </c>
      <c r="B3" s="89" t="s">
        <v>16</v>
      </c>
      <c r="C3" s="109" t="s">
        <v>100</v>
      </c>
      <c r="D3" s="82"/>
      <c r="E3" s="82"/>
      <c r="F3" s="82"/>
      <c r="G3" s="82"/>
      <c r="H3" s="68" t="s">
        <v>101</v>
      </c>
      <c r="I3" s="68"/>
      <c r="J3" s="68"/>
      <c r="K3" s="68"/>
      <c r="L3" s="68"/>
      <c r="M3" s="68"/>
      <c r="N3" s="68"/>
      <c r="O3" s="79" t="s">
        <v>15</v>
      </c>
      <c r="P3" s="81" t="s">
        <v>102</v>
      </c>
      <c r="Q3" s="82"/>
      <c r="R3" s="82"/>
      <c r="S3" s="82"/>
      <c r="T3" s="82"/>
      <c r="U3" s="82"/>
      <c r="V3" s="82"/>
      <c r="W3" s="82"/>
      <c r="X3" s="68" t="s">
        <v>68</v>
      </c>
      <c r="Y3" s="62"/>
      <c r="Z3" s="105" t="s">
        <v>388</v>
      </c>
      <c r="AA3" s="105" t="s">
        <v>355</v>
      </c>
      <c r="AB3" s="105" t="s">
        <v>21</v>
      </c>
      <c r="AC3" s="105" t="s">
        <v>22</v>
      </c>
      <c r="AD3" s="77" t="s">
        <v>167</v>
      </c>
      <c r="AE3" s="107" t="s">
        <v>170</v>
      </c>
    </row>
    <row r="4" spans="1:31" s="7" customFormat="1" ht="48" customHeight="1" thickBot="1">
      <c r="A4" s="80"/>
      <c r="B4" s="92"/>
      <c r="C4" s="8" t="s">
        <v>3</v>
      </c>
      <c r="D4" s="9" t="s">
        <v>361</v>
      </c>
      <c r="E4" s="9" t="s">
        <v>374</v>
      </c>
      <c r="F4" s="9" t="s">
        <v>375</v>
      </c>
      <c r="G4" s="9" t="s">
        <v>385</v>
      </c>
      <c r="H4" s="9" t="s">
        <v>24</v>
      </c>
      <c r="I4" s="9" t="s">
        <v>25</v>
      </c>
      <c r="J4" s="9" t="s">
        <v>26</v>
      </c>
      <c r="K4" s="9" t="s">
        <v>360</v>
      </c>
      <c r="L4" s="10" t="s">
        <v>28</v>
      </c>
      <c r="M4" s="10" t="s">
        <v>29</v>
      </c>
      <c r="N4" s="8" t="s">
        <v>359</v>
      </c>
      <c r="O4" s="80"/>
      <c r="P4" s="10" t="s">
        <v>31</v>
      </c>
      <c r="Q4" s="9" t="s">
        <v>32</v>
      </c>
      <c r="R4" s="9" t="s">
        <v>376</v>
      </c>
      <c r="S4" s="9" t="s">
        <v>33</v>
      </c>
      <c r="T4" s="9" t="s">
        <v>34</v>
      </c>
      <c r="U4" s="9" t="s">
        <v>35</v>
      </c>
      <c r="V4" s="9" t="s">
        <v>36</v>
      </c>
      <c r="W4" s="8" t="s">
        <v>348</v>
      </c>
      <c r="X4" s="10" t="s">
        <v>358</v>
      </c>
      <c r="Y4" s="10" t="s">
        <v>357</v>
      </c>
      <c r="Z4" s="106"/>
      <c r="AA4" s="106"/>
      <c r="AB4" s="106"/>
      <c r="AC4" s="106"/>
      <c r="AD4" s="78"/>
      <c r="AE4" s="108"/>
    </row>
    <row r="5" spans="1:31" s="13" customFormat="1" ht="24" customHeight="1">
      <c r="A5" s="11" t="s">
        <v>39</v>
      </c>
      <c r="B5" s="29">
        <f>SUM(B6+B7)</f>
        <v>63979</v>
      </c>
      <c r="C5" s="29">
        <f aca="true" t="shared" si="0" ref="C5:I5">SUM(C6+C7)</f>
        <v>41294</v>
      </c>
      <c r="D5" s="29">
        <f t="shared" si="0"/>
        <v>2444</v>
      </c>
      <c r="E5" s="29">
        <f t="shared" si="0"/>
        <v>2871</v>
      </c>
      <c r="F5" s="29">
        <f>SUM(F6+F7)</f>
        <v>4245</v>
      </c>
      <c r="G5" s="29">
        <f t="shared" si="0"/>
        <v>145</v>
      </c>
      <c r="H5" s="29">
        <f>SUM(H6+H7)</f>
        <v>675</v>
      </c>
      <c r="I5" s="29">
        <f t="shared" si="0"/>
        <v>10493</v>
      </c>
      <c r="J5" s="29">
        <f>SUM(J6+J7)</f>
        <v>1049</v>
      </c>
      <c r="K5" s="29">
        <f>SUM(K6+K7)</f>
        <v>1741</v>
      </c>
      <c r="L5" s="29">
        <f>SUM(L6+L7)</f>
        <v>2444</v>
      </c>
      <c r="M5" s="29">
        <f>SUM(M6+M7)</f>
        <v>388</v>
      </c>
      <c r="N5" s="29">
        <f>SUM(N6+N7)</f>
        <v>11832</v>
      </c>
      <c r="O5" s="11" t="s">
        <v>40</v>
      </c>
      <c r="P5" s="29">
        <f aca="true" t="shared" si="1" ref="P5:AE5">SUM(P6+P7)</f>
        <v>1124</v>
      </c>
      <c r="Q5" s="29">
        <f>SUM(Q6+Q7)</f>
        <v>668</v>
      </c>
      <c r="R5" s="29">
        <f t="shared" si="1"/>
        <v>58</v>
      </c>
      <c r="S5" s="29">
        <f t="shared" si="1"/>
        <v>299</v>
      </c>
      <c r="T5" s="29">
        <f t="shared" si="1"/>
        <v>43</v>
      </c>
      <c r="U5" s="29">
        <f t="shared" si="1"/>
        <v>190</v>
      </c>
      <c r="V5" s="29">
        <f t="shared" si="1"/>
        <v>254</v>
      </c>
      <c r="W5" s="29">
        <f t="shared" si="1"/>
        <v>198</v>
      </c>
      <c r="X5" s="29">
        <f t="shared" si="1"/>
        <v>94</v>
      </c>
      <c r="Y5" s="29">
        <f t="shared" si="1"/>
        <v>39</v>
      </c>
      <c r="Z5" s="29">
        <f t="shared" si="1"/>
        <v>972</v>
      </c>
      <c r="AA5" s="29">
        <f t="shared" si="1"/>
        <v>19322</v>
      </c>
      <c r="AB5" s="29">
        <f t="shared" si="1"/>
        <v>780</v>
      </c>
      <c r="AC5" s="29">
        <f t="shared" si="1"/>
        <v>778</v>
      </c>
      <c r="AD5" s="29">
        <f t="shared" si="1"/>
        <v>255</v>
      </c>
      <c r="AE5" s="29">
        <f t="shared" si="1"/>
        <v>578</v>
      </c>
    </row>
    <row r="6" spans="1:31" s="13" customFormat="1" ht="30" customHeight="1">
      <c r="A6" s="14" t="s">
        <v>41</v>
      </c>
      <c r="B6" s="23">
        <f>SUM(B12+B15+B18+B21)</f>
        <v>63241</v>
      </c>
      <c r="C6" s="23">
        <f>SUM(C12+C15+C18+C21)</f>
        <v>40881</v>
      </c>
      <c r="D6" s="23">
        <f aca="true" t="shared" si="2" ref="D6:AE6">SUM(D12+D15+D18+D21)</f>
        <v>2418</v>
      </c>
      <c r="E6" s="23">
        <f t="shared" si="2"/>
        <v>2852</v>
      </c>
      <c r="F6" s="23">
        <f>SUM(F12+F15+F18+F21)</f>
        <v>4194</v>
      </c>
      <c r="G6" s="23">
        <f t="shared" si="2"/>
        <v>133</v>
      </c>
      <c r="H6" s="23">
        <f>SUM(H12+H15+H18+H21)</f>
        <v>672</v>
      </c>
      <c r="I6" s="23">
        <f t="shared" si="2"/>
        <v>10359</v>
      </c>
      <c r="J6" s="23">
        <f t="shared" si="2"/>
        <v>1029</v>
      </c>
      <c r="K6" s="23">
        <f t="shared" si="2"/>
        <v>1734</v>
      </c>
      <c r="L6" s="23">
        <f t="shared" si="2"/>
        <v>2403</v>
      </c>
      <c r="M6" s="23">
        <f t="shared" si="2"/>
        <v>386</v>
      </c>
      <c r="N6" s="23">
        <f t="shared" si="2"/>
        <v>11766</v>
      </c>
      <c r="O6" s="14" t="s">
        <v>42</v>
      </c>
      <c r="P6" s="23">
        <f t="shared" si="2"/>
        <v>1114</v>
      </c>
      <c r="Q6" s="23">
        <f>SUM(Q12+Q15+Q18+Q21)</f>
        <v>656</v>
      </c>
      <c r="R6" s="23">
        <f t="shared" si="2"/>
        <v>57</v>
      </c>
      <c r="S6" s="23">
        <f t="shared" si="2"/>
        <v>295</v>
      </c>
      <c r="T6" s="23">
        <f t="shared" si="2"/>
        <v>43</v>
      </c>
      <c r="U6" s="23">
        <f t="shared" si="2"/>
        <v>190</v>
      </c>
      <c r="V6" s="23">
        <f t="shared" si="2"/>
        <v>251</v>
      </c>
      <c r="W6" s="23">
        <f t="shared" si="2"/>
        <v>198</v>
      </c>
      <c r="X6" s="23">
        <f t="shared" si="2"/>
        <v>92</v>
      </c>
      <c r="Y6" s="23">
        <f t="shared" si="2"/>
        <v>39</v>
      </c>
      <c r="Z6" s="23">
        <f t="shared" si="2"/>
        <v>964</v>
      </c>
      <c r="AA6" s="23">
        <f t="shared" si="2"/>
        <v>19032</v>
      </c>
      <c r="AB6" s="23">
        <f t="shared" si="2"/>
        <v>774</v>
      </c>
      <c r="AC6" s="23">
        <f t="shared" si="2"/>
        <v>769</v>
      </c>
      <c r="AD6" s="23">
        <f>SUM(AD12+AD15+AD18+AD21)</f>
        <v>255</v>
      </c>
      <c r="AE6" s="23">
        <f t="shared" si="2"/>
        <v>566</v>
      </c>
    </row>
    <row r="7" spans="1:33" s="13" customFormat="1" ht="18.75" customHeight="1">
      <c r="A7" s="15" t="s">
        <v>43</v>
      </c>
      <c r="B7" s="23">
        <f>SUM(B13+B16+B19+B22)</f>
        <v>738</v>
      </c>
      <c r="C7" s="23">
        <f>SUM(C13+C16+C19+C22)</f>
        <v>413</v>
      </c>
      <c r="D7" s="23">
        <f aca="true" t="shared" si="3" ref="D7:AE7">SUM(D13+D16+D19+D22)</f>
        <v>26</v>
      </c>
      <c r="E7" s="23">
        <f t="shared" si="3"/>
        <v>19</v>
      </c>
      <c r="F7" s="23">
        <f>SUM(F13+F16+F19+F22)</f>
        <v>51</v>
      </c>
      <c r="G7" s="23">
        <f t="shared" si="3"/>
        <v>12</v>
      </c>
      <c r="H7" s="23">
        <f>SUM(H13+H16+H19+H22)</f>
        <v>3</v>
      </c>
      <c r="I7" s="23">
        <f t="shared" si="3"/>
        <v>134</v>
      </c>
      <c r="J7" s="23">
        <f t="shared" si="3"/>
        <v>20</v>
      </c>
      <c r="K7" s="23">
        <f t="shared" si="3"/>
        <v>7</v>
      </c>
      <c r="L7" s="23">
        <f t="shared" si="3"/>
        <v>41</v>
      </c>
      <c r="M7" s="23">
        <f t="shared" si="3"/>
        <v>2</v>
      </c>
      <c r="N7" s="23">
        <f t="shared" si="3"/>
        <v>66</v>
      </c>
      <c r="O7" s="14" t="s">
        <v>44</v>
      </c>
      <c r="P7" s="23">
        <f t="shared" si="3"/>
        <v>10</v>
      </c>
      <c r="Q7" s="23">
        <f>SUM(Q13+Q16+Q19+Q22)</f>
        <v>12</v>
      </c>
      <c r="R7" s="23">
        <f t="shared" si="3"/>
        <v>1</v>
      </c>
      <c r="S7" s="23">
        <f t="shared" si="3"/>
        <v>4</v>
      </c>
      <c r="T7" s="23">
        <f t="shared" si="3"/>
        <v>0</v>
      </c>
      <c r="U7" s="23">
        <f t="shared" si="3"/>
        <v>0</v>
      </c>
      <c r="V7" s="23">
        <f t="shared" si="3"/>
        <v>3</v>
      </c>
      <c r="W7" s="23">
        <f t="shared" si="3"/>
        <v>0</v>
      </c>
      <c r="X7" s="23">
        <f t="shared" si="3"/>
        <v>2</v>
      </c>
      <c r="Y7" s="23">
        <f t="shared" si="3"/>
        <v>0</v>
      </c>
      <c r="Z7" s="23">
        <f t="shared" si="3"/>
        <v>8</v>
      </c>
      <c r="AA7" s="23">
        <f t="shared" si="3"/>
        <v>290</v>
      </c>
      <c r="AB7" s="23">
        <f t="shared" si="3"/>
        <v>6</v>
      </c>
      <c r="AC7" s="23">
        <f t="shared" si="3"/>
        <v>9</v>
      </c>
      <c r="AD7" s="23">
        <f>SUM(AD13+AD16+AD19+AD22)</f>
        <v>0</v>
      </c>
      <c r="AE7" s="23">
        <f t="shared" si="3"/>
        <v>12</v>
      </c>
      <c r="AF7" s="12"/>
      <c r="AG7" s="12"/>
    </row>
    <row r="8" spans="1:31" s="13" customFormat="1" ht="30" customHeight="1">
      <c r="A8" s="15" t="s">
        <v>45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4" t="s">
        <v>46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13" customFormat="1" ht="30" customHeight="1">
      <c r="A9" s="11" t="s">
        <v>47</v>
      </c>
      <c r="B9" s="2">
        <f>IF(B6+B7=0,0,B6/(B6+B7)*100)</f>
        <v>98.84649650666624</v>
      </c>
      <c r="C9" s="2">
        <f aca="true" t="shared" si="4" ref="C9:N9">IF(C6+C7=0,0,C6/(C6+C7)*100)</f>
        <v>98.99985470044074</v>
      </c>
      <c r="D9" s="2">
        <f t="shared" si="4"/>
        <v>98.93617021276596</v>
      </c>
      <c r="E9" s="2">
        <f t="shared" si="4"/>
        <v>99.33820968303728</v>
      </c>
      <c r="F9" s="2">
        <f>IF(F6+F7=0,0,F6/(F6+F7)*100)</f>
        <v>98.79858657243817</v>
      </c>
      <c r="G9" s="2">
        <f t="shared" si="4"/>
        <v>91.72413793103448</v>
      </c>
      <c r="H9" s="2">
        <f>IF(H6+H7=0,0,H6/(H6+H7)*100)</f>
        <v>99.55555555555556</v>
      </c>
      <c r="I9" s="2">
        <f t="shared" si="4"/>
        <v>98.72295816258459</v>
      </c>
      <c r="J9" s="16">
        <f t="shared" si="4"/>
        <v>98.09342230695901</v>
      </c>
      <c r="K9" s="16">
        <f t="shared" si="4"/>
        <v>99.59793222286044</v>
      </c>
      <c r="L9" s="16">
        <f t="shared" si="4"/>
        <v>98.32242225859247</v>
      </c>
      <c r="M9" s="16">
        <f t="shared" si="4"/>
        <v>99.48453608247422</v>
      </c>
      <c r="N9" s="16">
        <f t="shared" si="4"/>
        <v>99.4421906693712</v>
      </c>
      <c r="O9" s="11" t="s">
        <v>48</v>
      </c>
      <c r="P9" s="16">
        <f aca="true" t="shared" si="5" ref="P9:AE9">IF(P6+P7=0,0,P6/(P6+P7)*100)</f>
        <v>99.11032028469751</v>
      </c>
      <c r="Q9" s="16">
        <f>IF(Q6+Q7=0,0,Q6/(Q6+Q7)*100)</f>
        <v>98.20359281437125</v>
      </c>
      <c r="R9" s="16">
        <f t="shared" si="5"/>
        <v>98.27586206896551</v>
      </c>
      <c r="S9" s="16">
        <f t="shared" si="5"/>
        <v>98.66220735785953</v>
      </c>
      <c r="T9" s="16">
        <f t="shared" si="5"/>
        <v>100</v>
      </c>
      <c r="U9" s="16">
        <f t="shared" si="5"/>
        <v>100</v>
      </c>
      <c r="V9" s="16">
        <f t="shared" si="5"/>
        <v>98.81889763779527</v>
      </c>
      <c r="W9" s="16">
        <f t="shared" si="5"/>
        <v>100</v>
      </c>
      <c r="X9" s="16">
        <f t="shared" si="5"/>
        <v>97.87234042553192</v>
      </c>
      <c r="Y9" s="16">
        <f t="shared" si="5"/>
        <v>100</v>
      </c>
      <c r="Z9" s="16">
        <f t="shared" si="5"/>
        <v>99.1769547325103</v>
      </c>
      <c r="AA9" s="16">
        <f t="shared" si="5"/>
        <v>98.49912017389504</v>
      </c>
      <c r="AB9" s="16">
        <f t="shared" si="5"/>
        <v>99.23076923076923</v>
      </c>
      <c r="AC9" s="16">
        <f t="shared" si="5"/>
        <v>98.84318766066839</v>
      </c>
      <c r="AD9" s="16">
        <f>IF(AD6+AD7=0,0,AD6/(AD6+AD7)*100)</f>
        <v>100</v>
      </c>
      <c r="AE9" s="16">
        <f t="shared" si="5"/>
        <v>97.92387543252595</v>
      </c>
    </row>
    <row r="10" spans="1:31" s="13" customFormat="1" ht="18.75" customHeight="1">
      <c r="A10" s="11" t="s">
        <v>49</v>
      </c>
      <c r="B10" s="2">
        <f>IF(B6+B7=0,0,B7/(B6+B7)*100)</f>
        <v>1.15350349333375</v>
      </c>
      <c r="C10" s="2">
        <f aca="true" t="shared" si="6" ref="C10:N10">IF(C6+C7=0,0,C7/(C6+C7)*100)</f>
        <v>1.000145299559258</v>
      </c>
      <c r="D10" s="2">
        <f t="shared" si="6"/>
        <v>1.0638297872340425</v>
      </c>
      <c r="E10" s="2">
        <f t="shared" si="6"/>
        <v>0.6617903169627307</v>
      </c>
      <c r="F10" s="2">
        <f>IF(F6+F7=0,0,F7/(F6+F7)*100)</f>
        <v>1.2014134275618376</v>
      </c>
      <c r="G10" s="2">
        <f t="shared" si="6"/>
        <v>8.275862068965518</v>
      </c>
      <c r="H10" s="2">
        <f>IF(H6+H7=0,0,H7/(H6+H7)*100)</f>
        <v>0.4444444444444444</v>
      </c>
      <c r="I10" s="2">
        <f t="shared" si="6"/>
        <v>1.2770418374154198</v>
      </c>
      <c r="J10" s="16">
        <f t="shared" si="6"/>
        <v>1.9065776930409915</v>
      </c>
      <c r="K10" s="16">
        <f t="shared" si="6"/>
        <v>0.402067777139575</v>
      </c>
      <c r="L10" s="16">
        <f t="shared" si="6"/>
        <v>1.6775777414075286</v>
      </c>
      <c r="M10" s="16">
        <f t="shared" si="6"/>
        <v>0.5154639175257731</v>
      </c>
      <c r="N10" s="16">
        <f t="shared" si="6"/>
        <v>0.5578093306288032</v>
      </c>
      <c r="O10" s="11" t="s">
        <v>49</v>
      </c>
      <c r="P10" s="16">
        <f aca="true" t="shared" si="7" ref="P10:AE10">IF(P6+P7=0,0,P7/(P6+P7)*100)</f>
        <v>0.8896797153024912</v>
      </c>
      <c r="Q10" s="16">
        <f>IF(Q6+Q7=0,0,Q7/(Q6+Q7)*100)</f>
        <v>1.7964071856287425</v>
      </c>
      <c r="R10" s="16">
        <f t="shared" si="7"/>
        <v>1.7241379310344827</v>
      </c>
      <c r="S10" s="16">
        <f t="shared" si="7"/>
        <v>1.3377926421404682</v>
      </c>
      <c r="T10" s="16">
        <f t="shared" si="7"/>
        <v>0</v>
      </c>
      <c r="U10" s="16">
        <f t="shared" si="7"/>
        <v>0</v>
      </c>
      <c r="V10" s="16">
        <f t="shared" si="7"/>
        <v>1.1811023622047243</v>
      </c>
      <c r="W10" s="16">
        <f t="shared" si="7"/>
        <v>0</v>
      </c>
      <c r="X10" s="16">
        <f t="shared" si="7"/>
        <v>2.127659574468085</v>
      </c>
      <c r="Y10" s="16">
        <f t="shared" si="7"/>
        <v>0</v>
      </c>
      <c r="Z10" s="16">
        <f t="shared" si="7"/>
        <v>0.823045267489712</v>
      </c>
      <c r="AA10" s="16">
        <f t="shared" si="7"/>
        <v>1.500879826104958</v>
      </c>
      <c r="AB10" s="16">
        <f t="shared" si="7"/>
        <v>0.7692307692307693</v>
      </c>
      <c r="AC10" s="16">
        <f t="shared" si="7"/>
        <v>1.1568123393316194</v>
      </c>
      <c r="AD10" s="16">
        <f>IF(AD6+AD7=0,0,AD7/(AD6+AD7)*100)</f>
        <v>0</v>
      </c>
      <c r="AE10" s="16">
        <f t="shared" si="7"/>
        <v>2.0761245674740483</v>
      </c>
    </row>
    <row r="11" spans="1:31" s="13" customFormat="1" ht="30" customHeight="1">
      <c r="A11" s="11" t="s">
        <v>103</v>
      </c>
      <c r="B11" s="23"/>
      <c r="C11" s="2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11" t="s">
        <v>103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13" customFormat="1" ht="30" customHeight="1">
      <c r="A12" s="11" t="s">
        <v>50</v>
      </c>
      <c r="B12" s="23">
        <f>SUM(C12,Z12:AE12)</f>
        <v>6383</v>
      </c>
      <c r="C12" s="23">
        <f>SUM(D12:N12,P12:Y12)</f>
        <v>5225</v>
      </c>
      <c r="D12" s="29">
        <v>519</v>
      </c>
      <c r="E12" s="29">
        <v>434</v>
      </c>
      <c r="F12" s="29">
        <v>634</v>
      </c>
      <c r="G12" s="29">
        <v>0</v>
      </c>
      <c r="H12" s="29">
        <v>105</v>
      </c>
      <c r="I12" s="29">
        <v>1423</v>
      </c>
      <c r="J12" s="29">
        <v>198</v>
      </c>
      <c r="K12" s="29">
        <v>166</v>
      </c>
      <c r="L12" s="29">
        <v>573</v>
      </c>
      <c r="M12" s="29">
        <v>137</v>
      </c>
      <c r="N12" s="29">
        <v>432</v>
      </c>
      <c r="O12" s="11" t="s">
        <v>50</v>
      </c>
      <c r="P12" s="29">
        <v>246</v>
      </c>
      <c r="Q12" s="29">
        <v>166</v>
      </c>
      <c r="R12" s="29">
        <v>18</v>
      </c>
      <c r="S12" s="29">
        <v>56</v>
      </c>
      <c r="T12" s="29">
        <v>14</v>
      </c>
      <c r="U12" s="29">
        <v>31</v>
      </c>
      <c r="V12" s="29">
        <v>28</v>
      </c>
      <c r="W12" s="29">
        <v>17</v>
      </c>
      <c r="X12" s="29">
        <v>20</v>
      </c>
      <c r="Y12" s="29">
        <v>8</v>
      </c>
      <c r="Z12" s="29">
        <v>137</v>
      </c>
      <c r="AA12" s="29">
        <v>849</v>
      </c>
      <c r="AB12" s="29">
        <v>24</v>
      </c>
      <c r="AC12" s="29">
        <v>118</v>
      </c>
      <c r="AD12" s="29">
        <v>7</v>
      </c>
      <c r="AE12" s="29">
        <v>23</v>
      </c>
    </row>
    <row r="13" spans="1:31" s="13" customFormat="1" ht="18.75" customHeight="1">
      <c r="A13" s="11" t="s">
        <v>52</v>
      </c>
      <c r="B13" s="23">
        <f>SUM(C13,Z13:AE13)</f>
        <v>99</v>
      </c>
      <c r="C13" s="23">
        <f>SUM(D13:N13,P13:Y13)</f>
        <v>88</v>
      </c>
      <c r="D13" s="29">
        <v>7</v>
      </c>
      <c r="E13" s="29">
        <v>3</v>
      </c>
      <c r="F13" s="29">
        <v>11</v>
      </c>
      <c r="G13" s="29">
        <v>0</v>
      </c>
      <c r="H13" s="29">
        <v>0</v>
      </c>
      <c r="I13" s="29">
        <v>30</v>
      </c>
      <c r="J13" s="29">
        <v>2</v>
      </c>
      <c r="K13" s="29">
        <v>1</v>
      </c>
      <c r="L13" s="29">
        <v>15</v>
      </c>
      <c r="M13" s="29">
        <v>2</v>
      </c>
      <c r="N13" s="29">
        <v>7</v>
      </c>
      <c r="O13" s="11" t="s">
        <v>52</v>
      </c>
      <c r="P13" s="29">
        <v>2</v>
      </c>
      <c r="Q13" s="29">
        <v>6</v>
      </c>
      <c r="R13" s="29">
        <v>1</v>
      </c>
      <c r="S13" s="29">
        <v>1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1</v>
      </c>
      <c r="AA13" s="29">
        <v>10</v>
      </c>
      <c r="AB13" s="29">
        <v>0</v>
      </c>
      <c r="AC13" s="29">
        <v>0</v>
      </c>
      <c r="AD13" s="29">
        <v>0</v>
      </c>
      <c r="AE13" s="29">
        <v>0</v>
      </c>
    </row>
    <row r="14" spans="1:31" s="13" customFormat="1" ht="30" customHeight="1">
      <c r="A14" s="11" t="s">
        <v>104</v>
      </c>
      <c r="B14" s="23"/>
      <c r="C14" s="23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11" t="s">
        <v>104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13" customFormat="1" ht="30" customHeight="1">
      <c r="A15" s="11" t="s">
        <v>50</v>
      </c>
      <c r="B15" s="23">
        <f>SUM(C15,Z15:AE15)</f>
        <v>25805</v>
      </c>
      <c r="C15" s="23">
        <f>SUM(D15:N15,P15:Y15)</f>
        <v>17831</v>
      </c>
      <c r="D15" s="29">
        <v>1210</v>
      </c>
      <c r="E15" s="29">
        <v>1079</v>
      </c>
      <c r="F15" s="29">
        <v>1501</v>
      </c>
      <c r="G15" s="29">
        <v>0</v>
      </c>
      <c r="H15" s="29">
        <v>345</v>
      </c>
      <c r="I15" s="29">
        <v>5375</v>
      </c>
      <c r="J15" s="29">
        <v>336</v>
      </c>
      <c r="K15" s="29">
        <v>538</v>
      </c>
      <c r="L15" s="29">
        <v>1225</v>
      </c>
      <c r="M15" s="29">
        <v>113</v>
      </c>
      <c r="N15" s="29">
        <v>4820</v>
      </c>
      <c r="O15" s="11" t="s">
        <v>50</v>
      </c>
      <c r="P15" s="29">
        <v>464</v>
      </c>
      <c r="Q15" s="29">
        <v>252</v>
      </c>
      <c r="R15" s="29">
        <v>25</v>
      </c>
      <c r="S15" s="29">
        <v>160</v>
      </c>
      <c r="T15" s="29">
        <v>10</v>
      </c>
      <c r="U15" s="29">
        <v>111</v>
      </c>
      <c r="V15" s="29">
        <v>99</v>
      </c>
      <c r="W15" s="29">
        <v>114</v>
      </c>
      <c r="X15" s="29">
        <v>50</v>
      </c>
      <c r="Y15" s="29">
        <v>4</v>
      </c>
      <c r="Z15" s="29">
        <v>651</v>
      </c>
      <c r="AA15" s="29">
        <v>6909</v>
      </c>
      <c r="AB15" s="29">
        <v>167</v>
      </c>
      <c r="AC15" s="29">
        <v>70</v>
      </c>
      <c r="AD15" s="29">
        <v>6</v>
      </c>
      <c r="AE15" s="29">
        <v>171</v>
      </c>
    </row>
    <row r="16" spans="1:31" s="13" customFormat="1" ht="18.75" customHeight="1">
      <c r="A16" s="11" t="s">
        <v>52</v>
      </c>
      <c r="B16" s="23">
        <f>SUM(C16,Z16:AE16)</f>
        <v>281</v>
      </c>
      <c r="C16" s="23">
        <f>SUM(D16:N16,P16:Y16)</f>
        <v>163</v>
      </c>
      <c r="D16" s="29">
        <v>12</v>
      </c>
      <c r="E16" s="29">
        <v>5</v>
      </c>
      <c r="F16" s="29">
        <v>23</v>
      </c>
      <c r="G16" s="29">
        <v>0</v>
      </c>
      <c r="H16" s="29">
        <v>1</v>
      </c>
      <c r="I16" s="29">
        <v>49</v>
      </c>
      <c r="J16" s="29">
        <v>10</v>
      </c>
      <c r="K16" s="29">
        <v>4</v>
      </c>
      <c r="L16" s="29">
        <v>22</v>
      </c>
      <c r="M16" s="29">
        <v>0</v>
      </c>
      <c r="N16" s="29">
        <v>24</v>
      </c>
      <c r="O16" s="11" t="s">
        <v>52</v>
      </c>
      <c r="P16" s="29">
        <v>4</v>
      </c>
      <c r="Q16" s="29">
        <v>5</v>
      </c>
      <c r="R16" s="29">
        <v>0</v>
      </c>
      <c r="S16" s="29">
        <v>1</v>
      </c>
      <c r="T16" s="29">
        <v>0</v>
      </c>
      <c r="U16" s="29">
        <v>0</v>
      </c>
      <c r="V16" s="29">
        <v>1</v>
      </c>
      <c r="W16" s="29">
        <v>0</v>
      </c>
      <c r="X16" s="29">
        <v>2</v>
      </c>
      <c r="Y16" s="29">
        <v>0</v>
      </c>
      <c r="Z16" s="29">
        <v>7</v>
      </c>
      <c r="AA16" s="29">
        <v>101</v>
      </c>
      <c r="AB16" s="29">
        <v>0</v>
      </c>
      <c r="AC16" s="29">
        <v>2</v>
      </c>
      <c r="AD16" s="29">
        <v>0</v>
      </c>
      <c r="AE16" s="29">
        <v>8</v>
      </c>
    </row>
    <row r="17" spans="1:31" s="13" customFormat="1" ht="30" customHeight="1">
      <c r="A17" s="11" t="s">
        <v>98</v>
      </c>
      <c r="B17" s="23"/>
      <c r="C17" s="2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1" t="s">
        <v>98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13" customFormat="1" ht="30" customHeight="1">
      <c r="A18" s="11" t="s">
        <v>50</v>
      </c>
      <c r="B18" s="23">
        <f>SUM(C18,Z18:AE18)</f>
        <v>27114</v>
      </c>
      <c r="C18" s="23">
        <f>SUM(D18:N18,P18:Y18)</f>
        <v>15889</v>
      </c>
      <c r="D18" s="29">
        <v>643</v>
      </c>
      <c r="E18" s="29">
        <v>1178</v>
      </c>
      <c r="F18" s="29">
        <v>1647</v>
      </c>
      <c r="G18" s="29">
        <v>0</v>
      </c>
      <c r="H18" s="29">
        <v>215</v>
      </c>
      <c r="I18" s="29">
        <v>2876</v>
      </c>
      <c r="J18" s="29">
        <v>439</v>
      </c>
      <c r="K18" s="29">
        <v>963</v>
      </c>
      <c r="L18" s="29">
        <v>542</v>
      </c>
      <c r="M18" s="29">
        <v>126</v>
      </c>
      <c r="N18" s="29">
        <v>6385</v>
      </c>
      <c r="O18" s="11" t="s">
        <v>50</v>
      </c>
      <c r="P18" s="29">
        <v>332</v>
      </c>
      <c r="Q18" s="29">
        <v>236</v>
      </c>
      <c r="R18" s="29">
        <v>14</v>
      </c>
      <c r="S18" s="29">
        <v>68</v>
      </c>
      <c r="T18" s="29">
        <v>2</v>
      </c>
      <c r="U18" s="29">
        <v>44</v>
      </c>
      <c r="V18" s="29">
        <v>111</v>
      </c>
      <c r="W18" s="29">
        <v>60</v>
      </c>
      <c r="X18" s="29">
        <v>8</v>
      </c>
      <c r="Y18" s="29">
        <v>0</v>
      </c>
      <c r="Z18" s="29">
        <v>106</v>
      </c>
      <c r="AA18" s="29">
        <v>9445</v>
      </c>
      <c r="AB18" s="29">
        <v>492</v>
      </c>
      <c r="AC18" s="29">
        <v>568</v>
      </c>
      <c r="AD18" s="29">
        <v>242</v>
      </c>
      <c r="AE18" s="29">
        <v>372</v>
      </c>
    </row>
    <row r="19" spans="1:31" s="13" customFormat="1" ht="18.75" customHeight="1">
      <c r="A19" s="11" t="s">
        <v>52</v>
      </c>
      <c r="B19" s="23">
        <f>SUM(C19,Z19:AE19)</f>
        <v>297</v>
      </c>
      <c r="C19" s="23">
        <f>SUM(D19:N19,P19:Y19)</f>
        <v>124</v>
      </c>
      <c r="D19" s="29">
        <v>5</v>
      </c>
      <c r="E19" s="29">
        <v>8</v>
      </c>
      <c r="F19" s="29">
        <v>15</v>
      </c>
      <c r="G19" s="29">
        <v>0</v>
      </c>
      <c r="H19" s="29">
        <v>2</v>
      </c>
      <c r="I19" s="29">
        <v>48</v>
      </c>
      <c r="J19" s="29">
        <v>4</v>
      </c>
      <c r="K19" s="29">
        <v>2</v>
      </c>
      <c r="L19" s="29">
        <v>4</v>
      </c>
      <c r="M19" s="29">
        <v>0</v>
      </c>
      <c r="N19" s="29">
        <v>29</v>
      </c>
      <c r="O19" s="11" t="s">
        <v>52</v>
      </c>
      <c r="P19" s="29">
        <v>3</v>
      </c>
      <c r="Q19" s="29">
        <v>0</v>
      </c>
      <c r="R19" s="29">
        <v>0</v>
      </c>
      <c r="S19" s="29">
        <v>2</v>
      </c>
      <c r="T19" s="29">
        <v>0</v>
      </c>
      <c r="U19" s="29">
        <v>0</v>
      </c>
      <c r="V19" s="29">
        <v>2</v>
      </c>
      <c r="W19" s="29">
        <v>0</v>
      </c>
      <c r="X19" s="29">
        <v>0</v>
      </c>
      <c r="Y19" s="29">
        <v>0</v>
      </c>
      <c r="Z19" s="29">
        <v>0</v>
      </c>
      <c r="AA19" s="29">
        <v>159</v>
      </c>
      <c r="AB19" s="29">
        <v>3</v>
      </c>
      <c r="AC19" s="29">
        <v>7</v>
      </c>
      <c r="AD19" s="29">
        <v>0</v>
      </c>
      <c r="AE19" s="29">
        <v>4</v>
      </c>
    </row>
    <row r="20" spans="1:31" s="13" customFormat="1" ht="30" customHeight="1">
      <c r="A20" s="11" t="s">
        <v>105</v>
      </c>
      <c r="B20" s="23"/>
      <c r="C20" s="23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1" t="s">
        <v>105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13" customFormat="1" ht="30" customHeight="1">
      <c r="A21" s="11" t="s">
        <v>50</v>
      </c>
      <c r="B21" s="23">
        <f>SUM(C21,Z21:AE21)</f>
        <v>3939</v>
      </c>
      <c r="C21" s="23">
        <f>SUM(D21:N21,P21:Y21)</f>
        <v>1936</v>
      </c>
      <c r="D21" s="29">
        <v>46</v>
      </c>
      <c r="E21" s="29">
        <v>161</v>
      </c>
      <c r="F21" s="29">
        <v>412</v>
      </c>
      <c r="G21" s="29">
        <v>133</v>
      </c>
      <c r="H21" s="29">
        <v>7</v>
      </c>
      <c r="I21" s="29">
        <v>685</v>
      </c>
      <c r="J21" s="29">
        <v>56</v>
      </c>
      <c r="K21" s="29">
        <v>67</v>
      </c>
      <c r="L21" s="29">
        <v>63</v>
      </c>
      <c r="M21" s="29">
        <v>10</v>
      </c>
      <c r="N21" s="29">
        <v>129</v>
      </c>
      <c r="O21" s="11" t="s">
        <v>50</v>
      </c>
      <c r="P21" s="29">
        <v>72</v>
      </c>
      <c r="Q21" s="29">
        <v>2</v>
      </c>
      <c r="R21" s="29">
        <v>0</v>
      </c>
      <c r="S21" s="29">
        <v>11</v>
      </c>
      <c r="T21" s="29">
        <v>17</v>
      </c>
      <c r="U21" s="29">
        <v>4</v>
      </c>
      <c r="V21" s="29">
        <v>13</v>
      </c>
      <c r="W21" s="29">
        <v>7</v>
      </c>
      <c r="X21" s="29">
        <v>14</v>
      </c>
      <c r="Y21" s="29">
        <v>27</v>
      </c>
      <c r="Z21" s="29">
        <v>70</v>
      </c>
      <c r="AA21" s="29">
        <v>1829</v>
      </c>
      <c r="AB21" s="29">
        <v>91</v>
      </c>
      <c r="AC21" s="29">
        <v>13</v>
      </c>
      <c r="AD21" s="29">
        <v>0</v>
      </c>
      <c r="AE21" s="29">
        <v>0</v>
      </c>
    </row>
    <row r="22" spans="1:31" s="13" customFormat="1" ht="18.75" customHeight="1" thickBot="1">
      <c r="A22" s="17" t="s">
        <v>52</v>
      </c>
      <c r="B22" s="23">
        <f>SUM(C22,Z22:AE22)</f>
        <v>61</v>
      </c>
      <c r="C22" s="23">
        <f>SUM(D22:N22,P22:Y22)</f>
        <v>38</v>
      </c>
      <c r="D22" s="29">
        <v>2</v>
      </c>
      <c r="E22" s="29">
        <v>3</v>
      </c>
      <c r="F22" s="29">
        <v>2</v>
      </c>
      <c r="G22" s="29">
        <v>12</v>
      </c>
      <c r="H22" s="29">
        <v>0</v>
      </c>
      <c r="I22" s="29">
        <v>7</v>
      </c>
      <c r="J22" s="29">
        <v>4</v>
      </c>
      <c r="K22" s="29">
        <v>0</v>
      </c>
      <c r="L22" s="29">
        <v>0</v>
      </c>
      <c r="M22" s="29">
        <v>0</v>
      </c>
      <c r="N22" s="29">
        <v>6</v>
      </c>
      <c r="O22" s="11" t="s">
        <v>52</v>
      </c>
      <c r="P22" s="29">
        <v>1</v>
      </c>
      <c r="Q22" s="29">
        <v>1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20</v>
      </c>
      <c r="AB22" s="29">
        <v>3</v>
      </c>
      <c r="AC22" s="29">
        <v>0</v>
      </c>
      <c r="AD22" s="29">
        <v>0</v>
      </c>
      <c r="AE22" s="29">
        <v>0</v>
      </c>
    </row>
    <row r="23" spans="1:31" s="13" customFormat="1" ht="23.25" customHeight="1">
      <c r="A23" s="76" t="s">
        <v>58</v>
      </c>
      <c r="B23" s="76"/>
      <c r="C23" s="76"/>
      <c r="D23" s="76"/>
      <c r="E23" s="76"/>
      <c r="F23" s="76"/>
      <c r="G23" s="76"/>
      <c r="H23" s="3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="13" customFormat="1" ht="57" customHeight="1">
      <c r="A24" s="19"/>
    </row>
    <row r="25" spans="1:31" s="13" customFormat="1" ht="12" customHeight="1">
      <c r="A25" s="103" t="s">
        <v>330</v>
      </c>
      <c r="B25" s="71"/>
      <c r="C25" s="71"/>
      <c r="D25" s="71"/>
      <c r="E25" s="71"/>
      <c r="F25" s="71"/>
      <c r="G25" s="71"/>
      <c r="H25" s="40"/>
      <c r="I25" s="103" t="s">
        <v>331</v>
      </c>
      <c r="J25" s="84"/>
      <c r="K25" s="84"/>
      <c r="L25" s="84"/>
      <c r="M25" s="84"/>
      <c r="N25" s="84"/>
      <c r="O25" s="103" t="s">
        <v>332</v>
      </c>
      <c r="P25" s="84"/>
      <c r="Q25" s="84"/>
      <c r="R25" s="84"/>
      <c r="S25" s="84"/>
      <c r="T25" s="84"/>
      <c r="U25" s="84"/>
      <c r="V25" s="84"/>
      <c r="W25" s="84"/>
      <c r="X25" s="103" t="s">
        <v>333</v>
      </c>
      <c r="Y25" s="103"/>
      <c r="Z25" s="103"/>
      <c r="AA25" s="103"/>
      <c r="AB25" s="103"/>
      <c r="AC25" s="103"/>
      <c r="AD25" s="103"/>
      <c r="AE25" s="103"/>
    </row>
  </sheetData>
  <mergeCells count="25">
    <mergeCell ref="X1:Y1"/>
    <mergeCell ref="O1:W1"/>
    <mergeCell ref="H1:N1"/>
    <mergeCell ref="O2:W2"/>
    <mergeCell ref="P3:W3"/>
    <mergeCell ref="H2:M2"/>
    <mergeCell ref="H3:N3"/>
    <mergeCell ref="O25:W25"/>
    <mergeCell ref="O3:O4"/>
    <mergeCell ref="AC3:AC4"/>
    <mergeCell ref="AE3:AE4"/>
    <mergeCell ref="AD3:AD4"/>
    <mergeCell ref="X25:AE25"/>
    <mergeCell ref="X3:Y3"/>
    <mergeCell ref="Z3:Z4"/>
    <mergeCell ref="AA3:AA4"/>
    <mergeCell ref="AB3:AB4"/>
    <mergeCell ref="A1:G1"/>
    <mergeCell ref="A25:G25"/>
    <mergeCell ref="A23:G23"/>
    <mergeCell ref="I25:N25"/>
    <mergeCell ref="A2:G2"/>
    <mergeCell ref="A3:A4"/>
    <mergeCell ref="B3:B4"/>
    <mergeCell ref="C3:G3"/>
  </mergeCells>
  <dataValidations count="1">
    <dataValidation type="whole" allowBlank="1" showInputMessage="1" showErrorMessage="1" errorTitle="嘿嘿！你粉混喔" error="數字必須素整數而且不得小於 0 也應該不會大於 50000000 吧" sqref="P12:AE22 D12:N22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1"/>
  <sheetViews>
    <sheetView workbookViewId="0" topLeftCell="A1">
      <selection activeCell="A1" sqref="A1:G1"/>
    </sheetView>
  </sheetViews>
  <sheetFormatPr defaultColWidth="9.00390625" defaultRowHeight="16.5"/>
  <cols>
    <col min="1" max="1" width="18.625" style="21" customWidth="1"/>
    <col min="2" max="2" width="10.25390625" style="21" customWidth="1"/>
    <col min="3" max="3" width="8.375" style="21" customWidth="1"/>
    <col min="4" max="4" width="9.50390625" style="21" customWidth="1"/>
    <col min="5" max="7" width="11.125" style="21" customWidth="1"/>
    <col min="8" max="14" width="11.50390625" style="21" customWidth="1"/>
    <col min="15" max="15" width="18.625" style="21" customWidth="1"/>
    <col min="16" max="16" width="7.625" style="21" customWidth="1"/>
    <col min="17" max="23" width="7.375" style="21" customWidth="1"/>
    <col min="24" max="31" width="9.625" style="21" customWidth="1"/>
    <col min="32" max="16384" width="9.00390625" style="21" customWidth="1"/>
  </cols>
  <sheetData>
    <row r="1" spans="1:31" s="3" customFormat="1" ht="48" customHeight="1">
      <c r="A1" s="85" t="s">
        <v>106</v>
      </c>
      <c r="B1" s="85"/>
      <c r="C1" s="85"/>
      <c r="D1" s="85"/>
      <c r="E1" s="85"/>
      <c r="F1" s="85"/>
      <c r="G1" s="85"/>
      <c r="H1" s="97" t="s">
        <v>107</v>
      </c>
      <c r="I1" s="97"/>
      <c r="J1" s="97"/>
      <c r="K1" s="1"/>
      <c r="L1" s="1"/>
      <c r="M1" s="1"/>
      <c r="N1" s="1"/>
      <c r="O1" s="85" t="s">
        <v>106</v>
      </c>
      <c r="P1" s="85"/>
      <c r="Q1" s="85"/>
      <c r="R1" s="85"/>
      <c r="S1" s="85"/>
      <c r="T1" s="85"/>
      <c r="U1" s="85"/>
      <c r="V1" s="85"/>
      <c r="W1" s="85"/>
      <c r="X1" s="97" t="s">
        <v>108</v>
      </c>
      <c r="Y1" s="97"/>
      <c r="Z1" s="97"/>
      <c r="AA1" s="97"/>
      <c r="AB1" s="97"/>
      <c r="AC1" s="97"/>
      <c r="AD1" s="97"/>
      <c r="AE1" s="97"/>
    </row>
    <row r="2" spans="1:31" s="6" customFormat="1" ht="12.75" customHeight="1" thickBot="1">
      <c r="A2" s="90" t="s">
        <v>13</v>
      </c>
      <c r="B2" s="90"/>
      <c r="C2" s="90"/>
      <c r="D2" s="90"/>
      <c r="E2" s="90"/>
      <c r="F2" s="90"/>
      <c r="G2" s="90"/>
      <c r="H2" s="101" t="s">
        <v>382</v>
      </c>
      <c r="I2" s="101"/>
      <c r="J2" s="101"/>
      <c r="K2" s="101"/>
      <c r="L2" s="101"/>
      <c r="M2" s="101"/>
      <c r="N2" s="4" t="s">
        <v>0</v>
      </c>
      <c r="O2" s="90" t="s">
        <v>13</v>
      </c>
      <c r="P2" s="90"/>
      <c r="Q2" s="90"/>
      <c r="R2" s="90"/>
      <c r="S2" s="90"/>
      <c r="T2" s="90"/>
      <c r="U2" s="90"/>
      <c r="V2" s="90"/>
      <c r="W2" s="90"/>
      <c r="X2" s="22" t="s">
        <v>382</v>
      </c>
      <c r="Y2" s="22"/>
      <c r="Z2" s="22"/>
      <c r="AA2" s="22"/>
      <c r="AB2" s="22"/>
      <c r="AC2" s="22"/>
      <c r="AD2" s="22"/>
      <c r="AE2" s="4" t="s">
        <v>0</v>
      </c>
    </row>
    <row r="3" spans="1:31" s="7" customFormat="1" ht="24" customHeight="1">
      <c r="A3" s="79" t="s">
        <v>62</v>
      </c>
      <c r="B3" s="73" t="s">
        <v>63</v>
      </c>
      <c r="C3" s="105" t="s">
        <v>64</v>
      </c>
      <c r="D3" s="83" t="s">
        <v>109</v>
      </c>
      <c r="E3" s="82"/>
      <c r="F3" s="82"/>
      <c r="G3" s="82"/>
      <c r="H3" s="68" t="s">
        <v>110</v>
      </c>
      <c r="I3" s="68"/>
      <c r="J3" s="68"/>
      <c r="K3" s="68"/>
      <c r="L3" s="68"/>
      <c r="M3" s="68"/>
      <c r="N3" s="68"/>
      <c r="O3" s="79" t="s">
        <v>66</v>
      </c>
      <c r="P3" s="81" t="s">
        <v>111</v>
      </c>
      <c r="Q3" s="82"/>
      <c r="R3" s="82"/>
      <c r="S3" s="82"/>
      <c r="T3" s="82"/>
      <c r="U3" s="82"/>
      <c r="V3" s="82"/>
      <c r="W3" s="82"/>
      <c r="X3" s="68" t="s">
        <v>68</v>
      </c>
      <c r="Y3" s="64"/>
      <c r="Z3" s="77" t="s">
        <v>356</v>
      </c>
      <c r="AA3" s="77" t="s">
        <v>355</v>
      </c>
      <c r="AB3" s="105" t="s">
        <v>69</v>
      </c>
      <c r="AC3" s="105" t="s">
        <v>70</v>
      </c>
      <c r="AD3" s="77" t="s">
        <v>167</v>
      </c>
      <c r="AE3" s="107" t="s">
        <v>71</v>
      </c>
    </row>
    <row r="4" spans="1:31" s="7" customFormat="1" ht="48" customHeight="1" thickBot="1">
      <c r="A4" s="80"/>
      <c r="B4" s="92"/>
      <c r="C4" s="72"/>
      <c r="D4" s="8" t="s">
        <v>3</v>
      </c>
      <c r="E4" s="9" t="s">
        <v>368</v>
      </c>
      <c r="F4" s="9" t="s">
        <v>371</v>
      </c>
      <c r="G4" s="9" t="s">
        <v>372</v>
      </c>
      <c r="H4" s="9" t="s">
        <v>369</v>
      </c>
      <c r="I4" s="9" t="s">
        <v>73</v>
      </c>
      <c r="J4" s="9" t="s">
        <v>74</v>
      </c>
      <c r="K4" s="8" t="s">
        <v>75</v>
      </c>
      <c r="L4" s="9" t="s">
        <v>76</v>
      </c>
      <c r="M4" s="9" t="s">
        <v>77</v>
      </c>
      <c r="N4" s="9" t="s">
        <v>78</v>
      </c>
      <c r="O4" s="80"/>
      <c r="P4" s="9" t="s">
        <v>79</v>
      </c>
      <c r="Q4" s="9" t="s">
        <v>80</v>
      </c>
      <c r="R4" s="9" t="s">
        <v>373</v>
      </c>
      <c r="S4" s="9" t="s">
        <v>81</v>
      </c>
      <c r="T4" s="9" t="s">
        <v>82</v>
      </c>
      <c r="U4" s="9" t="s">
        <v>83</v>
      </c>
      <c r="V4" s="9" t="s">
        <v>84</v>
      </c>
      <c r="W4" s="8" t="s">
        <v>370</v>
      </c>
      <c r="X4" s="10" t="s">
        <v>86</v>
      </c>
      <c r="Y4" s="10" t="s">
        <v>87</v>
      </c>
      <c r="Z4" s="78"/>
      <c r="AA4" s="78"/>
      <c r="AB4" s="72"/>
      <c r="AC4" s="72"/>
      <c r="AD4" s="78"/>
      <c r="AE4" s="108"/>
    </row>
    <row r="5" spans="1:31" s="13" customFormat="1" ht="38.25" customHeight="1">
      <c r="A5" s="11" t="s">
        <v>112</v>
      </c>
      <c r="B5" s="23">
        <f>SUM(B7:B18)</f>
        <v>6537</v>
      </c>
      <c r="C5" s="30"/>
      <c r="D5" s="23">
        <f aca="true" t="shared" si="0" ref="D5:N5">SUM(D7:D18)</f>
        <v>5389</v>
      </c>
      <c r="E5" s="23">
        <f t="shared" si="0"/>
        <v>523</v>
      </c>
      <c r="F5" s="23">
        <f t="shared" si="0"/>
        <v>446</v>
      </c>
      <c r="G5" s="23">
        <f t="shared" si="0"/>
        <v>629</v>
      </c>
      <c r="H5" s="23">
        <f>SUM(H7:H18)</f>
        <v>110</v>
      </c>
      <c r="I5" s="23">
        <f t="shared" si="0"/>
        <v>1472</v>
      </c>
      <c r="J5" s="23">
        <f t="shared" si="0"/>
        <v>208</v>
      </c>
      <c r="K5" s="23">
        <f t="shared" si="0"/>
        <v>179</v>
      </c>
      <c r="L5" s="23">
        <f t="shared" si="0"/>
        <v>618</v>
      </c>
      <c r="M5" s="23">
        <f t="shared" si="0"/>
        <v>142</v>
      </c>
      <c r="N5" s="23">
        <f t="shared" si="0"/>
        <v>444</v>
      </c>
      <c r="O5" s="11" t="s">
        <v>112</v>
      </c>
      <c r="P5" s="23">
        <f aca="true" t="shared" si="1" ref="P5:AE5">SUM(P7:P18)</f>
        <v>253</v>
      </c>
      <c r="Q5" s="23">
        <f>SUM(Q7:Q18)</f>
        <v>164</v>
      </c>
      <c r="R5" s="23">
        <f t="shared" si="1"/>
        <v>20</v>
      </c>
      <c r="S5" s="23">
        <f t="shared" si="1"/>
        <v>56</v>
      </c>
      <c r="T5" s="23">
        <f t="shared" si="1"/>
        <v>14</v>
      </c>
      <c r="U5" s="23">
        <f t="shared" si="1"/>
        <v>35</v>
      </c>
      <c r="V5" s="23">
        <f t="shared" si="1"/>
        <v>29</v>
      </c>
      <c r="W5" s="23">
        <f t="shared" si="1"/>
        <v>18</v>
      </c>
      <c r="X5" s="23">
        <f t="shared" si="1"/>
        <v>21</v>
      </c>
      <c r="Y5" s="23">
        <f t="shared" si="1"/>
        <v>8</v>
      </c>
      <c r="Z5" s="23">
        <f t="shared" si="1"/>
        <v>136</v>
      </c>
      <c r="AA5" s="23">
        <f t="shared" si="1"/>
        <v>840</v>
      </c>
      <c r="AB5" s="23">
        <f t="shared" si="1"/>
        <v>27</v>
      </c>
      <c r="AC5" s="23">
        <f t="shared" si="1"/>
        <v>113</v>
      </c>
      <c r="AD5" s="23">
        <f>SUM(AD7:AD18)</f>
        <v>8</v>
      </c>
      <c r="AE5" s="23">
        <f t="shared" si="1"/>
        <v>24</v>
      </c>
    </row>
    <row r="6" spans="1:31" s="13" customFormat="1" ht="33.75" customHeight="1">
      <c r="A6" s="11" t="s">
        <v>113</v>
      </c>
      <c r="B6" s="28"/>
      <c r="C6" s="2">
        <f>SUM(C7:C18)</f>
        <v>100</v>
      </c>
      <c r="D6" s="2">
        <f>IF(D5&gt;$B$5,999,IF($B$5=0,0,D5/$B$5*100))</f>
        <v>82.43842741318647</v>
      </c>
      <c r="E6" s="2">
        <f aca="true" t="shared" si="2" ref="E6:N6">IF(E5&gt;$B$5,999,IF($B$5=0,0,E5/$B$5*100))</f>
        <v>8.000611901483861</v>
      </c>
      <c r="F6" s="2">
        <f t="shared" si="2"/>
        <v>6.822701545051246</v>
      </c>
      <c r="G6" s="2">
        <f t="shared" si="2"/>
        <v>9.622150833715772</v>
      </c>
      <c r="H6" s="2">
        <f t="shared" si="2"/>
        <v>1.6827290806180204</v>
      </c>
      <c r="I6" s="2">
        <f t="shared" si="2"/>
        <v>22.51797460608842</v>
      </c>
      <c r="J6" s="2">
        <f t="shared" si="2"/>
        <v>3.1818877160777115</v>
      </c>
      <c r="K6" s="2">
        <f t="shared" si="2"/>
        <v>2.738259140278415</v>
      </c>
      <c r="L6" s="2">
        <f t="shared" si="2"/>
        <v>9.45387792565397</v>
      </c>
      <c r="M6" s="2">
        <f t="shared" si="2"/>
        <v>2.1722502677068993</v>
      </c>
      <c r="N6" s="2">
        <f t="shared" si="2"/>
        <v>6.792106470858192</v>
      </c>
      <c r="O6" s="11" t="s">
        <v>113</v>
      </c>
      <c r="P6" s="2">
        <f aca="true" t="shared" si="3" ref="P6:AE6">IF(P5&gt;$B$5,999,IF($B$5=0,0,P5/$B$5*100))</f>
        <v>3.870276885421447</v>
      </c>
      <c r="Q6" s="2">
        <f t="shared" si="3"/>
        <v>2.5087960838305032</v>
      </c>
      <c r="R6" s="2">
        <f t="shared" si="3"/>
        <v>0.30595074193054916</v>
      </c>
      <c r="S6" s="2">
        <f t="shared" si="3"/>
        <v>0.8566620774055378</v>
      </c>
      <c r="T6" s="2">
        <f t="shared" si="3"/>
        <v>0.21416551935138445</v>
      </c>
      <c r="U6" s="2">
        <f t="shared" si="3"/>
        <v>0.535413798378461</v>
      </c>
      <c r="V6" s="2">
        <f t="shared" si="3"/>
        <v>0.4436285757992963</v>
      </c>
      <c r="W6" s="2">
        <f t="shared" si="3"/>
        <v>0.27535566773749426</v>
      </c>
      <c r="X6" s="2">
        <f t="shared" si="3"/>
        <v>0.32124827902707664</v>
      </c>
      <c r="Y6" s="2">
        <f t="shared" si="3"/>
        <v>0.12238029677221968</v>
      </c>
      <c r="Z6" s="2">
        <f t="shared" si="3"/>
        <v>2.0804650451277342</v>
      </c>
      <c r="AA6" s="2">
        <f t="shared" si="3"/>
        <v>12.849931161083067</v>
      </c>
      <c r="AB6" s="2">
        <f t="shared" si="3"/>
        <v>0.4130335016062414</v>
      </c>
      <c r="AC6" s="2">
        <f t="shared" si="3"/>
        <v>1.7286216919076027</v>
      </c>
      <c r="AD6" s="2">
        <f t="shared" si="3"/>
        <v>0.12238029677221968</v>
      </c>
      <c r="AE6" s="2">
        <f t="shared" si="3"/>
        <v>0.36714089031665903</v>
      </c>
    </row>
    <row r="7" spans="1:31" s="13" customFormat="1" ht="36.75" customHeight="1">
      <c r="A7" s="11" t="s">
        <v>114</v>
      </c>
      <c r="B7" s="23">
        <f aca="true" t="shared" si="4" ref="B7:B18">SUM(D7,Z7:AE7)</f>
        <v>28</v>
      </c>
      <c r="C7" s="2">
        <f>B7/$B$5*100</f>
        <v>0.4283310387027689</v>
      </c>
      <c r="D7" s="23">
        <f aca="true" t="shared" si="5" ref="D7:D18">SUM(E7:N7,P7:Y7)</f>
        <v>25</v>
      </c>
      <c r="E7" s="23">
        <v>5</v>
      </c>
      <c r="F7" s="23">
        <v>2</v>
      </c>
      <c r="G7" s="23">
        <v>8</v>
      </c>
      <c r="H7" s="23">
        <v>0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23">
        <v>5</v>
      </c>
      <c r="O7" s="11" t="s">
        <v>114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3</v>
      </c>
      <c r="AB7" s="23">
        <v>0</v>
      </c>
      <c r="AC7" s="23">
        <v>0</v>
      </c>
      <c r="AD7" s="23">
        <v>0</v>
      </c>
      <c r="AE7" s="23">
        <v>0</v>
      </c>
    </row>
    <row r="8" spans="1:31" s="13" customFormat="1" ht="26.25" customHeight="1">
      <c r="A8" s="11" t="s">
        <v>115</v>
      </c>
      <c r="B8" s="23">
        <f t="shared" si="4"/>
        <v>25</v>
      </c>
      <c r="C8" s="2">
        <f aca="true" t="shared" si="6" ref="C8:C18">B8/$B$5*100</f>
        <v>0.3824384274131865</v>
      </c>
      <c r="D8" s="23">
        <f t="shared" si="5"/>
        <v>16</v>
      </c>
      <c r="E8" s="23">
        <v>0</v>
      </c>
      <c r="F8" s="23">
        <v>2</v>
      </c>
      <c r="G8" s="23">
        <v>1</v>
      </c>
      <c r="H8" s="23">
        <v>0</v>
      </c>
      <c r="I8" s="23">
        <v>0</v>
      </c>
      <c r="J8" s="23">
        <v>3</v>
      </c>
      <c r="K8" s="23">
        <v>0</v>
      </c>
      <c r="L8" s="23">
        <v>2</v>
      </c>
      <c r="M8" s="23">
        <v>0</v>
      </c>
      <c r="N8" s="23">
        <v>7</v>
      </c>
      <c r="O8" s="11" t="s">
        <v>115</v>
      </c>
      <c r="P8" s="23">
        <v>0</v>
      </c>
      <c r="Q8" s="23">
        <v>1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1</v>
      </c>
      <c r="AA8" s="23">
        <v>7</v>
      </c>
      <c r="AB8" s="23">
        <v>0</v>
      </c>
      <c r="AC8" s="23">
        <v>1</v>
      </c>
      <c r="AD8" s="23">
        <v>0</v>
      </c>
      <c r="AE8" s="23">
        <v>0</v>
      </c>
    </row>
    <row r="9" spans="1:31" s="13" customFormat="1" ht="26.25" customHeight="1">
      <c r="A9" s="11" t="s">
        <v>116</v>
      </c>
      <c r="B9" s="23">
        <f t="shared" si="4"/>
        <v>316</v>
      </c>
      <c r="C9" s="2">
        <f t="shared" si="6"/>
        <v>4.834021722502677</v>
      </c>
      <c r="D9" s="23">
        <f t="shared" si="5"/>
        <v>244</v>
      </c>
      <c r="E9" s="23">
        <v>9</v>
      </c>
      <c r="F9" s="23">
        <v>22</v>
      </c>
      <c r="G9" s="23">
        <v>39</v>
      </c>
      <c r="H9" s="23">
        <v>2</v>
      </c>
      <c r="I9" s="23">
        <v>27</v>
      </c>
      <c r="J9" s="23">
        <v>2</v>
      </c>
      <c r="K9" s="23">
        <v>6</v>
      </c>
      <c r="L9" s="23">
        <v>31</v>
      </c>
      <c r="M9" s="23">
        <v>9</v>
      </c>
      <c r="N9" s="23">
        <v>53</v>
      </c>
      <c r="O9" s="11" t="s">
        <v>116</v>
      </c>
      <c r="P9" s="23">
        <v>3</v>
      </c>
      <c r="Q9" s="23">
        <v>17</v>
      </c>
      <c r="R9" s="23">
        <v>3</v>
      </c>
      <c r="S9" s="23">
        <v>0</v>
      </c>
      <c r="T9" s="23">
        <v>3</v>
      </c>
      <c r="U9" s="23">
        <v>2</v>
      </c>
      <c r="V9" s="23">
        <v>2</v>
      </c>
      <c r="W9" s="23">
        <v>2</v>
      </c>
      <c r="X9" s="23">
        <v>8</v>
      </c>
      <c r="Y9" s="23">
        <v>4</v>
      </c>
      <c r="Z9" s="23">
        <v>4</v>
      </c>
      <c r="AA9" s="23">
        <v>57</v>
      </c>
      <c r="AB9" s="23">
        <v>0</v>
      </c>
      <c r="AC9" s="23">
        <v>5</v>
      </c>
      <c r="AD9" s="23">
        <v>2</v>
      </c>
      <c r="AE9" s="23">
        <v>4</v>
      </c>
    </row>
    <row r="10" spans="1:31" s="13" customFormat="1" ht="26.25" customHeight="1">
      <c r="A10" s="11" t="s">
        <v>117</v>
      </c>
      <c r="B10" s="23">
        <f t="shared" si="4"/>
        <v>2</v>
      </c>
      <c r="C10" s="2">
        <f t="shared" si="6"/>
        <v>0.03059507419305492</v>
      </c>
      <c r="D10" s="23">
        <f t="shared" si="5"/>
        <v>2</v>
      </c>
      <c r="E10" s="23">
        <v>0</v>
      </c>
      <c r="F10" s="23">
        <v>0</v>
      </c>
      <c r="G10" s="23">
        <v>0</v>
      </c>
      <c r="H10" s="23">
        <v>0</v>
      </c>
      <c r="I10" s="23">
        <v>1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11" t="s">
        <v>117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</row>
    <row r="11" spans="1:31" s="13" customFormat="1" ht="38.25" customHeight="1">
      <c r="A11" s="11" t="s">
        <v>118</v>
      </c>
      <c r="B11" s="23">
        <f t="shared" si="4"/>
        <v>2571</v>
      </c>
      <c r="C11" s="2">
        <f t="shared" si="6"/>
        <v>39.329967875172095</v>
      </c>
      <c r="D11" s="23">
        <f t="shared" si="5"/>
        <v>2120</v>
      </c>
      <c r="E11" s="23">
        <v>207</v>
      </c>
      <c r="F11" s="23">
        <v>225</v>
      </c>
      <c r="G11" s="23">
        <v>217</v>
      </c>
      <c r="H11" s="23">
        <v>76</v>
      </c>
      <c r="I11" s="23">
        <v>497</v>
      </c>
      <c r="J11" s="23">
        <v>67</v>
      </c>
      <c r="K11" s="23">
        <v>64</v>
      </c>
      <c r="L11" s="23">
        <v>270</v>
      </c>
      <c r="M11" s="23">
        <v>79</v>
      </c>
      <c r="N11" s="23">
        <v>110</v>
      </c>
      <c r="O11" s="11" t="s">
        <v>118</v>
      </c>
      <c r="P11" s="23">
        <v>93</v>
      </c>
      <c r="Q11" s="23">
        <v>109</v>
      </c>
      <c r="R11" s="23">
        <v>6</v>
      </c>
      <c r="S11" s="23">
        <v>33</v>
      </c>
      <c r="T11" s="23">
        <v>10</v>
      </c>
      <c r="U11" s="23">
        <v>10</v>
      </c>
      <c r="V11" s="23">
        <v>17</v>
      </c>
      <c r="W11" s="23">
        <v>13</v>
      </c>
      <c r="X11" s="23">
        <v>13</v>
      </c>
      <c r="Y11" s="23">
        <v>4</v>
      </c>
      <c r="Z11" s="23">
        <v>107</v>
      </c>
      <c r="AA11" s="23">
        <v>271</v>
      </c>
      <c r="AB11" s="23">
        <v>8</v>
      </c>
      <c r="AC11" s="23">
        <v>55</v>
      </c>
      <c r="AD11" s="23">
        <v>1</v>
      </c>
      <c r="AE11" s="23">
        <v>9</v>
      </c>
    </row>
    <row r="12" spans="1:31" s="13" customFormat="1" ht="26.25" customHeight="1">
      <c r="A12" s="11" t="s">
        <v>119</v>
      </c>
      <c r="B12" s="23">
        <f t="shared" si="4"/>
        <v>3</v>
      </c>
      <c r="C12" s="2">
        <f t="shared" si="6"/>
        <v>0.04589261128958238</v>
      </c>
      <c r="D12" s="23">
        <f t="shared" si="5"/>
        <v>2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1</v>
      </c>
      <c r="L12" s="23">
        <v>0</v>
      </c>
      <c r="M12" s="23">
        <v>0</v>
      </c>
      <c r="N12" s="23">
        <v>0</v>
      </c>
      <c r="O12" s="11" t="s">
        <v>119</v>
      </c>
      <c r="P12" s="23">
        <v>1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1</v>
      </c>
      <c r="AB12" s="23">
        <v>0</v>
      </c>
      <c r="AC12" s="23">
        <v>0</v>
      </c>
      <c r="AD12" s="23">
        <v>0</v>
      </c>
      <c r="AE12" s="23">
        <v>0</v>
      </c>
    </row>
    <row r="13" spans="1:31" s="13" customFormat="1" ht="26.25" customHeight="1">
      <c r="A13" s="11" t="s">
        <v>120</v>
      </c>
      <c r="B13" s="23">
        <f t="shared" si="4"/>
        <v>1</v>
      </c>
      <c r="C13" s="2">
        <f t="shared" si="6"/>
        <v>0.01529753709652746</v>
      </c>
      <c r="D13" s="23">
        <f t="shared" si="5"/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11" t="s">
        <v>120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1</v>
      </c>
      <c r="AB13" s="23">
        <v>0</v>
      </c>
      <c r="AC13" s="23">
        <v>0</v>
      </c>
      <c r="AD13" s="23">
        <v>0</v>
      </c>
      <c r="AE13" s="23">
        <v>0</v>
      </c>
    </row>
    <row r="14" spans="1:31" s="13" customFormat="1" ht="26.25" customHeight="1">
      <c r="A14" s="11" t="s">
        <v>121</v>
      </c>
      <c r="B14" s="23">
        <f t="shared" si="4"/>
        <v>433</v>
      </c>
      <c r="C14" s="2">
        <f t="shared" si="6"/>
        <v>6.62383356279639</v>
      </c>
      <c r="D14" s="23">
        <f t="shared" si="5"/>
        <v>360</v>
      </c>
      <c r="E14" s="23">
        <v>13</v>
      </c>
      <c r="F14" s="23">
        <v>36</v>
      </c>
      <c r="G14" s="23">
        <v>45</v>
      </c>
      <c r="H14" s="23">
        <v>4</v>
      </c>
      <c r="I14" s="23">
        <v>83</v>
      </c>
      <c r="J14" s="23">
        <v>14</v>
      </c>
      <c r="K14" s="23">
        <v>18</v>
      </c>
      <c r="L14" s="23">
        <v>32</v>
      </c>
      <c r="M14" s="23">
        <v>5</v>
      </c>
      <c r="N14" s="23">
        <v>85</v>
      </c>
      <c r="O14" s="11" t="s">
        <v>121</v>
      </c>
      <c r="P14" s="23">
        <v>9</v>
      </c>
      <c r="Q14" s="23">
        <v>11</v>
      </c>
      <c r="R14" s="23">
        <v>1</v>
      </c>
      <c r="S14" s="23">
        <v>2</v>
      </c>
      <c r="T14" s="23">
        <v>0</v>
      </c>
      <c r="U14" s="23">
        <v>2</v>
      </c>
      <c r="V14" s="23">
        <v>0</v>
      </c>
      <c r="W14" s="23">
        <v>0</v>
      </c>
      <c r="X14" s="23">
        <v>0</v>
      </c>
      <c r="Y14" s="23">
        <v>0</v>
      </c>
      <c r="Z14" s="23">
        <v>14</v>
      </c>
      <c r="AA14" s="23">
        <v>54</v>
      </c>
      <c r="AB14" s="23">
        <v>2</v>
      </c>
      <c r="AC14" s="23">
        <v>2</v>
      </c>
      <c r="AD14" s="23">
        <v>1</v>
      </c>
      <c r="AE14" s="23">
        <v>0</v>
      </c>
    </row>
    <row r="15" spans="1:31" s="13" customFormat="1" ht="38.25" customHeight="1">
      <c r="A15" s="11" t="s">
        <v>122</v>
      </c>
      <c r="B15" s="23">
        <f t="shared" si="4"/>
        <v>668</v>
      </c>
      <c r="C15" s="2">
        <f t="shared" si="6"/>
        <v>10.218754780480342</v>
      </c>
      <c r="D15" s="23">
        <f t="shared" si="5"/>
        <v>473</v>
      </c>
      <c r="E15" s="23">
        <v>29</v>
      </c>
      <c r="F15" s="23">
        <v>51</v>
      </c>
      <c r="G15" s="23">
        <v>64</v>
      </c>
      <c r="H15" s="23">
        <v>8</v>
      </c>
      <c r="I15" s="23">
        <v>104</v>
      </c>
      <c r="J15" s="23">
        <v>11</v>
      </c>
      <c r="K15" s="23">
        <v>27</v>
      </c>
      <c r="L15" s="23">
        <v>31</v>
      </c>
      <c r="M15" s="23">
        <v>5</v>
      </c>
      <c r="N15" s="23">
        <v>66</v>
      </c>
      <c r="O15" s="11" t="s">
        <v>122</v>
      </c>
      <c r="P15" s="23">
        <v>24</v>
      </c>
      <c r="Q15" s="23">
        <v>11</v>
      </c>
      <c r="R15" s="23">
        <v>9</v>
      </c>
      <c r="S15" s="23">
        <v>18</v>
      </c>
      <c r="T15" s="23">
        <v>0</v>
      </c>
      <c r="U15" s="23">
        <v>7</v>
      </c>
      <c r="V15" s="23">
        <v>5</v>
      </c>
      <c r="W15" s="23">
        <v>3</v>
      </c>
      <c r="X15" s="23">
        <v>0</v>
      </c>
      <c r="Y15" s="23">
        <v>0</v>
      </c>
      <c r="Z15" s="23">
        <v>0</v>
      </c>
      <c r="AA15" s="23">
        <v>193</v>
      </c>
      <c r="AB15" s="23">
        <v>0</v>
      </c>
      <c r="AC15" s="23">
        <v>0</v>
      </c>
      <c r="AD15" s="23">
        <v>1</v>
      </c>
      <c r="AE15" s="23">
        <v>1</v>
      </c>
    </row>
    <row r="16" spans="1:31" s="13" customFormat="1" ht="26.25" customHeight="1">
      <c r="A16" s="11" t="s">
        <v>123</v>
      </c>
      <c r="B16" s="23">
        <f t="shared" si="4"/>
        <v>1804</v>
      </c>
      <c r="C16" s="2">
        <f t="shared" si="6"/>
        <v>27.596756922135533</v>
      </c>
      <c r="D16" s="23">
        <f t="shared" si="5"/>
        <v>1612</v>
      </c>
      <c r="E16" s="23">
        <v>204</v>
      </c>
      <c r="F16" s="23">
        <v>99</v>
      </c>
      <c r="G16" s="23">
        <v>178</v>
      </c>
      <c r="H16" s="23">
        <v>17</v>
      </c>
      <c r="I16" s="23">
        <v>659</v>
      </c>
      <c r="J16" s="23">
        <v>55</v>
      </c>
      <c r="K16" s="23">
        <v>47</v>
      </c>
      <c r="L16" s="23">
        <v>148</v>
      </c>
      <c r="M16" s="23">
        <v>39</v>
      </c>
      <c r="N16" s="23">
        <v>79</v>
      </c>
      <c r="O16" s="11" t="s">
        <v>123</v>
      </c>
      <c r="P16" s="23">
        <v>73</v>
      </c>
      <c r="Q16" s="23">
        <v>8</v>
      </c>
      <c r="R16" s="23">
        <v>0</v>
      </c>
      <c r="S16" s="23">
        <v>0</v>
      </c>
      <c r="T16" s="23">
        <v>0</v>
      </c>
      <c r="U16" s="23">
        <v>4</v>
      </c>
      <c r="V16" s="23">
        <v>2</v>
      </c>
      <c r="W16" s="23">
        <v>0</v>
      </c>
      <c r="X16" s="23">
        <v>0</v>
      </c>
      <c r="Y16" s="23">
        <v>0</v>
      </c>
      <c r="Z16" s="23">
        <v>0</v>
      </c>
      <c r="AA16" s="23">
        <v>166</v>
      </c>
      <c r="AB16" s="23">
        <v>12</v>
      </c>
      <c r="AC16" s="23">
        <v>9</v>
      </c>
      <c r="AD16" s="23">
        <v>0</v>
      </c>
      <c r="AE16" s="23">
        <v>5</v>
      </c>
    </row>
    <row r="17" spans="1:31" s="13" customFormat="1" ht="26.25" customHeight="1">
      <c r="A17" s="11" t="s">
        <v>124</v>
      </c>
      <c r="B17" s="23">
        <f t="shared" si="4"/>
        <v>456</v>
      </c>
      <c r="C17" s="2">
        <f t="shared" si="6"/>
        <v>6.975676916016521</v>
      </c>
      <c r="D17" s="23">
        <f t="shared" si="5"/>
        <v>354</v>
      </c>
      <c r="E17" s="23">
        <v>46</v>
      </c>
      <c r="F17" s="23">
        <v>3</v>
      </c>
      <c r="G17" s="23">
        <v>61</v>
      </c>
      <c r="H17" s="23">
        <v>2</v>
      </c>
      <c r="I17" s="23">
        <v>50</v>
      </c>
      <c r="J17" s="23">
        <v>46</v>
      </c>
      <c r="K17" s="23">
        <v>0</v>
      </c>
      <c r="L17" s="23">
        <v>81</v>
      </c>
      <c r="M17" s="23">
        <v>1</v>
      </c>
      <c r="N17" s="23">
        <v>4</v>
      </c>
      <c r="O17" s="11" t="s">
        <v>124</v>
      </c>
      <c r="P17" s="23">
        <v>46</v>
      </c>
      <c r="Q17" s="23">
        <v>5</v>
      </c>
      <c r="R17" s="23">
        <v>0</v>
      </c>
      <c r="S17" s="23">
        <v>1</v>
      </c>
      <c r="T17" s="23">
        <v>0</v>
      </c>
      <c r="U17" s="23">
        <v>5</v>
      </c>
      <c r="V17" s="23">
        <v>3</v>
      </c>
      <c r="W17" s="23">
        <v>0</v>
      </c>
      <c r="X17" s="23">
        <v>0</v>
      </c>
      <c r="Y17" s="23">
        <v>0</v>
      </c>
      <c r="Z17" s="23">
        <v>10</v>
      </c>
      <c r="AA17" s="23">
        <v>42</v>
      </c>
      <c r="AB17" s="23">
        <v>2</v>
      </c>
      <c r="AC17" s="23">
        <v>41</v>
      </c>
      <c r="AD17" s="23">
        <v>2</v>
      </c>
      <c r="AE17" s="23">
        <v>5</v>
      </c>
    </row>
    <row r="18" spans="1:31" s="13" customFormat="1" ht="26.25" customHeight="1" thickBot="1">
      <c r="A18" s="11" t="s">
        <v>125</v>
      </c>
      <c r="B18" s="23">
        <f t="shared" si="4"/>
        <v>230</v>
      </c>
      <c r="C18" s="2">
        <f t="shared" si="6"/>
        <v>3.518433532201316</v>
      </c>
      <c r="D18" s="23">
        <f t="shared" si="5"/>
        <v>181</v>
      </c>
      <c r="E18" s="23">
        <v>10</v>
      </c>
      <c r="F18" s="23">
        <v>6</v>
      </c>
      <c r="G18" s="23">
        <v>16</v>
      </c>
      <c r="H18" s="23">
        <v>1</v>
      </c>
      <c r="I18" s="23">
        <v>50</v>
      </c>
      <c r="J18" s="23">
        <v>8</v>
      </c>
      <c r="K18" s="23">
        <v>15</v>
      </c>
      <c r="L18" s="23">
        <v>22</v>
      </c>
      <c r="M18" s="23">
        <v>3</v>
      </c>
      <c r="N18" s="23">
        <v>35</v>
      </c>
      <c r="O18" s="11" t="s">
        <v>125</v>
      </c>
      <c r="P18" s="23">
        <v>4</v>
      </c>
      <c r="Q18" s="23">
        <v>2</v>
      </c>
      <c r="R18" s="23">
        <v>1</v>
      </c>
      <c r="S18" s="23">
        <v>2</v>
      </c>
      <c r="T18" s="23">
        <v>1</v>
      </c>
      <c r="U18" s="23">
        <v>5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45</v>
      </c>
      <c r="AB18" s="23">
        <v>3</v>
      </c>
      <c r="AC18" s="23">
        <v>0</v>
      </c>
      <c r="AD18" s="23">
        <v>1</v>
      </c>
      <c r="AE18" s="23">
        <v>0</v>
      </c>
    </row>
    <row r="19" spans="1:31" s="6" customFormat="1" ht="22.5" customHeight="1">
      <c r="A19" s="70" t="s">
        <v>96</v>
      </c>
      <c r="B19" s="70"/>
      <c r="C19" s="70"/>
      <c r="D19" s="70"/>
      <c r="E19" s="70"/>
      <c r="F19" s="70"/>
      <c r="G19" s="70"/>
      <c r="H19" s="41"/>
      <c r="I19" s="25"/>
      <c r="J19" s="25"/>
      <c r="K19" s="25"/>
      <c r="L19" s="25"/>
      <c r="M19" s="25"/>
      <c r="N19" s="25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="13" customFormat="1" ht="110.25" customHeight="1">
      <c r="A20" s="13" t="s">
        <v>97</v>
      </c>
    </row>
    <row r="21" spans="1:31" s="13" customFormat="1" ht="11.25" customHeight="1">
      <c r="A21" s="103" t="s">
        <v>334</v>
      </c>
      <c r="B21" s="84"/>
      <c r="C21" s="84"/>
      <c r="D21" s="84"/>
      <c r="E21" s="84"/>
      <c r="F21" s="84"/>
      <c r="G21" s="84"/>
      <c r="H21" s="40"/>
      <c r="I21" s="84" t="s">
        <v>263</v>
      </c>
      <c r="J21" s="84"/>
      <c r="K21" s="84"/>
      <c r="L21" s="84"/>
      <c r="M21" s="84"/>
      <c r="N21" s="84"/>
      <c r="O21" s="84" t="s">
        <v>335</v>
      </c>
      <c r="P21" s="84"/>
      <c r="Q21" s="84"/>
      <c r="R21" s="84"/>
      <c r="S21" s="84"/>
      <c r="T21" s="84"/>
      <c r="U21" s="84"/>
      <c r="V21" s="84"/>
      <c r="W21" s="84"/>
      <c r="X21" s="84" t="s">
        <v>264</v>
      </c>
      <c r="Y21" s="84"/>
      <c r="Z21" s="84"/>
      <c r="AA21" s="84"/>
      <c r="AB21" s="84"/>
      <c r="AC21" s="84"/>
      <c r="AD21" s="84"/>
      <c r="AE21" s="84"/>
    </row>
  </sheetData>
  <mergeCells count="26">
    <mergeCell ref="A3:A4"/>
    <mergeCell ref="B3:B4"/>
    <mergeCell ref="A21:G21"/>
    <mergeCell ref="I21:N21"/>
    <mergeCell ref="H3:N3"/>
    <mergeCell ref="X1:AE1"/>
    <mergeCell ref="O1:W1"/>
    <mergeCell ref="A2:G2"/>
    <mergeCell ref="O2:W2"/>
    <mergeCell ref="A1:G1"/>
    <mergeCell ref="H1:J1"/>
    <mergeCell ref="H2:M2"/>
    <mergeCell ref="Z3:Z4"/>
    <mergeCell ref="AA3:AA4"/>
    <mergeCell ref="C3:C4"/>
    <mergeCell ref="D3:G3"/>
    <mergeCell ref="AB3:AB4"/>
    <mergeCell ref="P3:W3"/>
    <mergeCell ref="O21:W21"/>
    <mergeCell ref="A19:G19"/>
    <mergeCell ref="O3:O4"/>
    <mergeCell ref="X21:AE21"/>
    <mergeCell ref="AD3:AD4"/>
    <mergeCell ref="AC3:AC4"/>
    <mergeCell ref="AE3:AE4"/>
    <mergeCell ref="X3:Y3"/>
  </mergeCells>
  <dataValidations count="1">
    <dataValidation type="whole" allowBlank="1" showInputMessage="1" showErrorMessage="1" errorTitle="嘿嘿！你粉混喔" error="數字必須素整數而且不得小於 0 也應該不會大於 50000000 吧" sqref="E7:N18 P7:AE18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selection activeCell="A1" sqref="A1:G1"/>
    </sheetView>
  </sheetViews>
  <sheetFormatPr defaultColWidth="9.00390625" defaultRowHeight="16.5"/>
  <cols>
    <col min="1" max="1" width="18.625" style="21" customWidth="1"/>
    <col min="2" max="2" width="9.375" style="21" customWidth="1"/>
    <col min="3" max="3" width="8.50390625" style="21" customWidth="1"/>
    <col min="4" max="4" width="9.125" style="21" customWidth="1"/>
    <col min="5" max="7" width="11.125" style="21" customWidth="1"/>
    <col min="8" max="14" width="11.50390625" style="21" customWidth="1"/>
    <col min="15" max="15" width="18.625" style="21" customWidth="1"/>
    <col min="16" max="16" width="7.625" style="21" customWidth="1"/>
    <col min="17" max="23" width="7.375" style="21" customWidth="1"/>
    <col min="24" max="31" width="9.625" style="21" customWidth="1"/>
    <col min="32" max="16384" width="9.00390625" style="21" customWidth="1"/>
  </cols>
  <sheetData>
    <row r="1" spans="1:31" s="3" customFormat="1" ht="48" customHeight="1">
      <c r="A1" s="85" t="s">
        <v>126</v>
      </c>
      <c r="B1" s="85"/>
      <c r="C1" s="85"/>
      <c r="D1" s="85"/>
      <c r="E1" s="85"/>
      <c r="F1" s="85"/>
      <c r="G1" s="85"/>
      <c r="H1" s="97" t="s">
        <v>107</v>
      </c>
      <c r="I1" s="97"/>
      <c r="J1" s="97"/>
      <c r="K1" s="97"/>
      <c r="L1" s="97"/>
      <c r="M1" s="97"/>
      <c r="N1" s="97"/>
      <c r="O1" s="85" t="s">
        <v>126</v>
      </c>
      <c r="P1" s="85"/>
      <c r="Q1" s="85"/>
      <c r="R1" s="85"/>
      <c r="S1" s="85"/>
      <c r="T1" s="85"/>
      <c r="U1" s="85"/>
      <c r="V1" s="85"/>
      <c r="W1" s="85"/>
      <c r="X1" s="97" t="s">
        <v>108</v>
      </c>
      <c r="Y1" s="97"/>
      <c r="Z1" s="1"/>
      <c r="AA1" s="1"/>
      <c r="AB1" s="1"/>
      <c r="AC1" s="1"/>
      <c r="AD1" s="1"/>
      <c r="AE1" s="1"/>
    </row>
    <row r="2" spans="1:31" s="6" customFormat="1" ht="12.75" customHeight="1" thickBot="1">
      <c r="A2" s="90" t="s">
        <v>13</v>
      </c>
      <c r="B2" s="90"/>
      <c r="C2" s="90"/>
      <c r="D2" s="90"/>
      <c r="E2" s="90"/>
      <c r="F2" s="90"/>
      <c r="G2" s="90"/>
      <c r="H2" s="101" t="s">
        <v>382</v>
      </c>
      <c r="I2" s="101"/>
      <c r="J2" s="101"/>
      <c r="K2" s="101"/>
      <c r="L2" s="101"/>
      <c r="M2" s="101"/>
      <c r="N2" s="4" t="s">
        <v>0</v>
      </c>
      <c r="O2" s="90" t="s">
        <v>13</v>
      </c>
      <c r="P2" s="90"/>
      <c r="Q2" s="90"/>
      <c r="R2" s="90"/>
      <c r="S2" s="90"/>
      <c r="T2" s="90"/>
      <c r="U2" s="90"/>
      <c r="V2" s="90"/>
      <c r="W2" s="90"/>
      <c r="X2" s="22" t="s">
        <v>382</v>
      </c>
      <c r="Y2" s="22"/>
      <c r="Z2" s="22"/>
      <c r="AA2" s="22"/>
      <c r="AB2" s="22"/>
      <c r="AC2" s="22"/>
      <c r="AD2" s="22"/>
      <c r="AE2" s="4" t="s">
        <v>0</v>
      </c>
    </row>
    <row r="3" spans="1:31" s="7" customFormat="1" ht="24" customHeight="1">
      <c r="A3" s="79" t="s">
        <v>62</v>
      </c>
      <c r="B3" s="73" t="s">
        <v>63</v>
      </c>
      <c r="C3" s="105" t="s">
        <v>64</v>
      </c>
      <c r="D3" s="65" t="s">
        <v>127</v>
      </c>
      <c r="E3" s="68"/>
      <c r="F3" s="68"/>
      <c r="G3" s="68"/>
      <c r="H3" s="68" t="s">
        <v>128</v>
      </c>
      <c r="I3" s="68"/>
      <c r="J3" s="68"/>
      <c r="K3" s="68"/>
      <c r="L3" s="68"/>
      <c r="M3" s="68"/>
      <c r="N3" s="68"/>
      <c r="O3" s="79" t="s">
        <v>66</v>
      </c>
      <c r="P3" s="81" t="s">
        <v>129</v>
      </c>
      <c r="Q3" s="82"/>
      <c r="R3" s="82"/>
      <c r="S3" s="82"/>
      <c r="T3" s="82"/>
      <c r="U3" s="82"/>
      <c r="V3" s="82"/>
      <c r="W3" s="82"/>
      <c r="X3" s="37" t="s">
        <v>130</v>
      </c>
      <c r="Y3" s="38"/>
      <c r="Z3" s="77" t="s">
        <v>388</v>
      </c>
      <c r="AA3" s="77" t="s">
        <v>355</v>
      </c>
      <c r="AB3" s="105" t="s">
        <v>69</v>
      </c>
      <c r="AC3" s="105" t="s">
        <v>70</v>
      </c>
      <c r="AD3" s="77" t="s">
        <v>167</v>
      </c>
      <c r="AE3" s="107" t="s">
        <v>71</v>
      </c>
    </row>
    <row r="4" spans="1:31" s="7" customFormat="1" ht="48" customHeight="1" thickBot="1">
      <c r="A4" s="80"/>
      <c r="B4" s="92"/>
      <c r="C4" s="72"/>
      <c r="D4" s="8" t="s">
        <v>3</v>
      </c>
      <c r="E4" s="9" t="s">
        <v>354</v>
      </c>
      <c r="F4" s="9" t="s">
        <v>371</v>
      </c>
      <c r="G4" s="9" t="s">
        <v>372</v>
      </c>
      <c r="H4" s="9" t="s">
        <v>72</v>
      </c>
      <c r="I4" s="9" t="s">
        <v>73</v>
      </c>
      <c r="J4" s="9" t="s">
        <v>74</v>
      </c>
      <c r="K4" s="8" t="s">
        <v>75</v>
      </c>
      <c r="L4" s="9" t="s">
        <v>76</v>
      </c>
      <c r="M4" s="9" t="s">
        <v>77</v>
      </c>
      <c r="N4" s="8" t="s">
        <v>353</v>
      </c>
      <c r="O4" s="80"/>
      <c r="P4" s="9" t="s">
        <v>79</v>
      </c>
      <c r="Q4" s="9" t="s">
        <v>80</v>
      </c>
      <c r="R4" s="9" t="s">
        <v>373</v>
      </c>
      <c r="S4" s="9" t="s">
        <v>81</v>
      </c>
      <c r="T4" s="9" t="s">
        <v>82</v>
      </c>
      <c r="U4" s="9" t="s">
        <v>83</v>
      </c>
      <c r="V4" s="9" t="s">
        <v>84</v>
      </c>
      <c r="W4" s="10" t="s">
        <v>85</v>
      </c>
      <c r="X4" s="10" t="s">
        <v>86</v>
      </c>
      <c r="Y4" s="10" t="s">
        <v>87</v>
      </c>
      <c r="Z4" s="78"/>
      <c r="AA4" s="78"/>
      <c r="AB4" s="72"/>
      <c r="AC4" s="72"/>
      <c r="AD4" s="78"/>
      <c r="AE4" s="108"/>
    </row>
    <row r="5" spans="1:31" s="13" customFormat="1" ht="46.5" customHeight="1">
      <c r="A5" s="11" t="s">
        <v>112</v>
      </c>
      <c r="B5" s="23">
        <f>SUM(B7:B15)</f>
        <v>26744</v>
      </c>
      <c r="C5" s="30"/>
      <c r="D5" s="23">
        <f aca="true" t="shared" si="0" ref="D5:N5">SUM(D7:D15)</f>
        <v>18515</v>
      </c>
      <c r="E5" s="23">
        <f t="shared" si="0"/>
        <v>1245</v>
      </c>
      <c r="F5" s="23">
        <f t="shared" si="0"/>
        <v>1202</v>
      </c>
      <c r="G5" s="23">
        <f t="shared" si="0"/>
        <v>1519</v>
      </c>
      <c r="H5" s="23">
        <f>SUM(H7:H15)</f>
        <v>374</v>
      </c>
      <c r="I5" s="23">
        <f t="shared" si="0"/>
        <v>5545</v>
      </c>
      <c r="J5" s="23">
        <f t="shared" si="0"/>
        <v>391</v>
      </c>
      <c r="K5" s="23">
        <f t="shared" si="0"/>
        <v>551</v>
      </c>
      <c r="L5" s="23">
        <f t="shared" si="0"/>
        <v>1304</v>
      </c>
      <c r="M5" s="23">
        <f t="shared" si="0"/>
        <v>116</v>
      </c>
      <c r="N5" s="23">
        <f t="shared" si="0"/>
        <v>4813</v>
      </c>
      <c r="O5" s="11" t="s">
        <v>112</v>
      </c>
      <c r="P5" s="23">
        <f aca="true" t="shared" si="1" ref="P5:AE5">SUM(P7:P15)</f>
        <v>486</v>
      </c>
      <c r="Q5" s="23">
        <f>SUM(Q7:Q15)</f>
        <v>336</v>
      </c>
      <c r="R5" s="23">
        <f t="shared" si="1"/>
        <v>38</v>
      </c>
      <c r="S5" s="23">
        <f t="shared" si="1"/>
        <v>183</v>
      </c>
      <c r="T5" s="23">
        <f t="shared" si="1"/>
        <v>12</v>
      </c>
      <c r="U5" s="23">
        <f t="shared" si="1"/>
        <v>135</v>
      </c>
      <c r="V5" s="23">
        <f t="shared" si="1"/>
        <v>98</v>
      </c>
      <c r="W5" s="23">
        <f t="shared" si="1"/>
        <v>113</v>
      </c>
      <c r="X5" s="23">
        <f t="shared" si="1"/>
        <v>50</v>
      </c>
      <c r="Y5" s="23">
        <f t="shared" si="1"/>
        <v>4</v>
      </c>
      <c r="Z5" s="23">
        <f t="shared" si="1"/>
        <v>681</v>
      </c>
      <c r="AA5" s="23">
        <f t="shared" si="1"/>
        <v>7124</v>
      </c>
      <c r="AB5" s="23">
        <f t="shared" si="1"/>
        <v>150</v>
      </c>
      <c r="AC5" s="23">
        <f t="shared" si="1"/>
        <v>69</v>
      </c>
      <c r="AD5" s="23">
        <f>SUM(AD7:AD15)</f>
        <v>7</v>
      </c>
      <c r="AE5" s="23">
        <f t="shared" si="1"/>
        <v>198</v>
      </c>
    </row>
    <row r="6" spans="1:31" s="13" customFormat="1" ht="41.25" customHeight="1">
      <c r="A6" s="11" t="s">
        <v>113</v>
      </c>
      <c r="B6" s="28"/>
      <c r="C6" s="2">
        <f>SUM(C7:C15)</f>
        <v>100</v>
      </c>
      <c r="D6" s="2">
        <f>IF(D5&gt;$B$5,999,IF($B$5=0,0,D5/$B$5*100))</f>
        <v>69.23048160335028</v>
      </c>
      <c r="E6" s="2">
        <f aca="true" t="shared" si="2" ref="E6:N6">IF(E5&gt;$B$5,999,IF($B$5=0,0,E5/$B$5*100))</f>
        <v>4.6552497756506135</v>
      </c>
      <c r="F6" s="2">
        <f t="shared" si="2"/>
        <v>4.494466048459468</v>
      </c>
      <c r="G6" s="2">
        <f t="shared" si="2"/>
        <v>5.679778641938379</v>
      </c>
      <c r="H6" s="2">
        <f t="shared" si="2"/>
        <v>1.398444510918337</v>
      </c>
      <c r="I6" s="2">
        <f t="shared" si="2"/>
        <v>20.73362249476518</v>
      </c>
      <c r="J6" s="2">
        <f t="shared" si="2"/>
        <v>1.462010170505534</v>
      </c>
      <c r="K6" s="2">
        <f t="shared" si="2"/>
        <v>2.060275201914448</v>
      </c>
      <c r="L6" s="2">
        <f t="shared" si="2"/>
        <v>4.87586000598265</v>
      </c>
      <c r="M6" s="2">
        <f t="shared" si="2"/>
        <v>0.43374214777146275</v>
      </c>
      <c r="N6" s="2">
        <f t="shared" si="2"/>
        <v>17.9965599760694</v>
      </c>
      <c r="O6" s="11" t="s">
        <v>113</v>
      </c>
      <c r="P6" s="2">
        <f aca="true" t="shared" si="3" ref="P6:AE6">IF(P5&gt;$B$5,999,IF($B$5=0,0,P5/$B$5*100))</f>
        <v>1.817230032904577</v>
      </c>
      <c r="Q6" s="2">
        <f t="shared" si="3"/>
        <v>1.2563565659587197</v>
      </c>
      <c r="R6" s="2">
        <f t="shared" si="3"/>
        <v>0.14208794495961713</v>
      </c>
      <c r="S6" s="2">
        <f t="shared" si="3"/>
        <v>0.6842656296739456</v>
      </c>
      <c r="T6" s="2">
        <f t="shared" si="3"/>
        <v>0.04486987735566856</v>
      </c>
      <c r="U6" s="2">
        <f t="shared" si="3"/>
        <v>0.5047861202512713</v>
      </c>
      <c r="V6" s="2">
        <f t="shared" si="3"/>
        <v>0.3664373317379599</v>
      </c>
      <c r="W6" s="2">
        <f t="shared" si="3"/>
        <v>0.42252467843254565</v>
      </c>
      <c r="X6" s="2">
        <f t="shared" si="3"/>
        <v>0.18695782231528565</v>
      </c>
      <c r="Y6" s="2">
        <f t="shared" si="3"/>
        <v>0.014956625785222853</v>
      </c>
      <c r="Z6" s="2">
        <f t="shared" si="3"/>
        <v>2.546365539934191</v>
      </c>
      <c r="AA6" s="2">
        <f t="shared" si="3"/>
        <v>26.637750523481902</v>
      </c>
      <c r="AB6" s="2">
        <f t="shared" si="3"/>
        <v>0.560873466945857</v>
      </c>
      <c r="AC6" s="2">
        <f t="shared" si="3"/>
        <v>0.2580017947950942</v>
      </c>
      <c r="AD6" s="2">
        <f t="shared" si="3"/>
        <v>0.026174095124139995</v>
      </c>
      <c r="AE6" s="2">
        <f t="shared" si="3"/>
        <v>0.7403529763685313</v>
      </c>
    </row>
    <row r="7" spans="1:31" s="13" customFormat="1" ht="49.5" customHeight="1">
      <c r="A7" s="11" t="s">
        <v>131</v>
      </c>
      <c r="B7" s="23">
        <f aca="true" t="shared" si="4" ref="B7:B15">SUM(D7,Z7:AE7)</f>
        <v>11072</v>
      </c>
      <c r="C7" s="2">
        <f>B7/$B$5*100</f>
        <v>41.39994017349686</v>
      </c>
      <c r="D7" s="23">
        <f aca="true" t="shared" si="5" ref="D7:D15">SUM(E7:N7,P7:Y7)</f>
        <v>7272</v>
      </c>
      <c r="E7" s="23">
        <v>473</v>
      </c>
      <c r="F7" s="23">
        <v>265</v>
      </c>
      <c r="G7" s="23">
        <v>430</v>
      </c>
      <c r="H7" s="23">
        <v>115</v>
      </c>
      <c r="I7" s="23">
        <v>2181</v>
      </c>
      <c r="J7" s="23">
        <v>115</v>
      </c>
      <c r="K7" s="23">
        <v>242</v>
      </c>
      <c r="L7" s="23">
        <v>400</v>
      </c>
      <c r="M7" s="23">
        <v>13</v>
      </c>
      <c r="N7" s="23">
        <v>2578</v>
      </c>
      <c r="O7" s="11" t="s">
        <v>131</v>
      </c>
      <c r="P7" s="23">
        <v>194</v>
      </c>
      <c r="Q7" s="23">
        <v>82</v>
      </c>
      <c r="R7" s="23">
        <v>7</v>
      </c>
      <c r="S7" s="23">
        <v>49</v>
      </c>
      <c r="T7" s="23">
        <v>0</v>
      </c>
      <c r="U7" s="23">
        <v>68</v>
      </c>
      <c r="V7" s="23">
        <v>13</v>
      </c>
      <c r="W7" s="23">
        <v>43</v>
      </c>
      <c r="X7" s="23">
        <v>4</v>
      </c>
      <c r="Y7" s="23">
        <v>0</v>
      </c>
      <c r="Z7" s="23">
        <v>249</v>
      </c>
      <c r="AA7" s="23">
        <v>3427</v>
      </c>
      <c r="AB7" s="23">
        <v>37</v>
      </c>
      <c r="AC7" s="23">
        <v>25</v>
      </c>
      <c r="AD7" s="23">
        <v>1</v>
      </c>
      <c r="AE7" s="23">
        <v>61</v>
      </c>
    </row>
    <row r="8" spans="1:31" s="13" customFormat="1" ht="41.25" customHeight="1">
      <c r="A8" s="11" t="s">
        <v>132</v>
      </c>
      <c r="B8" s="23">
        <f t="shared" si="4"/>
        <v>551</v>
      </c>
      <c r="C8" s="2">
        <f aca="true" t="shared" si="6" ref="C8:C15">B8/$B$5*100</f>
        <v>2.060275201914448</v>
      </c>
      <c r="D8" s="23">
        <f t="shared" si="5"/>
        <v>535</v>
      </c>
      <c r="E8" s="23">
        <v>9</v>
      </c>
      <c r="F8" s="23">
        <v>32</v>
      </c>
      <c r="G8" s="23">
        <v>70</v>
      </c>
      <c r="H8" s="23">
        <v>7</v>
      </c>
      <c r="I8" s="23">
        <v>105</v>
      </c>
      <c r="J8" s="23">
        <v>6</v>
      </c>
      <c r="K8" s="23">
        <v>9</v>
      </c>
      <c r="L8" s="23">
        <v>16</v>
      </c>
      <c r="M8" s="23">
        <v>4</v>
      </c>
      <c r="N8" s="23">
        <v>171</v>
      </c>
      <c r="O8" s="11" t="s">
        <v>132</v>
      </c>
      <c r="P8" s="23">
        <v>27</v>
      </c>
      <c r="Q8" s="23">
        <v>21</v>
      </c>
      <c r="R8" s="23">
        <v>0</v>
      </c>
      <c r="S8" s="23">
        <v>22</v>
      </c>
      <c r="T8" s="23">
        <v>0</v>
      </c>
      <c r="U8" s="23">
        <v>0</v>
      </c>
      <c r="V8" s="23">
        <v>0</v>
      </c>
      <c r="W8" s="23">
        <v>0</v>
      </c>
      <c r="X8" s="23">
        <v>35</v>
      </c>
      <c r="Y8" s="23">
        <v>1</v>
      </c>
      <c r="Z8" s="23">
        <v>1</v>
      </c>
      <c r="AA8" s="23">
        <v>12</v>
      </c>
      <c r="AB8" s="23">
        <v>2</v>
      </c>
      <c r="AC8" s="23">
        <v>0</v>
      </c>
      <c r="AD8" s="23">
        <v>0</v>
      </c>
      <c r="AE8" s="23">
        <v>1</v>
      </c>
    </row>
    <row r="9" spans="1:31" s="13" customFormat="1" ht="41.25" customHeight="1">
      <c r="A9" s="11" t="s">
        <v>133</v>
      </c>
      <c r="B9" s="23">
        <f t="shared" si="4"/>
        <v>3407</v>
      </c>
      <c r="C9" s="2">
        <f t="shared" si="6"/>
        <v>12.739306012563564</v>
      </c>
      <c r="D9" s="23">
        <f t="shared" si="5"/>
        <v>3374</v>
      </c>
      <c r="E9" s="23">
        <v>285</v>
      </c>
      <c r="F9" s="23">
        <v>84</v>
      </c>
      <c r="G9" s="23">
        <v>513</v>
      </c>
      <c r="H9" s="23">
        <v>36</v>
      </c>
      <c r="I9" s="23">
        <v>1637</v>
      </c>
      <c r="J9" s="23">
        <v>21</v>
      </c>
      <c r="K9" s="23">
        <v>21</v>
      </c>
      <c r="L9" s="23">
        <v>443</v>
      </c>
      <c r="M9" s="23">
        <v>2</v>
      </c>
      <c r="N9" s="23">
        <v>295</v>
      </c>
      <c r="O9" s="11" t="s">
        <v>133</v>
      </c>
      <c r="P9" s="23">
        <v>25</v>
      </c>
      <c r="Q9" s="23">
        <v>3</v>
      </c>
      <c r="R9" s="23">
        <v>0</v>
      </c>
      <c r="S9" s="23">
        <v>0</v>
      </c>
      <c r="T9" s="23">
        <v>0</v>
      </c>
      <c r="U9" s="23">
        <v>9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33</v>
      </c>
      <c r="AB9" s="23">
        <v>0</v>
      </c>
      <c r="AC9" s="23">
        <v>0</v>
      </c>
      <c r="AD9" s="23">
        <v>0</v>
      </c>
      <c r="AE9" s="23">
        <v>0</v>
      </c>
    </row>
    <row r="10" spans="1:31" s="13" customFormat="1" ht="41.25" customHeight="1">
      <c r="A10" s="11" t="s">
        <v>134</v>
      </c>
      <c r="B10" s="23">
        <f t="shared" si="4"/>
        <v>2852</v>
      </c>
      <c r="C10" s="2">
        <f t="shared" si="6"/>
        <v>10.664074184863894</v>
      </c>
      <c r="D10" s="23">
        <f t="shared" si="5"/>
        <v>2184</v>
      </c>
      <c r="E10" s="23">
        <v>252</v>
      </c>
      <c r="F10" s="23">
        <v>377</v>
      </c>
      <c r="G10" s="23">
        <v>236</v>
      </c>
      <c r="H10" s="23">
        <v>99</v>
      </c>
      <c r="I10" s="23">
        <v>269</v>
      </c>
      <c r="J10" s="23">
        <v>65</v>
      </c>
      <c r="K10" s="23">
        <v>61</v>
      </c>
      <c r="L10" s="23">
        <v>203</v>
      </c>
      <c r="M10" s="23">
        <v>74</v>
      </c>
      <c r="N10" s="23">
        <v>113</v>
      </c>
      <c r="O10" s="11" t="s">
        <v>134</v>
      </c>
      <c r="P10" s="23">
        <v>96</v>
      </c>
      <c r="Q10" s="23">
        <v>124</v>
      </c>
      <c r="R10" s="23">
        <v>21</v>
      </c>
      <c r="S10" s="23">
        <v>52</v>
      </c>
      <c r="T10" s="23">
        <v>9</v>
      </c>
      <c r="U10" s="23">
        <v>34</v>
      </c>
      <c r="V10" s="23">
        <v>48</v>
      </c>
      <c r="W10" s="23">
        <v>43</v>
      </c>
      <c r="X10" s="23">
        <v>5</v>
      </c>
      <c r="Y10" s="23">
        <v>3</v>
      </c>
      <c r="Z10" s="23">
        <v>369</v>
      </c>
      <c r="AA10" s="23">
        <v>247</v>
      </c>
      <c r="AB10" s="23">
        <v>4</v>
      </c>
      <c r="AC10" s="23">
        <v>19</v>
      </c>
      <c r="AD10" s="23">
        <v>4</v>
      </c>
      <c r="AE10" s="23">
        <v>25</v>
      </c>
    </row>
    <row r="11" spans="1:31" s="13" customFormat="1" ht="41.25" customHeight="1">
      <c r="A11" s="11" t="s">
        <v>135</v>
      </c>
      <c r="B11" s="23">
        <f t="shared" si="4"/>
        <v>220</v>
      </c>
      <c r="C11" s="2">
        <f t="shared" si="6"/>
        <v>0.822614418187257</v>
      </c>
      <c r="D11" s="23">
        <f t="shared" si="5"/>
        <v>200</v>
      </c>
      <c r="E11" s="23">
        <v>15</v>
      </c>
      <c r="F11" s="23">
        <v>41</v>
      </c>
      <c r="G11" s="23">
        <v>3</v>
      </c>
      <c r="H11" s="23">
        <v>9</v>
      </c>
      <c r="I11" s="23">
        <v>35</v>
      </c>
      <c r="J11" s="23">
        <v>8</v>
      </c>
      <c r="K11" s="23">
        <v>2</v>
      </c>
      <c r="L11" s="23">
        <v>63</v>
      </c>
      <c r="M11" s="23">
        <v>0</v>
      </c>
      <c r="N11" s="23">
        <v>4</v>
      </c>
      <c r="O11" s="11" t="s">
        <v>135</v>
      </c>
      <c r="P11" s="23">
        <v>19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1</v>
      </c>
      <c r="W11" s="23">
        <v>0</v>
      </c>
      <c r="X11" s="23">
        <v>0</v>
      </c>
      <c r="Y11" s="23">
        <v>0</v>
      </c>
      <c r="Z11" s="23">
        <v>2</v>
      </c>
      <c r="AA11" s="23">
        <v>18</v>
      </c>
      <c r="AB11" s="23">
        <v>0</v>
      </c>
      <c r="AC11" s="23">
        <v>0</v>
      </c>
      <c r="AD11" s="23">
        <v>0</v>
      </c>
      <c r="AE11" s="23">
        <v>0</v>
      </c>
    </row>
    <row r="12" spans="1:31" s="13" customFormat="1" ht="41.25" customHeight="1">
      <c r="A12" s="11" t="s">
        <v>136</v>
      </c>
      <c r="B12" s="23">
        <f t="shared" si="4"/>
        <v>1159</v>
      </c>
      <c r="C12" s="2">
        <f t="shared" si="6"/>
        <v>4.333682321268322</v>
      </c>
      <c r="D12" s="23">
        <f t="shared" si="5"/>
        <v>775</v>
      </c>
      <c r="E12" s="23">
        <v>43</v>
      </c>
      <c r="F12" s="23">
        <v>93</v>
      </c>
      <c r="G12" s="23">
        <v>59</v>
      </c>
      <c r="H12" s="23">
        <v>9</v>
      </c>
      <c r="I12" s="23">
        <v>236</v>
      </c>
      <c r="J12" s="23">
        <v>56</v>
      </c>
      <c r="K12" s="23">
        <v>38</v>
      </c>
      <c r="L12" s="23">
        <v>20</v>
      </c>
      <c r="M12" s="23">
        <v>6</v>
      </c>
      <c r="N12" s="23">
        <v>141</v>
      </c>
      <c r="O12" s="11" t="s">
        <v>136</v>
      </c>
      <c r="P12" s="23">
        <v>34</v>
      </c>
      <c r="Q12" s="23">
        <v>28</v>
      </c>
      <c r="R12" s="23">
        <v>0</v>
      </c>
      <c r="S12" s="23">
        <v>2</v>
      </c>
      <c r="T12" s="23">
        <v>0</v>
      </c>
      <c r="U12" s="23">
        <v>0</v>
      </c>
      <c r="V12" s="23">
        <v>7</v>
      </c>
      <c r="W12" s="23">
        <v>3</v>
      </c>
      <c r="X12" s="23">
        <v>0</v>
      </c>
      <c r="Y12" s="23">
        <v>0</v>
      </c>
      <c r="Z12" s="23">
        <v>22</v>
      </c>
      <c r="AA12" s="23">
        <v>310</v>
      </c>
      <c r="AB12" s="23">
        <v>34</v>
      </c>
      <c r="AC12" s="23">
        <v>0</v>
      </c>
      <c r="AD12" s="23">
        <v>0</v>
      </c>
      <c r="AE12" s="23">
        <v>18</v>
      </c>
    </row>
    <row r="13" spans="1:31" s="13" customFormat="1" ht="41.25" customHeight="1">
      <c r="A13" s="11" t="s">
        <v>137</v>
      </c>
      <c r="B13" s="23">
        <f t="shared" si="4"/>
        <v>774</v>
      </c>
      <c r="C13" s="2">
        <f t="shared" si="6"/>
        <v>2.894107089440622</v>
      </c>
      <c r="D13" s="23">
        <f t="shared" si="5"/>
        <v>450</v>
      </c>
      <c r="E13" s="23">
        <v>74</v>
      </c>
      <c r="F13" s="23">
        <v>28</v>
      </c>
      <c r="G13" s="23">
        <v>26</v>
      </c>
      <c r="H13" s="23">
        <v>25</v>
      </c>
      <c r="I13" s="23">
        <v>46</v>
      </c>
      <c r="J13" s="23">
        <v>8</v>
      </c>
      <c r="K13" s="23">
        <v>16</v>
      </c>
      <c r="L13" s="23">
        <v>21</v>
      </c>
      <c r="M13" s="23">
        <v>0</v>
      </c>
      <c r="N13" s="23">
        <v>168</v>
      </c>
      <c r="O13" s="11" t="s">
        <v>137</v>
      </c>
      <c r="P13" s="23">
        <v>11</v>
      </c>
      <c r="Q13" s="23">
        <v>0</v>
      </c>
      <c r="R13" s="23">
        <v>0</v>
      </c>
      <c r="S13" s="23">
        <v>12</v>
      </c>
      <c r="T13" s="23">
        <v>3</v>
      </c>
      <c r="U13" s="23">
        <v>4</v>
      </c>
      <c r="V13" s="23">
        <v>7</v>
      </c>
      <c r="W13" s="23">
        <v>1</v>
      </c>
      <c r="X13" s="23">
        <v>0</v>
      </c>
      <c r="Y13" s="23">
        <v>0</v>
      </c>
      <c r="Z13" s="23">
        <v>4</v>
      </c>
      <c r="AA13" s="23">
        <v>313</v>
      </c>
      <c r="AB13" s="23">
        <v>4</v>
      </c>
      <c r="AC13" s="23">
        <v>3</v>
      </c>
      <c r="AD13" s="23">
        <v>0</v>
      </c>
      <c r="AE13" s="23">
        <v>0</v>
      </c>
    </row>
    <row r="14" spans="1:31" s="13" customFormat="1" ht="41.25" customHeight="1">
      <c r="A14" s="11" t="s">
        <v>138</v>
      </c>
      <c r="B14" s="23">
        <f t="shared" si="4"/>
        <v>500</v>
      </c>
      <c r="C14" s="2">
        <f t="shared" si="6"/>
        <v>1.8695782231528568</v>
      </c>
      <c r="D14" s="23">
        <f t="shared" si="5"/>
        <v>378</v>
      </c>
      <c r="E14" s="23">
        <v>13</v>
      </c>
      <c r="F14" s="23">
        <v>35</v>
      </c>
      <c r="G14" s="23">
        <v>18</v>
      </c>
      <c r="H14" s="23">
        <v>13</v>
      </c>
      <c r="I14" s="23">
        <v>115</v>
      </c>
      <c r="J14" s="23">
        <v>12</v>
      </c>
      <c r="K14" s="23">
        <v>22</v>
      </c>
      <c r="L14" s="23">
        <v>21</v>
      </c>
      <c r="M14" s="23">
        <v>0</v>
      </c>
      <c r="N14" s="23">
        <v>92</v>
      </c>
      <c r="O14" s="11" t="s">
        <v>138</v>
      </c>
      <c r="P14" s="23">
        <v>11</v>
      </c>
      <c r="Q14" s="23">
        <v>4</v>
      </c>
      <c r="R14" s="23">
        <v>3</v>
      </c>
      <c r="S14" s="23">
        <v>8</v>
      </c>
      <c r="T14" s="23">
        <v>0</v>
      </c>
      <c r="U14" s="23">
        <v>6</v>
      </c>
      <c r="V14" s="23">
        <v>4</v>
      </c>
      <c r="W14" s="23">
        <v>1</v>
      </c>
      <c r="X14" s="23">
        <v>0</v>
      </c>
      <c r="Y14" s="23">
        <v>0</v>
      </c>
      <c r="Z14" s="23">
        <v>3</v>
      </c>
      <c r="AA14" s="23">
        <v>113</v>
      </c>
      <c r="AB14" s="23">
        <v>1</v>
      </c>
      <c r="AC14" s="23">
        <v>3</v>
      </c>
      <c r="AD14" s="23">
        <v>2</v>
      </c>
      <c r="AE14" s="23">
        <v>0</v>
      </c>
    </row>
    <row r="15" spans="1:31" s="13" customFormat="1" ht="41.25" customHeight="1" thickBot="1">
      <c r="A15" s="11" t="s">
        <v>125</v>
      </c>
      <c r="B15" s="23">
        <f t="shared" si="4"/>
        <v>6209</v>
      </c>
      <c r="C15" s="2">
        <f t="shared" si="6"/>
        <v>23.216422375112174</v>
      </c>
      <c r="D15" s="23">
        <f t="shared" si="5"/>
        <v>3347</v>
      </c>
      <c r="E15" s="23">
        <v>81</v>
      </c>
      <c r="F15" s="23">
        <v>247</v>
      </c>
      <c r="G15" s="23">
        <v>164</v>
      </c>
      <c r="H15" s="23">
        <v>61</v>
      </c>
      <c r="I15" s="23">
        <v>921</v>
      </c>
      <c r="J15" s="23">
        <v>100</v>
      </c>
      <c r="K15" s="23">
        <v>140</v>
      </c>
      <c r="L15" s="23">
        <v>117</v>
      </c>
      <c r="M15" s="23">
        <v>17</v>
      </c>
      <c r="N15" s="23">
        <v>1251</v>
      </c>
      <c r="O15" s="11" t="s">
        <v>125</v>
      </c>
      <c r="P15" s="23">
        <v>69</v>
      </c>
      <c r="Q15" s="23">
        <v>74</v>
      </c>
      <c r="R15" s="23">
        <v>7</v>
      </c>
      <c r="S15" s="23">
        <v>38</v>
      </c>
      <c r="T15" s="23">
        <v>0</v>
      </c>
      <c r="U15" s="23">
        <v>14</v>
      </c>
      <c r="V15" s="23">
        <v>18</v>
      </c>
      <c r="W15" s="23">
        <v>22</v>
      </c>
      <c r="X15" s="23">
        <v>6</v>
      </c>
      <c r="Y15" s="23">
        <v>0</v>
      </c>
      <c r="Z15" s="23">
        <v>31</v>
      </c>
      <c r="AA15" s="23">
        <v>2651</v>
      </c>
      <c r="AB15" s="23">
        <v>68</v>
      </c>
      <c r="AC15" s="23">
        <v>19</v>
      </c>
      <c r="AD15" s="23">
        <v>0</v>
      </c>
      <c r="AE15" s="23">
        <v>93</v>
      </c>
    </row>
    <row r="16" spans="1:31" s="6" customFormat="1" ht="22.5" customHeight="1">
      <c r="A16" s="70" t="s">
        <v>96</v>
      </c>
      <c r="B16" s="70"/>
      <c r="C16" s="70"/>
      <c r="D16" s="70"/>
      <c r="E16" s="70"/>
      <c r="F16" s="70"/>
      <c r="G16" s="70"/>
      <c r="H16" s="41"/>
      <c r="I16" s="25"/>
      <c r="J16" s="25"/>
      <c r="K16" s="25"/>
      <c r="L16" s="25"/>
      <c r="M16" s="25"/>
      <c r="N16" s="25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="13" customFormat="1" ht="67.5" customHeight="1">
      <c r="A17" s="13" t="s">
        <v>97</v>
      </c>
    </row>
    <row r="18" spans="1:31" s="13" customFormat="1" ht="11.25" customHeight="1">
      <c r="A18" s="103" t="s">
        <v>336</v>
      </c>
      <c r="B18" s="84"/>
      <c r="C18" s="84"/>
      <c r="D18" s="84"/>
      <c r="E18" s="84"/>
      <c r="F18" s="84"/>
      <c r="G18" s="84"/>
      <c r="H18" s="40"/>
      <c r="I18" s="84" t="s">
        <v>265</v>
      </c>
      <c r="J18" s="84"/>
      <c r="K18" s="84"/>
      <c r="L18" s="84"/>
      <c r="M18" s="84"/>
      <c r="N18" s="84"/>
      <c r="O18" s="84" t="s">
        <v>337</v>
      </c>
      <c r="P18" s="84"/>
      <c r="Q18" s="84"/>
      <c r="R18" s="84"/>
      <c r="S18" s="84"/>
      <c r="T18" s="84"/>
      <c r="U18" s="84"/>
      <c r="V18" s="84"/>
      <c r="W18" s="84"/>
      <c r="X18" s="84" t="s">
        <v>266</v>
      </c>
      <c r="Y18" s="84"/>
      <c r="Z18" s="84"/>
      <c r="AA18" s="84"/>
      <c r="AB18" s="84"/>
      <c r="AC18" s="84"/>
      <c r="AD18" s="84"/>
      <c r="AE18" s="84"/>
    </row>
  </sheetData>
  <mergeCells count="25">
    <mergeCell ref="O1:W1"/>
    <mergeCell ref="A2:G2"/>
    <mergeCell ref="O2:W2"/>
    <mergeCell ref="A1:G1"/>
    <mergeCell ref="H1:N1"/>
    <mergeCell ref="H2:M2"/>
    <mergeCell ref="O18:W18"/>
    <mergeCell ref="A3:A4"/>
    <mergeCell ref="B3:B4"/>
    <mergeCell ref="C3:C4"/>
    <mergeCell ref="D3:G3"/>
    <mergeCell ref="X18:AE18"/>
    <mergeCell ref="A16:G16"/>
    <mergeCell ref="Z3:Z4"/>
    <mergeCell ref="AA3:AA4"/>
    <mergeCell ref="AB3:AB4"/>
    <mergeCell ref="O3:O4"/>
    <mergeCell ref="P3:W3"/>
    <mergeCell ref="A18:G18"/>
    <mergeCell ref="I18:N18"/>
    <mergeCell ref="H3:N3"/>
    <mergeCell ref="X1:Y1"/>
    <mergeCell ref="AD3:AD4"/>
    <mergeCell ref="AC3:AC4"/>
    <mergeCell ref="AE3:AE4"/>
  </mergeCells>
  <dataValidations count="1">
    <dataValidation type="whole" allowBlank="1" showInputMessage="1" showErrorMessage="1" errorTitle="嘿嘿！你粉混喔" error="數字必須素整數而且不得小於 0 也應該不會大於 50000000 吧" sqref="E7:N15 P7:AE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9"/>
  <sheetViews>
    <sheetView workbookViewId="0" topLeftCell="A1">
      <selection activeCell="A1" sqref="A1:G1"/>
    </sheetView>
  </sheetViews>
  <sheetFormatPr defaultColWidth="9.00390625" defaultRowHeight="16.5"/>
  <cols>
    <col min="1" max="1" width="18.625" style="21" customWidth="1"/>
    <col min="2" max="2" width="9.125" style="21" customWidth="1"/>
    <col min="3" max="4" width="8.875" style="21" customWidth="1"/>
    <col min="5" max="7" width="11.125" style="21" customWidth="1"/>
    <col min="8" max="14" width="11.50390625" style="21" customWidth="1"/>
    <col min="15" max="15" width="18.625" style="21" customWidth="1"/>
    <col min="16" max="16" width="7.625" style="21" customWidth="1"/>
    <col min="17" max="23" width="7.375" style="21" customWidth="1"/>
    <col min="24" max="31" width="9.625" style="21" customWidth="1"/>
    <col min="32" max="16384" width="9.00390625" style="21" customWidth="1"/>
  </cols>
  <sheetData>
    <row r="1" spans="1:31" s="3" customFormat="1" ht="48" customHeight="1">
      <c r="A1" s="85" t="s">
        <v>139</v>
      </c>
      <c r="B1" s="85"/>
      <c r="C1" s="85"/>
      <c r="D1" s="85"/>
      <c r="E1" s="85"/>
      <c r="F1" s="85"/>
      <c r="G1" s="85"/>
      <c r="H1" s="97" t="s">
        <v>60</v>
      </c>
      <c r="I1" s="97"/>
      <c r="J1" s="97"/>
      <c r="K1" s="97"/>
      <c r="L1" s="97"/>
      <c r="M1" s="97"/>
      <c r="N1" s="97"/>
      <c r="O1" s="85" t="s">
        <v>139</v>
      </c>
      <c r="P1" s="85"/>
      <c r="Q1" s="85"/>
      <c r="R1" s="85"/>
      <c r="S1" s="85"/>
      <c r="T1" s="85"/>
      <c r="U1" s="85"/>
      <c r="V1" s="85"/>
      <c r="W1" s="85"/>
      <c r="X1" s="97" t="s">
        <v>61</v>
      </c>
      <c r="Y1" s="97"/>
      <c r="Z1" s="1"/>
      <c r="AA1" s="1"/>
      <c r="AB1" s="1"/>
      <c r="AC1" s="1"/>
      <c r="AD1" s="1"/>
      <c r="AE1" s="1"/>
    </row>
    <row r="2" spans="1:31" s="6" customFormat="1" ht="12.75" customHeight="1" thickBot="1">
      <c r="A2" s="90" t="s">
        <v>13</v>
      </c>
      <c r="B2" s="90"/>
      <c r="C2" s="90"/>
      <c r="D2" s="90"/>
      <c r="E2" s="90"/>
      <c r="F2" s="90"/>
      <c r="G2" s="90"/>
      <c r="H2" s="101" t="s">
        <v>382</v>
      </c>
      <c r="I2" s="101"/>
      <c r="J2" s="101"/>
      <c r="K2" s="101"/>
      <c r="L2" s="101"/>
      <c r="M2" s="101"/>
      <c r="N2" s="4" t="s">
        <v>0</v>
      </c>
      <c r="O2" s="90" t="s">
        <v>13</v>
      </c>
      <c r="P2" s="90"/>
      <c r="Q2" s="90"/>
      <c r="R2" s="90"/>
      <c r="S2" s="90"/>
      <c r="T2" s="90"/>
      <c r="U2" s="90"/>
      <c r="V2" s="90"/>
      <c r="W2" s="90"/>
      <c r="X2" s="22" t="s">
        <v>382</v>
      </c>
      <c r="Y2" s="22"/>
      <c r="Z2" s="22"/>
      <c r="AA2" s="22"/>
      <c r="AB2" s="22"/>
      <c r="AC2" s="22"/>
      <c r="AD2" s="22"/>
      <c r="AE2" s="4" t="s">
        <v>0</v>
      </c>
    </row>
    <row r="3" spans="1:31" s="7" customFormat="1" ht="24" customHeight="1">
      <c r="A3" s="79" t="s">
        <v>62</v>
      </c>
      <c r="B3" s="73" t="s">
        <v>63</v>
      </c>
      <c r="C3" s="105" t="s">
        <v>64</v>
      </c>
      <c r="D3" s="109" t="s">
        <v>140</v>
      </c>
      <c r="E3" s="66"/>
      <c r="F3" s="66"/>
      <c r="G3" s="66"/>
      <c r="H3" s="68" t="s">
        <v>141</v>
      </c>
      <c r="I3" s="68"/>
      <c r="J3" s="68"/>
      <c r="K3" s="68"/>
      <c r="L3" s="68"/>
      <c r="M3" s="68"/>
      <c r="N3" s="68"/>
      <c r="O3" s="79" t="s">
        <v>66</v>
      </c>
      <c r="P3" s="81" t="s">
        <v>142</v>
      </c>
      <c r="Q3" s="82"/>
      <c r="R3" s="82"/>
      <c r="S3" s="82"/>
      <c r="T3" s="82"/>
      <c r="U3" s="82"/>
      <c r="V3" s="82"/>
      <c r="W3" s="82"/>
      <c r="X3" s="66" t="s">
        <v>143</v>
      </c>
      <c r="Y3" s="67"/>
      <c r="Z3" s="77" t="s">
        <v>388</v>
      </c>
      <c r="AA3" s="77" t="s">
        <v>355</v>
      </c>
      <c r="AB3" s="105" t="s">
        <v>69</v>
      </c>
      <c r="AC3" s="105" t="s">
        <v>70</v>
      </c>
      <c r="AD3" s="77" t="s">
        <v>167</v>
      </c>
      <c r="AE3" s="107" t="s">
        <v>71</v>
      </c>
    </row>
    <row r="4" spans="1:31" s="7" customFormat="1" ht="48" customHeight="1" thickBot="1">
      <c r="A4" s="80"/>
      <c r="B4" s="92"/>
      <c r="C4" s="72"/>
      <c r="D4" s="8" t="s">
        <v>3</v>
      </c>
      <c r="E4" s="9" t="s">
        <v>354</v>
      </c>
      <c r="F4" s="9" t="s">
        <v>371</v>
      </c>
      <c r="G4" s="9" t="s">
        <v>372</v>
      </c>
      <c r="H4" s="9" t="s">
        <v>72</v>
      </c>
      <c r="I4" s="9" t="s">
        <v>73</v>
      </c>
      <c r="J4" s="9" t="s">
        <v>74</v>
      </c>
      <c r="K4" s="8" t="s">
        <v>75</v>
      </c>
      <c r="L4" s="9" t="s">
        <v>76</v>
      </c>
      <c r="M4" s="9" t="s">
        <v>77</v>
      </c>
      <c r="N4" s="8" t="s">
        <v>353</v>
      </c>
      <c r="O4" s="80"/>
      <c r="P4" s="9" t="s">
        <v>79</v>
      </c>
      <c r="Q4" s="9" t="s">
        <v>80</v>
      </c>
      <c r="R4" s="9" t="s">
        <v>373</v>
      </c>
      <c r="S4" s="9" t="s">
        <v>81</v>
      </c>
      <c r="T4" s="9" t="s">
        <v>82</v>
      </c>
      <c r="U4" s="9" t="s">
        <v>83</v>
      </c>
      <c r="V4" s="9" t="s">
        <v>84</v>
      </c>
      <c r="W4" s="8" t="s">
        <v>370</v>
      </c>
      <c r="X4" s="10" t="s">
        <v>86</v>
      </c>
      <c r="Y4" s="10" t="s">
        <v>87</v>
      </c>
      <c r="Z4" s="78"/>
      <c r="AA4" s="78"/>
      <c r="AB4" s="72"/>
      <c r="AC4" s="72"/>
      <c r="AD4" s="78"/>
      <c r="AE4" s="108"/>
    </row>
    <row r="5" spans="1:31" s="13" customFormat="1" ht="38.25" customHeight="1">
      <c r="A5" s="11" t="s">
        <v>88</v>
      </c>
      <c r="B5" s="23">
        <f>SUM(B7:B16)</f>
        <v>27724</v>
      </c>
      <c r="C5" s="30"/>
      <c r="D5" s="23">
        <f aca="true" t="shared" si="0" ref="D5:N5">SUM(D7:D16)</f>
        <v>16260</v>
      </c>
      <c r="E5" s="23">
        <f t="shared" si="0"/>
        <v>699</v>
      </c>
      <c r="F5" s="23">
        <f t="shared" si="0"/>
        <v>1215</v>
      </c>
      <c r="G5" s="23">
        <f t="shared" si="0"/>
        <v>1743</v>
      </c>
      <c r="H5" s="23">
        <f>SUM(H7:H16)</f>
        <v>220</v>
      </c>
      <c r="I5" s="23">
        <f t="shared" si="0"/>
        <v>3040</v>
      </c>
      <c r="J5" s="23">
        <f t="shared" si="0"/>
        <v>469</v>
      </c>
      <c r="K5" s="23">
        <f t="shared" si="0"/>
        <v>1030</v>
      </c>
      <c r="L5" s="23">
        <f t="shared" si="0"/>
        <v>605</v>
      </c>
      <c r="M5" s="23">
        <f t="shared" si="0"/>
        <v>138</v>
      </c>
      <c r="N5" s="23">
        <f t="shared" si="0"/>
        <v>6178</v>
      </c>
      <c r="O5" s="11" t="s">
        <v>88</v>
      </c>
      <c r="P5" s="23">
        <f aca="true" t="shared" si="1" ref="P5:AE5">SUM(P7:P16)</f>
        <v>354</v>
      </c>
      <c r="Q5" s="23">
        <f>SUM(Q7:Q16)</f>
        <v>243</v>
      </c>
      <c r="R5" s="23">
        <f t="shared" si="1"/>
        <v>14</v>
      </c>
      <c r="S5" s="23">
        <f t="shared" si="1"/>
        <v>68</v>
      </c>
      <c r="T5" s="23">
        <f t="shared" si="1"/>
        <v>6</v>
      </c>
      <c r="U5" s="23">
        <f t="shared" si="1"/>
        <v>44</v>
      </c>
      <c r="V5" s="23">
        <f t="shared" si="1"/>
        <v>123</v>
      </c>
      <c r="W5" s="23">
        <f t="shared" si="1"/>
        <v>61</v>
      </c>
      <c r="X5" s="23">
        <f t="shared" si="1"/>
        <v>10</v>
      </c>
      <c r="Y5" s="23">
        <f t="shared" si="1"/>
        <v>0</v>
      </c>
      <c r="Z5" s="23">
        <f t="shared" si="1"/>
        <v>107</v>
      </c>
      <c r="AA5" s="23">
        <f t="shared" si="1"/>
        <v>9592</v>
      </c>
      <c r="AB5" s="23">
        <f t="shared" si="1"/>
        <v>478</v>
      </c>
      <c r="AC5" s="23">
        <f t="shared" si="1"/>
        <v>587</v>
      </c>
      <c r="AD5" s="23">
        <f>SUM(AD7:AD16)</f>
        <v>256</v>
      </c>
      <c r="AE5" s="23">
        <f t="shared" si="1"/>
        <v>444</v>
      </c>
    </row>
    <row r="6" spans="1:31" s="13" customFormat="1" ht="39" customHeight="1">
      <c r="A6" s="11" t="s">
        <v>89</v>
      </c>
      <c r="B6" s="28"/>
      <c r="C6" s="2">
        <f>SUM(C7:C16)</f>
        <v>100.00000000000001</v>
      </c>
      <c r="D6" s="2">
        <f>IF(D5&gt;$B$5,999,IF($B$5=0,0,D5/$B$5*100))</f>
        <v>58.64954552012696</v>
      </c>
      <c r="E6" s="2">
        <f aca="true" t="shared" si="2" ref="E6:N6">IF(E5&gt;$B$5,999,IF($B$5=0,0,E5/$B$5*100))</f>
        <v>2.521281200403982</v>
      </c>
      <c r="F6" s="2">
        <f t="shared" si="2"/>
        <v>4.382484489972587</v>
      </c>
      <c r="G6" s="2">
        <f t="shared" si="2"/>
        <v>6.28697157697302</v>
      </c>
      <c r="H6" s="2">
        <f t="shared" si="2"/>
        <v>0.7935362862501804</v>
      </c>
      <c r="I6" s="2">
        <f t="shared" si="2"/>
        <v>10.965228682729764</v>
      </c>
      <c r="J6" s="2">
        <f t="shared" si="2"/>
        <v>1.6916750829606118</v>
      </c>
      <c r="K6" s="2">
        <f t="shared" si="2"/>
        <v>3.715192612898572</v>
      </c>
      <c r="L6" s="2">
        <f t="shared" si="2"/>
        <v>2.182224787187996</v>
      </c>
      <c r="M6" s="2">
        <f t="shared" si="2"/>
        <v>0.4977636704660222</v>
      </c>
      <c r="N6" s="2">
        <f t="shared" si="2"/>
        <v>22.283941711152792</v>
      </c>
      <c r="O6" s="11" t="s">
        <v>89</v>
      </c>
      <c r="P6" s="2">
        <f aca="true" t="shared" si="3" ref="P6:AE6">IF(P5&gt;$B$5,999,IF($B$5=0,0,P5/$B$5*100))</f>
        <v>1.2768720242389267</v>
      </c>
      <c r="Q6" s="2">
        <f t="shared" si="3"/>
        <v>0.8764968979945174</v>
      </c>
      <c r="R6" s="2">
        <f t="shared" si="3"/>
        <v>0.050497763670466024</v>
      </c>
      <c r="S6" s="2">
        <f t="shared" si="3"/>
        <v>0.24527485211369213</v>
      </c>
      <c r="T6" s="2">
        <f t="shared" si="3"/>
        <v>0.02164189871591401</v>
      </c>
      <c r="U6" s="2">
        <f t="shared" si="3"/>
        <v>0.15870725725003607</v>
      </c>
      <c r="V6" s="2">
        <f t="shared" si="3"/>
        <v>0.4436589236762372</v>
      </c>
      <c r="W6" s="2">
        <f t="shared" si="3"/>
        <v>0.2200259702784591</v>
      </c>
      <c r="X6" s="2">
        <f t="shared" si="3"/>
        <v>0.036069831193190016</v>
      </c>
      <c r="Y6" s="2">
        <f t="shared" si="3"/>
        <v>0</v>
      </c>
      <c r="Z6" s="2">
        <f t="shared" si="3"/>
        <v>0.38594719376713316</v>
      </c>
      <c r="AA6" s="2">
        <f t="shared" si="3"/>
        <v>34.59818208050786</v>
      </c>
      <c r="AB6" s="2">
        <f t="shared" si="3"/>
        <v>1.7241379310344827</v>
      </c>
      <c r="AC6" s="2">
        <f t="shared" si="3"/>
        <v>2.117299091040254</v>
      </c>
      <c r="AD6" s="2">
        <f t="shared" si="3"/>
        <v>0.9233876785456644</v>
      </c>
      <c r="AE6" s="2">
        <f t="shared" si="3"/>
        <v>1.6015005049776365</v>
      </c>
    </row>
    <row r="7" spans="1:31" s="13" customFormat="1" ht="34.5" customHeight="1">
      <c r="A7" s="14" t="s">
        <v>144</v>
      </c>
      <c r="B7" s="23">
        <f aca="true" t="shared" si="4" ref="B7:B16">SUM(D7,Z7:AE7)</f>
        <v>1198</v>
      </c>
      <c r="C7" s="2">
        <f>B7/$B$5*100</f>
        <v>4.321165776944164</v>
      </c>
      <c r="D7" s="23">
        <f aca="true" t="shared" si="5" ref="D7:D16">SUM(E7:N7,P7:Y7)</f>
        <v>651</v>
      </c>
      <c r="E7" s="23">
        <v>1</v>
      </c>
      <c r="F7" s="23">
        <v>9</v>
      </c>
      <c r="G7" s="23">
        <v>84</v>
      </c>
      <c r="H7" s="23">
        <v>8</v>
      </c>
      <c r="I7" s="23">
        <v>93</v>
      </c>
      <c r="J7" s="23">
        <v>3</v>
      </c>
      <c r="K7" s="23">
        <v>31</v>
      </c>
      <c r="L7" s="23">
        <v>8</v>
      </c>
      <c r="M7" s="23">
        <v>0</v>
      </c>
      <c r="N7" s="23">
        <v>407</v>
      </c>
      <c r="O7" s="14" t="s">
        <v>144</v>
      </c>
      <c r="P7" s="23">
        <v>6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1</v>
      </c>
      <c r="X7" s="23">
        <v>0</v>
      </c>
      <c r="Y7" s="23">
        <v>0</v>
      </c>
      <c r="Z7" s="23">
        <v>0</v>
      </c>
      <c r="AA7" s="23">
        <v>476</v>
      </c>
      <c r="AB7" s="23">
        <v>39</v>
      </c>
      <c r="AC7" s="23">
        <v>27</v>
      </c>
      <c r="AD7" s="23">
        <v>0</v>
      </c>
      <c r="AE7" s="23">
        <v>5</v>
      </c>
    </row>
    <row r="8" spans="1:31" s="13" customFormat="1" ht="38.25" customHeight="1">
      <c r="A8" s="11" t="s">
        <v>145</v>
      </c>
      <c r="B8" s="23">
        <f t="shared" si="4"/>
        <v>8311</v>
      </c>
      <c r="C8" s="2">
        <f aca="true" t="shared" si="6" ref="C8:C16">B8/$B$5*100</f>
        <v>29.97763670466022</v>
      </c>
      <c r="D8" s="23">
        <f t="shared" si="5"/>
        <v>4265</v>
      </c>
      <c r="E8" s="23">
        <v>117</v>
      </c>
      <c r="F8" s="23">
        <v>312</v>
      </c>
      <c r="G8" s="23">
        <v>396</v>
      </c>
      <c r="H8" s="23">
        <v>44</v>
      </c>
      <c r="I8" s="23">
        <v>928</v>
      </c>
      <c r="J8" s="23">
        <v>141</v>
      </c>
      <c r="K8" s="23">
        <v>229</v>
      </c>
      <c r="L8" s="23">
        <v>145</v>
      </c>
      <c r="M8" s="23">
        <v>23</v>
      </c>
      <c r="N8" s="23">
        <v>1720</v>
      </c>
      <c r="O8" s="11" t="s">
        <v>145</v>
      </c>
      <c r="P8" s="23">
        <v>94</v>
      </c>
      <c r="Q8" s="23">
        <v>51</v>
      </c>
      <c r="R8" s="23">
        <v>1</v>
      </c>
      <c r="S8" s="23">
        <v>8</v>
      </c>
      <c r="T8" s="23">
        <v>0</v>
      </c>
      <c r="U8" s="23">
        <v>6</v>
      </c>
      <c r="V8" s="23">
        <v>25</v>
      </c>
      <c r="W8" s="23">
        <v>25</v>
      </c>
      <c r="X8" s="23">
        <v>0</v>
      </c>
      <c r="Y8" s="23">
        <v>0</v>
      </c>
      <c r="Z8" s="23">
        <v>9</v>
      </c>
      <c r="AA8" s="23">
        <v>3317</v>
      </c>
      <c r="AB8" s="23">
        <v>161</v>
      </c>
      <c r="AC8" s="23">
        <v>268</v>
      </c>
      <c r="AD8" s="23">
        <v>135</v>
      </c>
      <c r="AE8" s="23">
        <v>156</v>
      </c>
    </row>
    <row r="9" spans="1:31" s="13" customFormat="1" ht="34.5" customHeight="1">
      <c r="A9" s="11" t="s">
        <v>146</v>
      </c>
      <c r="B9" s="23">
        <f t="shared" si="4"/>
        <v>1283</v>
      </c>
      <c r="C9" s="2">
        <f t="shared" si="6"/>
        <v>4.627759342086279</v>
      </c>
      <c r="D9" s="23">
        <f t="shared" si="5"/>
        <v>736</v>
      </c>
      <c r="E9" s="23">
        <v>1</v>
      </c>
      <c r="F9" s="23">
        <v>13</v>
      </c>
      <c r="G9" s="23">
        <v>173</v>
      </c>
      <c r="H9" s="23">
        <v>1</v>
      </c>
      <c r="I9" s="23">
        <v>104</v>
      </c>
      <c r="J9" s="23">
        <v>25</v>
      </c>
      <c r="K9" s="23">
        <v>34</v>
      </c>
      <c r="L9" s="23">
        <v>10</v>
      </c>
      <c r="M9" s="23">
        <v>0</v>
      </c>
      <c r="N9" s="23">
        <v>308</v>
      </c>
      <c r="O9" s="11" t="s">
        <v>146</v>
      </c>
      <c r="P9" s="23">
        <v>39</v>
      </c>
      <c r="Q9" s="23">
        <v>20</v>
      </c>
      <c r="R9" s="23">
        <v>0</v>
      </c>
      <c r="S9" s="23">
        <v>0</v>
      </c>
      <c r="T9" s="23">
        <v>0</v>
      </c>
      <c r="U9" s="23">
        <v>0</v>
      </c>
      <c r="V9" s="23">
        <v>6</v>
      </c>
      <c r="W9" s="23">
        <v>2</v>
      </c>
      <c r="X9" s="23">
        <v>0</v>
      </c>
      <c r="Y9" s="23">
        <v>0</v>
      </c>
      <c r="Z9" s="23">
        <v>0</v>
      </c>
      <c r="AA9" s="23">
        <v>482</v>
      </c>
      <c r="AB9" s="23">
        <v>8</v>
      </c>
      <c r="AC9" s="23">
        <v>0</v>
      </c>
      <c r="AD9" s="23">
        <v>0</v>
      </c>
      <c r="AE9" s="23">
        <v>57</v>
      </c>
    </row>
    <row r="10" spans="1:31" s="13" customFormat="1" ht="34.5" customHeight="1">
      <c r="A10" s="11" t="s">
        <v>147</v>
      </c>
      <c r="B10" s="23">
        <f t="shared" si="4"/>
        <v>3050</v>
      </c>
      <c r="C10" s="2">
        <f t="shared" si="6"/>
        <v>11.001298513922956</v>
      </c>
      <c r="D10" s="23">
        <f t="shared" si="5"/>
        <v>2083</v>
      </c>
      <c r="E10" s="23">
        <v>10</v>
      </c>
      <c r="F10" s="23">
        <v>68</v>
      </c>
      <c r="G10" s="23">
        <v>267</v>
      </c>
      <c r="H10" s="23">
        <v>25</v>
      </c>
      <c r="I10" s="23">
        <v>133</v>
      </c>
      <c r="J10" s="23">
        <v>3</v>
      </c>
      <c r="K10" s="23">
        <v>132</v>
      </c>
      <c r="L10" s="23">
        <v>27</v>
      </c>
      <c r="M10" s="23">
        <v>5</v>
      </c>
      <c r="N10" s="23">
        <v>1387</v>
      </c>
      <c r="O10" s="11" t="s">
        <v>147</v>
      </c>
      <c r="P10" s="23">
        <v>13</v>
      </c>
      <c r="Q10" s="23">
        <v>9</v>
      </c>
      <c r="R10" s="23">
        <v>0</v>
      </c>
      <c r="S10" s="23">
        <v>1</v>
      </c>
      <c r="T10" s="23">
        <v>0</v>
      </c>
      <c r="U10" s="23">
        <v>2</v>
      </c>
      <c r="V10" s="23">
        <v>0</v>
      </c>
      <c r="W10" s="23">
        <v>1</v>
      </c>
      <c r="X10" s="23">
        <v>0</v>
      </c>
      <c r="Y10" s="23">
        <v>0</v>
      </c>
      <c r="Z10" s="23">
        <v>0</v>
      </c>
      <c r="AA10" s="23">
        <v>917</v>
      </c>
      <c r="AB10" s="23">
        <v>31</v>
      </c>
      <c r="AC10" s="23">
        <v>7</v>
      </c>
      <c r="AD10" s="23">
        <v>5</v>
      </c>
      <c r="AE10" s="23">
        <v>7</v>
      </c>
    </row>
    <row r="11" spans="1:31" s="13" customFormat="1" ht="34.5" customHeight="1">
      <c r="A11" s="11" t="s">
        <v>148</v>
      </c>
      <c r="B11" s="23">
        <f t="shared" si="4"/>
        <v>112</v>
      </c>
      <c r="C11" s="2">
        <f t="shared" si="6"/>
        <v>0.4039821093637282</v>
      </c>
      <c r="D11" s="23">
        <f t="shared" si="5"/>
        <v>56</v>
      </c>
      <c r="E11" s="23">
        <v>0</v>
      </c>
      <c r="F11" s="23">
        <v>1</v>
      </c>
      <c r="G11" s="23">
        <v>13</v>
      </c>
      <c r="H11" s="23">
        <v>0</v>
      </c>
      <c r="I11" s="23">
        <v>4</v>
      </c>
      <c r="J11" s="23">
        <v>0</v>
      </c>
      <c r="K11" s="23">
        <v>0</v>
      </c>
      <c r="L11" s="23">
        <v>0</v>
      </c>
      <c r="M11" s="23">
        <v>0</v>
      </c>
      <c r="N11" s="23">
        <v>37</v>
      </c>
      <c r="O11" s="11" t="s">
        <v>148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1</v>
      </c>
      <c r="X11" s="23">
        <v>0</v>
      </c>
      <c r="Y11" s="23">
        <v>0</v>
      </c>
      <c r="Z11" s="23">
        <v>0</v>
      </c>
      <c r="AA11" s="23">
        <v>55</v>
      </c>
      <c r="AB11" s="23">
        <v>0</v>
      </c>
      <c r="AC11" s="23">
        <v>0</v>
      </c>
      <c r="AD11" s="23">
        <v>0</v>
      </c>
      <c r="AE11" s="23">
        <v>1</v>
      </c>
    </row>
    <row r="12" spans="1:31" s="13" customFormat="1" ht="34.5" customHeight="1">
      <c r="A12" s="14" t="s">
        <v>149</v>
      </c>
      <c r="B12" s="23">
        <f t="shared" si="4"/>
        <v>419</v>
      </c>
      <c r="C12" s="2">
        <f t="shared" si="6"/>
        <v>1.5113259269946615</v>
      </c>
      <c r="D12" s="23">
        <f t="shared" si="5"/>
        <v>140</v>
      </c>
      <c r="E12" s="23">
        <v>6</v>
      </c>
      <c r="F12" s="23">
        <v>13</v>
      </c>
      <c r="G12" s="23">
        <v>11</v>
      </c>
      <c r="H12" s="23">
        <v>0</v>
      </c>
      <c r="I12" s="23">
        <v>20</v>
      </c>
      <c r="J12" s="23">
        <v>1</v>
      </c>
      <c r="K12" s="23">
        <v>36</v>
      </c>
      <c r="L12" s="23">
        <v>2</v>
      </c>
      <c r="M12" s="23">
        <v>8</v>
      </c>
      <c r="N12" s="23">
        <v>34</v>
      </c>
      <c r="O12" s="14" t="s">
        <v>149</v>
      </c>
      <c r="P12" s="23">
        <v>3</v>
      </c>
      <c r="Q12" s="23">
        <v>2</v>
      </c>
      <c r="R12" s="23">
        <v>1</v>
      </c>
      <c r="S12" s="23">
        <v>0</v>
      </c>
      <c r="T12" s="23">
        <v>0</v>
      </c>
      <c r="U12" s="23">
        <v>0</v>
      </c>
      <c r="V12" s="23">
        <v>3</v>
      </c>
      <c r="W12" s="23">
        <v>0</v>
      </c>
      <c r="X12" s="23">
        <v>0</v>
      </c>
      <c r="Y12" s="23">
        <v>0</v>
      </c>
      <c r="Z12" s="23">
        <v>7</v>
      </c>
      <c r="AA12" s="23">
        <v>255</v>
      </c>
      <c r="AB12" s="23">
        <v>15</v>
      </c>
      <c r="AC12" s="23">
        <v>0</v>
      </c>
      <c r="AD12" s="23">
        <v>2</v>
      </c>
      <c r="AE12" s="23">
        <v>0</v>
      </c>
    </row>
    <row r="13" spans="1:31" s="13" customFormat="1" ht="34.5" customHeight="1">
      <c r="A13" s="14" t="s">
        <v>150</v>
      </c>
      <c r="B13" s="23">
        <f t="shared" si="4"/>
        <v>70</v>
      </c>
      <c r="C13" s="2">
        <f t="shared" si="6"/>
        <v>0.2524888183523301</v>
      </c>
      <c r="D13" s="23">
        <f t="shared" si="5"/>
        <v>37</v>
      </c>
      <c r="E13" s="23">
        <v>3</v>
      </c>
      <c r="F13" s="23">
        <v>11</v>
      </c>
      <c r="G13" s="23">
        <v>1</v>
      </c>
      <c r="H13" s="23">
        <v>0</v>
      </c>
      <c r="I13" s="23">
        <v>6</v>
      </c>
      <c r="J13" s="23">
        <v>0</v>
      </c>
      <c r="K13" s="23">
        <v>0</v>
      </c>
      <c r="L13" s="23">
        <v>0</v>
      </c>
      <c r="M13" s="23">
        <v>0</v>
      </c>
      <c r="N13" s="23">
        <v>16</v>
      </c>
      <c r="O13" s="14" t="s">
        <v>150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26</v>
      </c>
      <c r="AB13" s="23">
        <v>1</v>
      </c>
      <c r="AC13" s="23">
        <v>2</v>
      </c>
      <c r="AD13" s="23">
        <v>2</v>
      </c>
      <c r="AE13" s="23">
        <v>2</v>
      </c>
    </row>
    <row r="14" spans="1:31" s="13" customFormat="1" ht="34.5" customHeight="1">
      <c r="A14" s="14" t="s">
        <v>151</v>
      </c>
      <c r="B14" s="23">
        <f t="shared" si="4"/>
        <v>3795</v>
      </c>
      <c r="C14" s="2">
        <f t="shared" si="6"/>
        <v>13.688500937815611</v>
      </c>
      <c r="D14" s="23">
        <f t="shared" si="5"/>
        <v>2658</v>
      </c>
      <c r="E14" s="23">
        <v>299</v>
      </c>
      <c r="F14" s="23">
        <v>430</v>
      </c>
      <c r="G14" s="23">
        <v>306</v>
      </c>
      <c r="H14" s="23">
        <v>54</v>
      </c>
      <c r="I14" s="23">
        <v>601</v>
      </c>
      <c r="J14" s="23">
        <v>167</v>
      </c>
      <c r="K14" s="23">
        <v>126</v>
      </c>
      <c r="L14" s="23">
        <v>198</v>
      </c>
      <c r="M14" s="23">
        <v>53</v>
      </c>
      <c r="N14" s="23">
        <v>192</v>
      </c>
      <c r="O14" s="14" t="s">
        <v>151</v>
      </c>
      <c r="P14" s="23">
        <v>66</v>
      </c>
      <c r="Q14" s="23">
        <v>59</v>
      </c>
      <c r="R14" s="23">
        <v>5</v>
      </c>
      <c r="S14" s="23">
        <v>24</v>
      </c>
      <c r="T14" s="23">
        <v>0</v>
      </c>
      <c r="U14" s="23">
        <v>15</v>
      </c>
      <c r="V14" s="23">
        <v>45</v>
      </c>
      <c r="W14" s="23">
        <v>18</v>
      </c>
      <c r="X14" s="23">
        <v>0</v>
      </c>
      <c r="Y14" s="23">
        <v>0</v>
      </c>
      <c r="Z14" s="23">
        <v>34</v>
      </c>
      <c r="AA14" s="23">
        <v>597</v>
      </c>
      <c r="AB14" s="23">
        <v>104</v>
      </c>
      <c r="AC14" s="23">
        <v>221</v>
      </c>
      <c r="AD14" s="23">
        <v>75</v>
      </c>
      <c r="AE14" s="23">
        <v>106</v>
      </c>
    </row>
    <row r="15" spans="1:31" s="13" customFormat="1" ht="34.5" customHeight="1">
      <c r="A15" s="14" t="s">
        <v>152</v>
      </c>
      <c r="B15" s="23">
        <f t="shared" si="4"/>
        <v>2395</v>
      </c>
      <c r="C15" s="2">
        <f t="shared" si="6"/>
        <v>8.638724570769009</v>
      </c>
      <c r="D15" s="23">
        <f t="shared" si="5"/>
        <v>1844</v>
      </c>
      <c r="E15" s="23">
        <v>147</v>
      </c>
      <c r="F15" s="23">
        <v>208</v>
      </c>
      <c r="G15" s="23">
        <v>173</v>
      </c>
      <c r="H15" s="23">
        <v>48</v>
      </c>
      <c r="I15" s="23">
        <v>444</v>
      </c>
      <c r="J15" s="23">
        <v>78</v>
      </c>
      <c r="K15" s="23">
        <v>96</v>
      </c>
      <c r="L15" s="23">
        <v>130</v>
      </c>
      <c r="M15" s="23">
        <v>27</v>
      </c>
      <c r="N15" s="23">
        <v>240</v>
      </c>
      <c r="O15" s="14" t="s">
        <v>152</v>
      </c>
      <c r="P15" s="23">
        <v>67</v>
      </c>
      <c r="Q15" s="23">
        <v>70</v>
      </c>
      <c r="R15" s="23">
        <v>7</v>
      </c>
      <c r="S15" s="23">
        <v>28</v>
      </c>
      <c r="T15" s="23">
        <v>6</v>
      </c>
      <c r="U15" s="23">
        <v>19</v>
      </c>
      <c r="V15" s="23">
        <v>40</v>
      </c>
      <c r="W15" s="23">
        <v>6</v>
      </c>
      <c r="X15" s="23">
        <v>10</v>
      </c>
      <c r="Y15" s="23">
        <v>0</v>
      </c>
      <c r="Z15" s="23">
        <v>37</v>
      </c>
      <c r="AA15" s="23">
        <v>459</v>
      </c>
      <c r="AB15" s="23">
        <v>12</v>
      </c>
      <c r="AC15" s="23">
        <v>22</v>
      </c>
      <c r="AD15" s="23">
        <v>11</v>
      </c>
      <c r="AE15" s="23">
        <v>10</v>
      </c>
    </row>
    <row r="16" spans="1:31" s="13" customFormat="1" ht="34.5" customHeight="1" thickBot="1">
      <c r="A16" s="14" t="s">
        <v>153</v>
      </c>
      <c r="B16" s="23">
        <f t="shared" si="4"/>
        <v>7091</v>
      </c>
      <c r="C16" s="2">
        <f t="shared" si="6"/>
        <v>25.57711729909104</v>
      </c>
      <c r="D16" s="23">
        <f t="shared" si="5"/>
        <v>3790</v>
      </c>
      <c r="E16" s="23">
        <v>115</v>
      </c>
      <c r="F16" s="23">
        <v>150</v>
      </c>
      <c r="G16" s="23">
        <v>319</v>
      </c>
      <c r="H16" s="23">
        <v>40</v>
      </c>
      <c r="I16" s="23">
        <v>707</v>
      </c>
      <c r="J16" s="23">
        <v>51</v>
      </c>
      <c r="K16" s="23">
        <v>346</v>
      </c>
      <c r="L16" s="23">
        <v>85</v>
      </c>
      <c r="M16" s="23">
        <v>22</v>
      </c>
      <c r="N16" s="23">
        <v>1837</v>
      </c>
      <c r="O16" s="14" t="s">
        <v>153</v>
      </c>
      <c r="P16" s="23">
        <v>66</v>
      </c>
      <c r="Q16" s="23">
        <v>32</v>
      </c>
      <c r="R16" s="23">
        <v>0</v>
      </c>
      <c r="S16" s="23">
        <v>7</v>
      </c>
      <c r="T16" s="23">
        <v>0</v>
      </c>
      <c r="U16" s="23">
        <v>2</v>
      </c>
      <c r="V16" s="23">
        <v>4</v>
      </c>
      <c r="W16" s="23">
        <v>7</v>
      </c>
      <c r="X16" s="23">
        <v>0</v>
      </c>
      <c r="Y16" s="23">
        <v>0</v>
      </c>
      <c r="Z16" s="23">
        <v>20</v>
      </c>
      <c r="AA16" s="23">
        <v>3008</v>
      </c>
      <c r="AB16" s="23">
        <v>107</v>
      </c>
      <c r="AC16" s="23">
        <v>40</v>
      </c>
      <c r="AD16" s="23">
        <v>26</v>
      </c>
      <c r="AE16" s="23">
        <v>100</v>
      </c>
    </row>
    <row r="17" spans="1:31" s="6" customFormat="1" ht="22.5" customHeight="1">
      <c r="A17" s="70" t="s">
        <v>96</v>
      </c>
      <c r="B17" s="70"/>
      <c r="C17" s="70"/>
      <c r="D17" s="70"/>
      <c r="E17" s="70"/>
      <c r="F17" s="70"/>
      <c r="G17" s="70"/>
      <c r="H17" s="41"/>
      <c r="I17" s="25"/>
      <c r="J17" s="25"/>
      <c r="K17" s="25"/>
      <c r="L17" s="25"/>
      <c r="M17" s="25"/>
      <c r="N17" s="25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="13" customFormat="1" ht="103.5" customHeight="1">
      <c r="A18" s="13" t="s">
        <v>97</v>
      </c>
    </row>
    <row r="19" spans="1:31" s="13" customFormat="1" ht="11.25" customHeight="1">
      <c r="A19" s="103" t="s">
        <v>338</v>
      </c>
      <c r="B19" s="84"/>
      <c r="C19" s="84"/>
      <c r="D19" s="84"/>
      <c r="E19" s="84"/>
      <c r="F19" s="84"/>
      <c r="G19" s="84"/>
      <c r="H19" s="40"/>
      <c r="I19" s="84" t="s">
        <v>267</v>
      </c>
      <c r="J19" s="84"/>
      <c r="K19" s="84"/>
      <c r="L19" s="84"/>
      <c r="M19" s="84"/>
      <c r="N19" s="84"/>
      <c r="O19" s="84" t="s">
        <v>339</v>
      </c>
      <c r="P19" s="84"/>
      <c r="Q19" s="84"/>
      <c r="R19" s="84"/>
      <c r="S19" s="84"/>
      <c r="T19" s="84"/>
      <c r="U19" s="84"/>
      <c r="V19" s="84"/>
      <c r="W19" s="84"/>
      <c r="X19" s="84" t="s">
        <v>340</v>
      </c>
      <c r="Y19" s="84"/>
      <c r="Z19" s="84"/>
      <c r="AA19" s="84"/>
      <c r="AB19" s="84"/>
      <c r="AC19" s="84"/>
      <c r="AD19" s="84"/>
      <c r="AE19" s="84"/>
    </row>
  </sheetData>
  <mergeCells count="26">
    <mergeCell ref="O1:W1"/>
    <mergeCell ref="A2:G2"/>
    <mergeCell ref="O2:W2"/>
    <mergeCell ref="P3:W3"/>
    <mergeCell ref="H2:M2"/>
    <mergeCell ref="A3:A4"/>
    <mergeCell ref="B3:B4"/>
    <mergeCell ref="A1:G1"/>
    <mergeCell ref="X1:Y1"/>
    <mergeCell ref="X3:Y3"/>
    <mergeCell ref="A19:G19"/>
    <mergeCell ref="I19:N19"/>
    <mergeCell ref="O19:W19"/>
    <mergeCell ref="X19:AE19"/>
    <mergeCell ref="AD3:AD4"/>
    <mergeCell ref="AC3:AC4"/>
    <mergeCell ref="AE3:AE4"/>
    <mergeCell ref="H1:N1"/>
    <mergeCell ref="A17:G17"/>
    <mergeCell ref="Z3:Z4"/>
    <mergeCell ref="AA3:AA4"/>
    <mergeCell ref="AB3:AB4"/>
    <mergeCell ref="C3:C4"/>
    <mergeCell ref="O3:O4"/>
    <mergeCell ref="D3:G3"/>
    <mergeCell ref="H3:N3"/>
  </mergeCells>
  <dataValidations count="1">
    <dataValidation type="whole" allowBlank="1" showInputMessage="1" showErrorMessage="1" errorTitle="嘿嘿！你粉混喔" error="數字必須素整數而且不得小於 0 也應該不會大於 50000000 吧" sqref="E7:N16 P7:AE16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行政院勞工委員會</dc:creator>
  <cp:keywords/>
  <dc:description/>
  <cp:lastModifiedBy>Administrator</cp:lastModifiedBy>
  <cp:lastPrinted>2014-05-14T03:27:46Z</cp:lastPrinted>
  <dcterms:created xsi:type="dcterms:W3CDTF">2006-12-07T07:18:34Z</dcterms:created>
  <dcterms:modified xsi:type="dcterms:W3CDTF">2014-05-14T03:34:06Z</dcterms:modified>
  <cp:category/>
  <cp:version/>
  <cp:contentType/>
  <cp:contentStatus/>
</cp:coreProperties>
</file>